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always" defaultThemeVersion="164011"/>
  <mc:AlternateContent xmlns:mc="http://schemas.openxmlformats.org/markup-compatibility/2006">
    <mc:Choice Requires="x15">
      <x15ac:absPath xmlns:x15ac="http://schemas.microsoft.com/office/spreadsheetml/2010/11/ac" url="D:\Users\User\Desktop\LOTERIA DE BOGOTA\PLANEACION\PLANEACION 2025\RIESGOS\RIESGOS\MATRIZ DE RIESGOS\SOLICITUDES REPORTES TRIMESTRE III\"/>
    </mc:Choice>
  </mc:AlternateContent>
  <bookViews>
    <workbookView xWindow="0" yWindow="0" windowWidth="20490" windowHeight="7530" tabRatio="851" firstSheet="11" activeTab="15"/>
  </bookViews>
  <sheets>
    <sheet name="Listas" sheetId="15" state="hidden" r:id="rId1"/>
    <sheet name="Control de cambios" sheetId="60" r:id="rId2"/>
    <sheet name="Ayudas diligenciamiento" sheetId="62" r:id="rId3"/>
    <sheet name="Inventario" sheetId="61" r:id="rId4"/>
    <sheet name="Fórmula" sheetId="17" state="hidden" r:id="rId5"/>
    <sheet name="Riesgos de Corrupción" sheetId="38" state="hidden" r:id="rId6"/>
    <sheet name="Planeación y D Estratégico" sheetId="11" r:id="rId7"/>
    <sheet name="G. Comunicaciones" sheetId="44" r:id="rId8"/>
    <sheet name="Explotación JSA AP" sheetId="49" r:id="rId9"/>
    <sheet name="Explotación JSA DOPC" sheetId="41" r:id="rId10"/>
    <sheet name="Control, Ins y Fisca" sheetId="51" r:id="rId11"/>
    <sheet name="Recaudo" sheetId="55" r:id="rId12"/>
    <sheet name="Atención al cliente" sheetId="25" r:id="rId13"/>
    <sheet name="G TH" sheetId="59" r:id="rId14"/>
    <sheet name="G. Financiera" sheetId="52" r:id="rId15"/>
    <sheet name="Gestión ByS" sheetId="63" r:id="rId16"/>
    <sheet name="G. Documental" sheetId="47" r:id="rId17"/>
    <sheet name="G. TIC" sheetId="58" r:id="rId18"/>
    <sheet name="G Jurídica" sheetId="42" r:id="rId19"/>
    <sheet name="Evaluación Independiente G" sheetId="57" r:id="rId20"/>
    <sheet name="Control Disciplinario Interno" sheetId="50" r:id="rId21"/>
    <sheet name="Protección de Datos Personales" sheetId="56" r:id="rId22"/>
    <sheet name="Hoja1" sheetId="3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0" hidden="1">'Control Disciplinario Interno'!$A$1:$AQ$6</definedName>
    <definedName name="_xlnm._FilterDatabase" localSheetId="8" hidden="1">'Explotación JSA AP'!$A$1:$AR$3</definedName>
    <definedName name="_xlnm._FilterDatabase" localSheetId="9" hidden="1">'Explotación JSA DOPC'!$A$1:$AX$9</definedName>
    <definedName name="_xlnm._FilterDatabase" localSheetId="18" hidden="1">'G Jurídica'!$A$1:$AR$13</definedName>
    <definedName name="_xlnm._FilterDatabase" localSheetId="13" hidden="1">'G TH'!$A$3:$AS$24</definedName>
    <definedName name="_xlnm._FilterDatabase" localSheetId="14" hidden="1">'G. Financiera'!$A$1:$AQ$19</definedName>
    <definedName name="_xlnm._FilterDatabase" localSheetId="3" hidden="1">Inventario!$B$3:$G$54</definedName>
    <definedName name="_xlnm._FilterDatabase" localSheetId="6" hidden="1">'Planeación y D Estratégico'!$A$1:$AU$15</definedName>
    <definedName name="_xlnm._FilterDatabase" localSheetId="11" hidden="1">Recaudo!$A$3:$XDP$3</definedName>
    <definedName name="_xlnm._FilterDatabase" localSheetId="5" hidden="1">'Riesgos de Corrupción'!$A$3:$XFB$7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5" i="11" l="1"/>
  <c r="AN5" i="63"/>
  <c r="AM5" i="63"/>
  <c r="AM7" i="63"/>
  <c r="AN27" i="63"/>
  <c r="AG27" i="63"/>
  <c r="AE27" i="63"/>
  <c r="AH27" i="63" s="1"/>
  <c r="R27" i="63"/>
  <c r="P27" i="63"/>
  <c r="N27" i="63"/>
  <c r="L27" i="63"/>
  <c r="V27" i="63" s="1"/>
  <c r="AN25" i="63"/>
  <c r="AG25" i="63"/>
  <c r="AE25" i="63"/>
  <c r="AH25" i="63" s="1"/>
  <c r="R25" i="63"/>
  <c r="P25" i="63"/>
  <c r="N25" i="63"/>
  <c r="U25" i="63" s="1"/>
  <c r="X25" i="63" s="1"/>
  <c r="L25" i="63"/>
  <c r="V25" i="63" s="1"/>
  <c r="AN23" i="63"/>
  <c r="AG23" i="63"/>
  <c r="AE23" i="63"/>
  <c r="R23" i="63"/>
  <c r="P23" i="63"/>
  <c r="N23" i="63"/>
  <c r="L23" i="63"/>
  <c r="V23" i="63" s="1"/>
  <c r="AN21" i="63"/>
  <c r="AG21" i="63"/>
  <c r="AE21" i="63"/>
  <c r="AN19" i="63"/>
  <c r="AG19" i="63"/>
  <c r="AE19" i="63"/>
  <c r="AH19" i="63" s="1"/>
  <c r="V19" i="63"/>
  <c r="AA19" i="63" s="1"/>
  <c r="R19" i="63"/>
  <c r="U19" i="63" s="1"/>
  <c r="X19" i="63" s="1"/>
  <c r="P19" i="63"/>
  <c r="N19" i="63"/>
  <c r="L19" i="63"/>
  <c r="AN17" i="63"/>
  <c r="AG17" i="63"/>
  <c r="AE17" i="63"/>
  <c r="AH17" i="63" s="1"/>
  <c r="V17" i="63"/>
  <c r="R17" i="63"/>
  <c r="P17" i="63"/>
  <c r="U17" i="63" s="1"/>
  <c r="X17" i="63" s="1"/>
  <c r="N17" i="63"/>
  <c r="L17" i="63"/>
  <c r="AG16" i="63"/>
  <c r="AE16" i="63"/>
  <c r="AH16" i="63" s="1"/>
  <c r="AG15" i="63"/>
  <c r="AE15" i="63"/>
  <c r="AH15" i="63" s="1"/>
  <c r="AN14" i="63"/>
  <c r="AG14" i="63"/>
  <c r="AE14" i="63"/>
  <c r="R14" i="63"/>
  <c r="P14" i="63"/>
  <c r="N14" i="63"/>
  <c r="U14" i="63" s="1"/>
  <c r="X14" i="63" s="1"/>
  <c r="L14" i="63"/>
  <c r="V14" i="63" s="1"/>
  <c r="AG13" i="63"/>
  <c r="AE13" i="63"/>
  <c r="AH12" i="63"/>
  <c r="AG12" i="63"/>
  <c r="AE12" i="63"/>
  <c r="R12" i="63"/>
  <c r="P12" i="63"/>
  <c r="N12" i="63"/>
  <c r="L12" i="63"/>
  <c r="V12" i="63" s="1"/>
  <c r="AG11" i="63"/>
  <c r="AH11" i="63" s="1"/>
  <c r="AE11" i="63"/>
  <c r="AG10" i="63"/>
  <c r="AE10" i="63"/>
  <c r="AH10" i="63" s="1"/>
  <c r="V10" i="63"/>
  <c r="AA10" i="63" s="1"/>
  <c r="R10" i="63"/>
  <c r="P10" i="63"/>
  <c r="N10" i="63"/>
  <c r="L10" i="63"/>
  <c r="AG8" i="63"/>
  <c r="AE8" i="63"/>
  <c r="R8" i="63"/>
  <c r="P8" i="63"/>
  <c r="N8" i="63"/>
  <c r="U8" i="63" s="1"/>
  <c r="X8" i="63" s="1"/>
  <c r="L8" i="63"/>
  <c r="V8" i="63" s="1"/>
  <c r="AG7" i="63"/>
  <c r="AE7" i="63"/>
  <c r="AG6" i="63"/>
  <c r="AE6" i="63"/>
  <c r="AH6" i="63" s="1"/>
  <c r="AG5" i="63"/>
  <c r="AE5" i="63"/>
  <c r="R5" i="63"/>
  <c r="P5" i="63"/>
  <c r="N5" i="63"/>
  <c r="L5" i="63"/>
  <c r="V5" i="63" s="1"/>
  <c r="AM11" i="47"/>
  <c r="AG11" i="47"/>
  <c r="AE11" i="47"/>
  <c r="R11" i="47"/>
  <c r="P11" i="47"/>
  <c r="N11" i="47"/>
  <c r="L11" i="47"/>
  <c r="V11" i="47" s="1"/>
  <c r="AG10" i="47"/>
  <c r="AE10" i="47"/>
  <c r="Y10" i="47"/>
  <c r="R10" i="47"/>
  <c r="P10" i="47"/>
  <c r="N10" i="47"/>
  <c r="U10" i="47" s="1"/>
  <c r="L10" i="47"/>
  <c r="V10" i="47" s="1"/>
  <c r="AH9" i="47"/>
  <c r="V9" i="47"/>
  <c r="R9" i="47"/>
  <c r="P9" i="47"/>
  <c r="N9" i="47"/>
  <c r="U9" i="47" s="1"/>
  <c r="X9" i="47" s="1"/>
  <c r="AG8" i="47"/>
  <c r="AE8" i="47"/>
  <c r="AG7" i="47"/>
  <c r="AE7" i="47"/>
  <c r="AA7" i="47"/>
  <c r="R7" i="47"/>
  <c r="P7" i="47"/>
  <c r="N7" i="47"/>
  <c r="L7" i="47"/>
  <c r="V7" i="47" s="1"/>
  <c r="AG6" i="47"/>
  <c r="AE6" i="47"/>
  <c r="AG5" i="47"/>
  <c r="AE5" i="47"/>
  <c r="AA5" i="47"/>
  <c r="V5" i="47"/>
  <c r="R5" i="47"/>
  <c r="P5" i="47"/>
  <c r="N5" i="47"/>
  <c r="U5" i="47" s="1"/>
  <c r="X5" i="47" s="1"/>
  <c r="L5" i="47"/>
  <c r="AE5" i="11"/>
  <c r="AE9" i="11"/>
  <c r="D54" i="61"/>
  <c r="I4" i="61"/>
  <c r="I13" i="61"/>
  <c r="U27" i="63" l="1"/>
  <c r="X27" i="63" s="1"/>
  <c r="AH11" i="47"/>
  <c r="AH23" i="63"/>
  <c r="AH5" i="47"/>
  <c r="AL5" i="47" s="1"/>
  <c r="AM5" i="47" s="1"/>
  <c r="AL6" i="47" s="1"/>
  <c r="AM6" i="47" s="1"/>
  <c r="AN5" i="47" s="1"/>
  <c r="AA11" i="47" s="1"/>
  <c r="AL11" i="47" s="1"/>
  <c r="AH10" i="47"/>
  <c r="AH7" i="63"/>
  <c r="AH8" i="63"/>
  <c r="AH14" i="63"/>
  <c r="AH21" i="63"/>
  <c r="U5" i="63"/>
  <c r="X5" i="63" s="1"/>
  <c r="AH6" i="47"/>
  <c r="AH7" i="47"/>
  <c r="AL7" i="47" s="1"/>
  <c r="AM7" i="47" s="1"/>
  <c r="U11" i="47"/>
  <c r="X11" i="47" s="1"/>
  <c r="AH13" i="63"/>
  <c r="U7" i="47"/>
  <c r="X7" i="47" s="1"/>
  <c r="AH8" i="47"/>
  <c r="AL8" i="47" s="1"/>
  <c r="AM8" i="47" s="1"/>
  <c r="AH5" i="63"/>
  <c r="U10" i="63"/>
  <c r="X10" i="63" s="1"/>
  <c r="U12" i="63"/>
  <c r="X12" i="63" s="1"/>
  <c r="U23" i="63"/>
  <c r="X23" i="63" s="1"/>
  <c r="AL10" i="63"/>
  <c r="AM10" i="63" s="1"/>
  <c r="AA5" i="63" s="1"/>
  <c r="AA25" i="63" s="1"/>
  <c r="AA14" i="63" s="1"/>
  <c r="AA8" i="63" s="1"/>
  <c r="AA23" i="63" s="1"/>
  <c r="AA12" i="63" s="1"/>
  <c r="AA17" i="63" s="1"/>
  <c r="AA27" i="63" s="1"/>
  <c r="W10" i="47"/>
  <c r="Z10" i="47"/>
  <c r="AA10" i="47" s="1"/>
  <c r="AE10" i="42"/>
  <c r="AG10" i="42"/>
  <c r="AE11" i="42"/>
  <c r="AG11" i="42"/>
  <c r="AH10" i="42" l="1"/>
  <c r="AL11" i="63"/>
  <c r="AM11" i="63" s="1"/>
  <c r="AN10" i="63" s="1"/>
  <c r="AL8" i="63"/>
  <c r="AM8" i="63" s="1"/>
  <c r="AN8" i="63" s="1"/>
  <c r="AL12" i="63"/>
  <c r="AM12" i="63" s="1"/>
  <c r="AL13" i="63" s="1"/>
  <c r="AL5" i="63"/>
  <c r="AL10" i="47"/>
  <c r="AM10" i="47" s="1"/>
  <c r="AN10" i="47" s="1"/>
  <c r="AH11" i="42"/>
  <c r="AM13" i="63" l="1"/>
  <c r="AN12" i="63" s="1"/>
  <c r="AL6" i="63"/>
  <c r="AM6" i="63"/>
  <c r="AL16" i="55"/>
  <c r="AM16" i="55" s="1"/>
  <c r="AL10" i="51"/>
  <c r="AL16" i="41"/>
  <c r="AL12" i="44"/>
  <c r="AM7" i="56"/>
  <c r="AG7" i="56"/>
  <c r="AH7" i="56" s="1"/>
  <c r="AE7" i="56"/>
  <c r="R7" i="56"/>
  <c r="U7" i="56" s="1"/>
  <c r="X7" i="56" s="1"/>
  <c r="Y7" i="56" s="1"/>
  <c r="P7" i="56"/>
  <c r="N7" i="56"/>
  <c r="L7" i="56"/>
  <c r="V7" i="56" s="1"/>
  <c r="AG13" i="50"/>
  <c r="AE13" i="50"/>
  <c r="R13" i="50"/>
  <c r="P13" i="50"/>
  <c r="N13" i="50"/>
  <c r="U13" i="50" s="1"/>
  <c r="X13" i="50" s="1"/>
  <c r="Y13" i="50" s="1"/>
  <c r="L13" i="50"/>
  <c r="V13" i="50" s="1"/>
  <c r="AG16" i="57"/>
  <c r="AH16" i="57" s="1"/>
  <c r="AE16" i="57"/>
  <c r="R16" i="57"/>
  <c r="P16" i="57"/>
  <c r="N16" i="57"/>
  <c r="L16" i="57"/>
  <c r="V16" i="57" s="1"/>
  <c r="AG16" i="42"/>
  <c r="AH16" i="42" s="1"/>
  <c r="AE16" i="42"/>
  <c r="R16" i="42"/>
  <c r="P16" i="42"/>
  <c r="N16" i="42"/>
  <c r="U16" i="42" s="1"/>
  <c r="X16" i="42" s="1"/>
  <c r="Y16" i="42" s="1"/>
  <c r="L16" i="42"/>
  <c r="V16" i="42" s="1"/>
  <c r="AM20" i="58"/>
  <c r="AG20" i="58"/>
  <c r="AE20" i="58"/>
  <c r="R20" i="58"/>
  <c r="P20" i="58"/>
  <c r="N20" i="58"/>
  <c r="L20" i="58"/>
  <c r="V20" i="58" s="1"/>
  <c r="AG23" i="52"/>
  <c r="AH23" i="52" s="1"/>
  <c r="AE23" i="52"/>
  <c r="R23" i="52"/>
  <c r="P23" i="52"/>
  <c r="N23" i="52"/>
  <c r="L23" i="52"/>
  <c r="V23" i="52" s="1"/>
  <c r="AG38" i="59"/>
  <c r="AE38" i="59"/>
  <c r="R38" i="59"/>
  <c r="P38" i="59"/>
  <c r="N38" i="59"/>
  <c r="L38" i="59"/>
  <c r="V38" i="59" s="1"/>
  <c r="AG16" i="55"/>
  <c r="AH16" i="55" s="1"/>
  <c r="AE16" i="55"/>
  <c r="R16" i="55"/>
  <c r="P16" i="55"/>
  <c r="N16" i="55"/>
  <c r="L16" i="55"/>
  <c r="V16" i="55" s="1"/>
  <c r="AM10" i="51"/>
  <c r="AG10" i="51"/>
  <c r="AH10" i="51" s="1"/>
  <c r="AE10" i="51"/>
  <c r="R10" i="51"/>
  <c r="P10" i="51"/>
  <c r="N10" i="51"/>
  <c r="U10" i="51" s="1"/>
  <c r="X10" i="51" s="1"/>
  <c r="Y10" i="51" s="1"/>
  <c r="L10" i="51"/>
  <c r="V10" i="51" s="1"/>
  <c r="AG18" i="41"/>
  <c r="AE18" i="41"/>
  <c r="R18" i="41"/>
  <c r="P18" i="41"/>
  <c r="N18" i="41"/>
  <c r="L18" i="41"/>
  <c r="V18" i="41" s="1"/>
  <c r="AM17" i="49"/>
  <c r="AG17" i="49"/>
  <c r="AH17" i="49" s="1"/>
  <c r="AE17" i="49"/>
  <c r="R17" i="49"/>
  <c r="P17" i="49"/>
  <c r="N17" i="49"/>
  <c r="U17" i="49" s="1"/>
  <c r="X17" i="49" s="1"/>
  <c r="Y17" i="49" s="1"/>
  <c r="L17" i="49"/>
  <c r="V17" i="49" s="1"/>
  <c r="AG12" i="44"/>
  <c r="AH12" i="44" s="1"/>
  <c r="AE12" i="44"/>
  <c r="R12" i="44"/>
  <c r="P12" i="44"/>
  <c r="N12" i="44"/>
  <c r="U12" i="44" s="1"/>
  <c r="X12" i="44" s="1"/>
  <c r="Y12" i="44" s="1"/>
  <c r="L12" i="44"/>
  <c r="V12" i="44" s="1"/>
  <c r="AG19" i="11"/>
  <c r="AE19" i="11"/>
  <c r="R19" i="11"/>
  <c r="P19" i="11"/>
  <c r="N19" i="11"/>
  <c r="L19" i="11"/>
  <c r="V19" i="11" s="1"/>
  <c r="AI10" i="58"/>
  <c r="AL10" i="58" s="1"/>
  <c r="AM10" i="58" s="1"/>
  <c r="AN9" i="58" s="1"/>
  <c r="Z26" i="62"/>
  <c r="Z27" i="62"/>
  <c r="Z28" i="62"/>
  <c r="Z29" i="62"/>
  <c r="AG37" i="59"/>
  <c r="AE37" i="59"/>
  <c r="Y37" i="59"/>
  <c r="R37" i="59"/>
  <c r="P37" i="59"/>
  <c r="N37" i="59"/>
  <c r="L37" i="59"/>
  <c r="V37" i="59" s="1"/>
  <c r="AG6" i="56"/>
  <c r="AE6" i="56"/>
  <c r="Y6" i="56"/>
  <c r="R6" i="56"/>
  <c r="P6" i="56"/>
  <c r="N6" i="56"/>
  <c r="L6" i="56"/>
  <c r="V6" i="56" s="1"/>
  <c r="AG12" i="50"/>
  <c r="AE12" i="50"/>
  <c r="Y12" i="50"/>
  <c r="R12" i="50"/>
  <c r="P12" i="50"/>
  <c r="N12" i="50"/>
  <c r="L12" i="50"/>
  <c r="V12" i="50" s="1"/>
  <c r="AG15" i="57"/>
  <c r="AH15" i="57" s="1"/>
  <c r="AE15" i="57"/>
  <c r="Y15" i="57"/>
  <c r="R15" i="57"/>
  <c r="P15" i="57"/>
  <c r="N15" i="57"/>
  <c r="L15" i="57"/>
  <c r="V15" i="57" s="1"/>
  <c r="AG15" i="42"/>
  <c r="AE15" i="42"/>
  <c r="Y15" i="42"/>
  <c r="R15" i="42"/>
  <c r="P15" i="42"/>
  <c r="N15" i="42"/>
  <c r="L15" i="42"/>
  <c r="V15" i="42" s="1"/>
  <c r="W15" i="42" s="1"/>
  <c r="AG19" i="58"/>
  <c r="AE19" i="58"/>
  <c r="Y19" i="58"/>
  <c r="R19" i="58"/>
  <c r="P19" i="58"/>
  <c r="N19" i="58"/>
  <c r="L19" i="58"/>
  <c r="V19" i="58" s="1"/>
  <c r="AG22" i="52"/>
  <c r="AE22" i="52"/>
  <c r="Y22" i="52"/>
  <c r="R22" i="52"/>
  <c r="P22" i="52"/>
  <c r="N22" i="52"/>
  <c r="L22" i="52"/>
  <c r="V22" i="52" s="1"/>
  <c r="AG8" i="25"/>
  <c r="AE8" i="25"/>
  <c r="Y8" i="25"/>
  <c r="R8" i="25"/>
  <c r="P8" i="25"/>
  <c r="N8" i="25"/>
  <c r="L8" i="25"/>
  <c r="V8" i="25" s="1"/>
  <c r="AG15" i="55"/>
  <c r="AE15" i="55"/>
  <c r="Y15" i="55"/>
  <c r="R15" i="55"/>
  <c r="P15" i="55"/>
  <c r="N15" i="55"/>
  <c r="L15" i="55"/>
  <c r="V15" i="55" s="1"/>
  <c r="W15" i="55" s="1"/>
  <c r="AG9" i="51"/>
  <c r="AH9" i="51" s="1"/>
  <c r="AE9" i="51"/>
  <c r="Y9" i="51"/>
  <c r="R9" i="51"/>
  <c r="P9" i="51"/>
  <c r="N9" i="51"/>
  <c r="L9" i="51"/>
  <c r="V9" i="51" s="1"/>
  <c r="AG17" i="41"/>
  <c r="AE17" i="41"/>
  <c r="Y17" i="41"/>
  <c r="R17" i="41"/>
  <c r="P17" i="41"/>
  <c r="N17" i="41"/>
  <c r="L17" i="41"/>
  <c r="V17" i="41" s="1"/>
  <c r="AG16" i="49"/>
  <c r="AE16" i="49"/>
  <c r="Y16" i="49"/>
  <c r="R16" i="49"/>
  <c r="P16" i="49"/>
  <c r="N16" i="49"/>
  <c r="L16" i="49"/>
  <c r="V16" i="49" s="1"/>
  <c r="AG11" i="44"/>
  <c r="AE11" i="44"/>
  <c r="Y11" i="44"/>
  <c r="R11" i="44"/>
  <c r="P11" i="44"/>
  <c r="N11" i="44"/>
  <c r="L11" i="44"/>
  <c r="V11" i="44" s="1"/>
  <c r="AG18" i="11"/>
  <c r="AH18" i="11" s="1"/>
  <c r="AE18" i="11"/>
  <c r="Y18" i="11"/>
  <c r="R18" i="11"/>
  <c r="P18" i="11"/>
  <c r="N18" i="11"/>
  <c r="L18" i="11"/>
  <c r="V18" i="11" s="1"/>
  <c r="Z18" i="11" s="1"/>
  <c r="AA18" i="11" s="1"/>
  <c r="U23" i="52" l="1"/>
  <c r="X23" i="52" s="1"/>
  <c r="Y23" i="52" s="1"/>
  <c r="U19" i="11"/>
  <c r="X19" i="11" s="1"/>
  <c r="Y19" i="11" s="1"/>
  <c r="U38" i="59"/>
  <c r="X38" i="59" s="1"/>
  <c r="Y38" i="59" s="1"/>
  <c r="AH20" i="58"/>
  <c r="U16" i="57"/>
  <c r="X16" i="57" s="1"/>
  <c r="Y16" i="57" s="1"/>
  <c r="U16" i="55"/>
  <c r="X16" i="55" s="1"/>
  <c r="Y16" i="55" s="1"/>
  <c r="AH13" i="50"/>
  <c r="AH19" i="11"/>
  <c r="U20" i="58"/>
  <c r="X20" i="58" s="1"/>
  <c r="Y20" i="58" s="1"/>
  <c r="U18" i="41"/>
  <c r="X18" i="41" s="1"/>
  <c r="Y18" i="41" s="1"/>
  <c r="AL7" i="63"/>
  <c r="AH38" i="59"/>
  <c r="W7" i="56"/>
  <c r="W13" i="50"/>
  <c r="W16" i="57"/>
  <c r="W16" i="42"/>
  <c r="W20" i="58"/>
  <c r="W23" i="52"/>
  <c r="W38" i="59"/>
  <c r="W16" i="55"/>
  <c r="W10" i="51"/>
  <c r="W18" i="41"/>
  <c r="W17" i="49"/>
  <c r="W12" i="44"/>
  <c r="W19" i="11"/>
  <c r="AH8" i="25"/>
  <c r="AH22" i="52"/>
  <c r="U22" i="52"/>
  <c r="AH37" i="59"/>
  <c r="AH11" i="44"/>
  <c r="U18" i="11"/>
  <c r="AH6" i="56"/>
  <c r="U6" i="56"/>
  <c r="AH12" i="50"/>
  <c r="U12" i="50"/>
  <c r="U15" i="57"/>
  <c r="AH15" i="42"/>
  <c r="U15" i="42"/>
  <c r="AH19" i="58"/>
  <c r="U19" i="58"/>
  <c r="U37" i="59"/>
  <c r="U8" i="25"/>
  <c r="U15" i="55"/>
  <c r="AH15" i="55"/>
  <c r="U9" i="51"/>
  <c r="U17" i="41"/>
  <c r="AH16" i="49"/>
  <c r="U16" i="49"/>
  <c r="U11" i="44"/>
  <c r="W37" i="59"/>
  <c r="Z37" i="59"/>
  <c r="AA37" i="59" s="1"/>
  <c r="W6" i="56"/>
  <c r="Z6" i="56"/>
  <c r="AA6" i="56" s="1"/>
  <c r="W12" i="50"/>
  <c r="Z12" i="50"/>
  <c r="AA12" i="50" s="1"/>
  <c r="W15" i="57"/>
  <c r="Z15" i="57"/>
  <c r="AA15" i="57" s="1"/>
  <c r="Z15" i="42"/>
  <c r="AA15" i="42" s="1"/>
  <c r="W19" i="58"/>
  <c r="Z19" i="58"/>
  <c r="AA19" i="58" s="1"/>
  <c r="W22" i="52"/>
  <c r="Z22" i="52"/>
  <c r="AA22" i="52" s="1"/>
  <c r="W8" i="25"/>
  <c r="Z8" i="25"/>
  <c r="AA8" i="25" s="1"/>
  <c r="Z15" i="55"/>
  <c r="AA15" i="55" s="1"/>
  <c r="W9" i="51"/>
  <c r="Z9" i="51"/>
  <c r="AA9" i="51" s="1"/>
  <c r="W17" i="41"/>
  <c r="Z17" i="41"/>
  <c r="AA17" i="41" s="1"/>
  <c r="W16" i="49"/>
  <c r="Z16" i="49"/>
  <c r="AA16" i="49" s="1"/>
  <c r="W11" i="44"/>
  <c r="Z11" i="44"/>
  <c r="AA11" i="44" s="1"/>
  <c r="AL18" i="11"/>
  <c r="AM18" i="11" s="1"/>
  <c r="AN18" i="11" s="1"/>
  <c r="W18" i="11"/>
  <c r="AL37" i="59" l="1"/>
  <c r="AL6" i="56"/>
  <c r="AM6" i="56" s="1"/>
  <c r="AN6" i="56" s="1"/>
  <c r="AL12" i="50"/>
  <c r="AL15" i="57"/>
  <c r="AL15" i="42"/>
  <c r="AL19" i="58"/>
  <c r="AM19" i="58" s="1"/>
  <c r="AN19" i="58" s="1"/>
  <c r="AL22" i="52"/>
  <c r="AL8" i="25"/>
  <c r="AL15" i="55"/>
  <c r="AM15" i="55" s="1"/>
  <c r="AN15" i="55" s="1"/>
  <c r="AL9" i="51"/>
  <c r="AM9" i="51" s="1"/>
  <c r="AN9" i="51" s="1"/>
  <c r="AL16" i="49"/>
  <c r="AM16" i="49" s="1"/>
  <c r="AN16" i="49" s="1"/>
  <c r="AL11" i="44"/>
  <c r="AM11" i="44" s="1"/>
  <c r="AN11" i="44" s="1"/>
  <c r="Y21" i="52"/>
  <c r="AM19" i="52"/>
  <c r="Y20" i="52"/>
  <c r="AG8" i="52"/>
  <c r="AE8" i="52"/>
  <c r="AM19" i="11" l="1"/>
  <c r="AH8" i="52"/>
  <c r="AF7" i="41"/>
  <c r="AA7" i="41"/>
  <c r="Y7" i="41"/>
  <c r="R7" i="41"/>
  <c r="P7" i="41"/>
  <c r="N7" i="41"/>
  <c r="L7" i="41"/>
  <c r="V7" i="41" s="1"/>
  <c r="W7" i="41" s="1"/>
  <c r="AG20" i="59"/>
  <c r="AE20" i="59"/>
  <c r="AG21" i="52"/>
  <c r="AE21" i="52"/>
  <c r="R21" i="52"/>
  <c r="P21" i="52"/>
  <c r="N21" i="52"/>
  <c r="L21" i="52"/>
  <c r="V21" i="52" s="1"/>
  <c r="Z21" i="52" s="1"/>
  <c r="AA21" i="52" s="1"/>
  <c r="AG20" i="52"/>
  <c r="AE20" i="52"/>
  <c r="R20" i="52"/>
  <c r="P20" i="52"/>
  <c r="N20" i="52"/>
  <c r="L20" i="52"/>
  <c r="V20" i="52" s="1"/>
  <c r="W20" i="52" s="1"/>
  <c r="AG17" i="52"/>
  <c r="AE17" i="52"/>
  <c r="W21" i="52" l="1"/>
  <c r="AH20" i="59"/>
  <c r="AI7" i="41"/>
  <c r="AT7" i="41" s="1"/>
  <c r="AU7" i="41" s="1"/>
  <c r="Z20" i="52"/>
  <c r="AA20" i="52" s="1"/>
  <c r="AH21" i="52"/>
  <c r="AK21" i="52" s="1"/>
  <c r="AL21" i="52" s="1"/>
  <c r="U7" i="41"/>
  <c r="U21" i="52"/>
  <c r="AH20" i="52"/>
  <c r="U20" i="52"/>
  <c r="AA36" i="59"/>
  <c r="Y36" i="59"/>
  <c r="W36" i="59"/>
  <c r="R36" i="59"/>
  <c r="P36" i="59"/>
  <c r="N36" i="59"/>
  <c r="AM35" i="59"/>
  <c r="AG35" i="59"/>
  <c r="AE35" i="59"/>
  <c r="R35" i="59"/>
  <c r="P35" i="59"/>
  <c r="N35" i="59"/>
  <c r="L35" i="59"/>
  <c r="V35" i="59" s="1"/>
  <c r="AA34" i="59"/>
  <c r="Y34" i="59"/>
  <c r="W34" i="59"/>
  <c r="R34" i="59"/>
  <c r="P34" i="59"/>
  <c r="N34" i="59"/>
  <c r="AM33" i="59"/>
  <c r="AG33" i="59"/>
  <c r="AE33" i="59"/>
  <c r="R33" i="59"/>
  <c r="P33" i="59"/>
  <c r="N33" i="59"/>
  <c r="L33" i="59"/>
  <c r="V33" i="59" s="1"/>
  <c r="AA32" i="59"/>
  <c r="Y32" i="59"/>
  <c r="W32" i="59"/>
  <c r="R32" i="59"/>
  <c r="P32" i="59"/>
  <c r="N32" i="59"/>
  <c r="AM31" i="59"/>
  <c r="AG31" i="59"/>
  <c r="AE31" i="59"/>
  <c r="R31" i="59"/>
  <c r="P31" i="59"/>
  <c r="N31" i="59"/>
  <c r="L31" i="59"/>
  <c r="V31" i="59" s="1"/>
  <c r="AC15" i="58"/>
  <c r="AH18" i="58"/>
  <c r="AH17" i="58"/>
  <c r="AH16" i="58"/>
  <c r="AH15" i="58"/>
  <c r="AH14" i="58"/>
  <c r="AH13" i="58"/>
  <c r="AH12" i="58"/>
  <c r="AH11" i="58"/>
  <c r="AH9" i="58"/>
  <c r="AH8" i="58"/>
  <c r="AH7" i="58"/>
  <c r="AH6" i="58"/>
  <c r="AF18" i="58"/>
  <c r="AF17" i="58"/>
  <c r="AF16" i="58"/>
  <c r="AF15" i="58"/>
  <c r="AF14" i="58"/>
  <c r="AF13" i="58"/>
  <c r="AF12" i="58"/>
  <c r="AA11" i="58"/>
  <c r="U33" i="59" l="1"/>
  <c r="X33" i="59" s="1"/>
  <c r="Y33" i="59" s="1"/>
  <c r="AH33" i="59"/>
  <c r="AH35" i="59"/>
  <c r="AI16" i="58"/>
  <c r="AL16" i="58" s="1"/>
  <c r="AK20" i="52"/>
  <c r="AL20" i="52" s="1"/>
  <c r="AM20" i="52" s="1"/>
  <c r="U35" i="59"/>
  <c r="X35" i="59" s="1"/>
  <c r="Y35" i="59" s="1"/>
  <c r="U34" i="59"/>
  <c r="U31" i="59"/>
  <c r="X31" i="59" s="1"/>
  <c r="Y31" i="59" s="1"/>
  <c r="U32" i="59"/>
  <c r="AI14" i="58"/>
  <c r="AL14" i="58" s="1"/>
  <c r="AI17" i="58"/>
  <c r="AI12" i="58"/>
  <c r="AI13" i="58"/>
  <c r="U36" i="59"/>
  <c r="W35" i="59"/>
  <c r="W33" i="59"/>
  <c r="AH31" i="59"/>
  <c r="W31" i="59"/>
  <c r="AI18" i="58"/>
  <c r="AL18" i="58" s="1"/>
  <c r="AI15" i="58"/>
  <c r="Z8" i="44"/>
  <c r="X8" i="44"/>
  <c r="AF14" i="55"/>
  <c r="Z33" i="59" l="1"/>
  <c r="AA33" i="59" s="1"/>
  <c r="Z31" i="59"/>
  <c r="AA31" i="59" s="1"/>
  <c r="Z35" i="59"/>
  <c r="AA35" i="59" s="1"/>
  <c r="L5" i="59"/>
  <c r="V5" i="59" s="1"/>
  <c r="N5" i="59"/>
  <c r="P5" i="59"/>
  <c r="R5" i="59"/>
  <c r="AE5" i="59"/>
  <c r="AG5" i="59"/>
  <c r="AE6" i="59"/>
  <c r="AG6" i="59"/>
  <c r="AE7" i="59"/>
  <c r="AG7" i="59"/>
  <c r="L8" i="59"/>
  <c r="V8" i="59" s="1"/>
  <c r="N8" i="59"/>
  <c r="P8" i="59"/>
  <c r="R8" i="59"/>
  <c r="AE8" i="59"/>
  <c r="AG8" i="59"/>
  <c r="AE9" i="59"/>
  <c r="AG9" i="59"/>
  <c r="AE10" i="59"/>
  <c r="AG10" i="59"/>
  <c r="AE11" i="59"/>
  <c r="AG11" i="59"/>
  <c r="L13" i="59"/>
  <c r="V13" i="59" s="1"/>
  <c r="N13" i="59"/>
  <c r="P13" i="59"/>
  <c r="R13" i="59"/>
  <c r="AE13" i="59"/>
  <c r="AG13" i="59"/>
  <c r="AE14" i="59"/>
  <c r="AG14" i="59"/>
  <c r="AE15" i="59"/>
  <c r="AG15" i="59"/>
  <c r="L16" i="59"/>
  <c r="V16" i="59" s="1"/>
  <c r="N16" i="59"/>
  <c r="P16" i="59"/>
  <c r="R16" i="59"/>
  <c r="AC16" i="59"/>
  <c r="AE16" i="59"/>
  <c r="AG16" i="59"/>
  <c r="AE17" i="59"/>
  <c r="AG17" i="59"/>
  <c r="L18" i="59"/>
  <c r="V18" i="59" s="1"/>
  <c r="N18" i="59"/>
  <c r="P18" i="59"/>
  <c r="R18" i="59"/>
  <c r="AE18" i="59"/>
  <c r="AG18" i="59"/>
  <c r="AE19" i="59"/>
  <c r="AG19" i="59"/>
  <c r="L21" i="59"/>
  <c r="V21" i="59" s="1"/>
  <c r="W21" i="59" s="1"/>
  <c r="N21" i="59"/>
  <c r="P21" i="59"/>
  <c r="R21" i="59"/>
  <c r="AE21" i="59"/>
  <c r="AG21" i="59"/>
  <c r="AM21" i="59"/>
  <c r="L22" i="59"/>
  <c r="V22" i="59" s="1"/>
  <c r="W22" i="59" s="1"/>
  <c r="N22" i="59"/>
  <c r="P22" i="59"/>
  <c r="R22" i="59"/>
  <c r="AE22" i="59"/>
  <c r="AG22" i="59"/>
  <c r="AM22" i="59"/>
  <c r="AE23" i="59"/>
  <c r="AG23" i="59"/>
  <c r="L24" i="59"/>
  <c r="V24" i="59" s="1"/>
  <c r="N24" i="59"/>
  <c r="P24" i="59"/>
  <c r="R24" i="59"/>
  <c r="AE24" i="59"/>
  <c r="AG24" i="59"/>
  <c r="AM24" i="59"/>
  <c r="N25" i="59"/>
  <c r="P25" i="59"/>
  <c r="R25" i="59"/>
  <c r="V25" i="59"/>
  <c r="W25" i="59" s="1"/>
  <c r="AE25" i="59"/>
  <c r="AG25" i="59"/>
  <c r="L26" i="59"/>
  <c r="V26" i="59" s="1"/>
  <c r="W26" i="59" s="1"/>
  <c r="N26" i="59"/>
  <c r="P26" i="59"/>
  <c r="R26" i="59"/>
  <c r="AE26" i="59"/>
  <c r="AG26" i="59"/>
  <c r="AM26" i="59"/>
  <c r="N27" i="59"/>
  <c r="P27" i="59"/>
  <c r="R27" i="59"/>
  <c r="W27" i="59"/>
  <c r="Y27" i="59"/>
  <c r="AA27" i="59"/>
  <c r="AE27" i="59"/>
  <c r="AG27" i="59"/>
  <c r="AM27" i="59"/>
  <c r="L28" i="59"/>
  <c r="V28" i="59" s="1"/>
  <c r="W28" i="59" s="1"/>
  <c r="N28" i="59"/>
  <c r="P28" i="59"/>
  <c r="R28" i="59"/>
  <c r="AE28" i="59"/>
  <c r="AG28" i="59"/>
  <c r="AM28" i="59"/>
  <c r="L29" i="59"/>
  <c r="V29" i="59" s="1"/>
  <c r="W29" i="59" s="1"/>
  <c r="N29" i="59"/>
  <c r="P29" i="59"/>
  <c r="R29" i="59"/>
  <c r="AE29" i="59"/>
  <c r="AG29" i="59"/>
  <c r="AM29" i="59"/>
  <c r="N30" i="59"/>
  <c r="P30" i="59"/>
  <c r="R30" i="59"/>
  <c r="W30" i="59"/>
  <c r="Y30" i="59"/>
  <c r="AA30" i="59"/>
  <c r="AE30" i="59"/>
  <c r="AG30" i="59"/>
  <c r="AH17" i="59" l="1"/>
  <c r="AH24" i="59"/>
  <c r="AH18" i="59"/>
  <c r="AH16" i="59"/>
  <c r="AH9" i="59"/>
  <c r="AH8" i="59"/>
  <c r="AH10" i="59"/>
  <c r="U8" i="59"/>
  <c r="X8" i="59" s="1"/>
  <c r="Y8" i="59" s="1"/>
  <c r="U24" i="59"/>
  <c r="X24" i="59" s="1"/>
  <c r="Y24" i="59" s="1"/>
  <c r="U26" i="59"/>
  <c r="X26" i="59" s="1"/>
  <c r="Y26" i="59" s="1"/>
  <c r="AH15" i="59"/>
  <c r="U30" i="59"/>
  <c r="U29" i="59"/>
  <c r="X29" i="59" s="1"/>
  <c r="Y29" i="59" s="1"/>
  <c r="AH30" i="59"/>
  <c r="AH14" i="59"/>
  <c r="AH11" i="59"/>
  <c r="AH26" i="59"/>
  <c r="AH13" i="59"/>
  <c r="AH5" i="59"/>
  <c r="W24" i="59"/>
  <c r="AH29" i="59"/>
  <c r="AH22" i="59"/>
  <c r="AH27" i="59"/>
  <c r="AH7" i="59"/>
  <c r="AH23" i="59"/>
  <c r="AH6" i="59"/>
  <c r="AH28" i="59"/>
  <c r="U28" i="59"/>
  <c r="X28" i="59" s="1"/>
  <c r="Y28" i="59" s="1"/>
  <c r="U27" i="59"/>
  <c r="AH25" i="59"/>
  <c r="U25" i="59"/>
  <c r="X25" i="59" s="1"/>
  <c r="Z25" i="59" s="1"/>
  <c r="U22" i="59"/>
  <c r="X22" i="59" s="1"/>
  <c r="Z22" i="59" s="1"/>
  <c r="AA22" i="59" s="1"/>
  <c r="AK22" i="59" s="1"/>
  <c r="AH21" i="59"/>
  <c r="U21" i="59"/>
  <c r="X21" i="59" s="1"/>
  <c r="Y21" i="59" s="1"/>
  <c r="AH19" i="59"/>
  <c r="AK19" i="59" s="1"/>
  <c r="AL19" i="59" s="1"/>
  <c r="AM18" i="59" s="1"/>
  <c r="U18" i="59"/>
  <c r="X18" i="59" s="1"/>
  <c r="Y18" i="59" s="1"/>
  <c r="U16" i="59"/>
  <c r="X16" i="59" s="1"/>
  <c r="Y16" i="59" s="1"/>
  <c r="U13" i="59"/>
  <c r="X13" i="59" s="1"/>
  <c r="Y13" i="59" s="1"/>
  <c r="U5" i="59"/>
  <c r="X5" i="59" s="1"/>
  <c r="Y5" i="59" s="1"/>
  <c r="W16" i="59"/>
  <c r="W18" i="59"/>
  <c r="W8" i="59"/>
  <c r="W13" i="59"/>
  <c r="W5" i="59"/>
  <c r="Z26" i="59" l="1"/>
  <c r="AA26" i="59" s="1"/>
  <c r="Z8" i="59"/>
  <c r="AA8" i="59" s="1"/>
  <c r="AK8" i="59" s="1"/>
  <c r="AL8" i="59" s="1"/>
  <c r="Z24" i="59"/>
  <c r="AA24" i="59" s="1"/>
  <c r="AK24" i="59" s="1"/>
  <c r="AL24" i="59" s="1"/>
  <c r="Z29" i="59"/>
  <c r="AA29" i="59" s="1"/>
  <c r="Y22" i="59"/>
  <c r="Z5" i="59"/>
  <c r="AA5" i="59" s="1"/>
  <c r="AK5" i="59" s="1"/>
  <c r="AL5" i="59" s="1"/>
  <c r="Z13" i="59"/>
  <c r="AA13" i="59" s="1"/>
  <c r="AK13" i="59" s="1"/>
  <c r="AL13" i="59" s="1"/>
  <c r="Z16" i="59"/>
  <c r="AA16" i="59" s="1"/>
  <c r="AK16" i="59" s="1"/>
  <c r="Z28" i="59"/>
  <c r="AA28" i="59" s="1"/>
  <c r="Z21" i="59"/>
  <c r="AA21" i="59" s="1"/>
  <c r="AK21" i="59" s="1"/>
  <c r="AL21" i="59" s="1"/>
  <c r="Z18" i="59"/>
  <c r="AA18" i="59" s="1"/>
  <c r="AK18" i="59" s="1"/>
  <c r="AL18" i="59" s="1"/>
  <c r="AL22" i="59"/>
  <c r="AL16" i="59" l="1"/>
  <c r="AK17" i="59" s="1"/>
  <c r="AK14" i="59"/>
  <c r="AL14" i="59" s="1"/>
  <c r="AK6" i="59"/>
  <c r="AL6" i="59" s="1"/>
  <c r="AK9" i="59"/>
  <c r="AL9" i="59" s="1"/>
  <c r="AK23" i="59"/>
  <c r="AL23" i="59" s="1"/>
  <c r="AL17" i="59" l="1"/>
  <c r="AM16" i="59" s="1"/>
  <c r="AK10" i="59"/>
  <c r="AL10" i="59" s="1"/>
  <c r="AK15" i="59"/>
  <c r="AL15" i="59" s="1"/>
  <c r="AM13" i="59" s="1"/>
  <c r="AK7" i="59"/>
  <c r="AL7" i="59" s="1"/>
  <c r="AM5" i="59" s="1"/>
  <c r="AK11" i="59" l="1"/>
  <c r="AL11" i="59" s="1"/>
  <c r="AL12" i="59" s="1"/>
  <c r="AM8" i="59" s="1"/>
  <c r="L5" i="58" l="1"/>
  <c r="V5" i="58" s="1"/>
  <c r="W5" i="58" s="1"/>
  <c r="N5" i="58"/>
  <c r="P5" i="58"/>
  <c r="R5" i="58"/>
  <c r="AF5" i="58"/>
  <c r="AH5" i="58"/>
  <c r="AF6" i="58"/>
  <c r="AI6" i="58" s="1"/>
  <c r="L7" i="58"/>
  <c r="V7" i="58" s="1"/>
  <c r="N7" i="58"/>
  <c r="P7" i="58"/>
  <c r="R7" i="58"/>
  <c r="AF7" i="58"/>
  <c r="AI7" i="58" s="1"/>
  <c r="AF8" i="58"/>
  <c r="AI8" i="58" s="1"/>
  <c r="L9" i="58"/>
  <c r="V9" i="58" s="1"/>
  <c r="N9" i="58"/>
  <c r="P9" i="58"/>
  <c r="R9" i="58"/>
  <c r="AA9" i="58"/>
  <c r="AF9" i="58"/>
  <c r="AI9" i="58" s="1"/>
  <c r="L11" i="58"/>
  <c r="V11" i="58" s="1"/>
  <c r="N11" i="58"/>
  <c r="P11" i="58"/>
  <c r="R11" i="58"/>
  <c r="AF11" i="58"/>
  <c r="AI11" i="58" s="1"/>
  <c r="AL11" i="58" s="1"/>
  <c r="AM11" i="58" s="1"/>
  <c r="AN11" i="58" s="1"/>
  <c r="N12" i="58"/>
  <c r="P12" i="58"/>
  <c r="R12" i="58"/>
  <c r="V12" i="58"/>
  <c r="W12" i="58" s="1"/>
  <c r="L13" i="58"/>
  <c r="V13" i="58" s="1"/>
  <c r="N13" i="58"/>
  <c r="P13" i="58"/>
  <c r="R13" i="58"/>
  <c r="AC13" i="58"/>
  <c r="AN13" i="58"/>
  <c r="N14" i="58"/>
  <c r="P14" i="58"/>
  <c r="R14" i="58"/>
  <c r="W14" i="58"/>
  <c r="Y14" i="58"/>
  <c r="AC14" i="58"/>
  <c r="AC16" i="58" s="1"/>
  <c r="AC18" i="58" s="1"/>
  <c r="AM14" i="58"/>
  <c r="AN14" i="58" s="1"/>
  <c r="L15" i="58"/>
  <c r="V15" i="58" s="1"/>
  <c r="W15" i="58" s="1"/>
  <c r="N15" i="58"/>
  <c r="P15" i="58"/>
  <c r="R15" i="58"/>
  <c r="N16" i="58"/>
  <c r="P16" i="58"/>
  <c r="R16" i="58"/>
  <c r="W16" i="58"/>
  <c r="Y16" i="58"/>
  <c r="AM16" i="58"/>
  <c r="AN16" i="58" s="1"/>
  <c r="L17" i="58"/>
  <c r="V17" i="58" s="1"/>
  <c r="N17" i="58"/>
  <c r="P17" i="58"/>
  <c r="R17" i="58"/>
  <c r="N18" i="58"/>
  <c r="P18" i="58"/>
  <c r="R18" i="58"/>
  <c r="W18" i="58"/>
  <c r="Y18" i="58"/>
  <c r="AM18" i="58"/>
  <c r="AN18" i="58" s="1"/>
  <c r="U17" i="58" l="1"/>
  <c r="X17" i="58" s="1"/>
  <c r="Y17" i="58" s="1"/>
  <c r="U9" i="58"/>
  <c r="X9" i="58" s="1"/>
  <c r="AI5" i="58"/>
  <c r="U14" i="58"/>
  <c r="U12" i="58"/>
  <c r="X12" i="58" s="1"/>
  <c r="Z12" i="58" s="1"/>
  <c r="AA12" i="58" s="1"/>
  <c r="AL12" i="58" s="1"/>
  <c r="U7" i="58"/>
  <c r="X11" i="58" s="1"/>
  <c r="U13" i="58"/>
  <c r="X13" i="58" s="1"/>
  <c r="Y13" i="58" s="1"/>
  <c r="U11" i="58"/>
  <c r="U18" i="58"/>
  <c r="U16" i="58"/>
  <c r="AL9" i="58"/>
  <c r="AM9" i="58" s="1"/>
  <c r="U5" i="58"/>
  <c r="X5" i="58" s="1"/>
  <c r="Y5" i="58" s="1"/>
  <c r="U15" i="58"/>
  <c r="X15" i="58" s="1"/>
  <c r="Z15" i="58" s="1"/>
  <c r="AA15" i="58" s="1"/>
  <c r="AL15" i="58" s="1"/>
  <c r="AM15" i="58" s="1"/>
  <c r="AN15" i="58" s="1"/>
  <c r="W7" i="58"/>
  <c r="W17" i="58"/>
  <c r="W13" i="58"/>
  <c r="Z5" i="58" l="1"/>
  <c r="AA5" i="58" s="1"/>
  <c r="AL5" i="58" s="1"/>
  <c r="AM5" i="58" s="1"/>
  <c r="X7" i="58"/>
  <c r="Y7" i="58" s="1"/>
  <c r="Z13" i="58"/>
  <c r="AA13" i="58" s="1"/>
  <c r="AL13" i="58" s="1"/>
  <c r="Z17" i="58"/>
  <c r="AA17" i="58" s="1"/>
  <c r="AL17" i="58" s="1"/>
  <c r="AM17" i="58" s="1"/>
  <c r="AN17" i="58" s="1"/>
  <c r="Y15" i="58"/>
  <c r="Z7" i="58" l="1"/>
  <c r="AA7" i="58" s="1"/>
  <c r="AL7" i="58" s="1"/>
  <c r="AL6" i="58"/>
  <c r="AM6" i="58" s="1"/>
  <c r="AN5" i="58" s="1"/>
  <c r="AM7" i="58" l="1"/>
  <c r="AL8" i="58" s="1"/>
  <c r="AM8" i="58" l="1"/>
  <c r="AN7" i="58" s="1"/>
  <c r="L5" i="57" l="1"/>
  <c r="V5" i="57" s="1"/>
  <c r="N5" i="57"/>
  <c r="P5" i="57"/>
  <c r="R5" i="57"/>
  <c r="AA5" i="57"/>
  <c r="AE5" i="57"/>
  <c r="AG5" i="57"/>
  <c r="AE6" i="57"/>
  <c r="AG6" i="57"/>
  <c r="AE7" i="57"/>
  <c r="AG7" i="57"/>
  <c r="L8" i="57"/>
  <c r="V8" i="57" s="1"/>
  <c r="N8" i="57"/>
  <c r="P8" i="57"/>
  <c r="R8" i="57"/>
  <c r="AA8" i="57"/>
  <c r="AE8" i="57"/>
  <c r="AG8" i="57"/>
  <c r="AH8" i="57" s="1"/>
  <c r="AE9" i="57"/>
  <c r="AG9" i="57"/>
  <c r="L10" i="57"/>
  <c r="V10" i="57" s="1"/>
  <c r="N10" i="57"/>
  <c r="P10" i="57"/>
  <c r="R10" i="57"/>
  <c r="AA10" i="57"/>
  <c r="AE10" i="57"/>
  <c r="AG10" i="57"/>
  <c r="AE11" i="57"/>
  <c r="AG11" i="57"/>
  <c r="N12" i="57"/>
  <c r="P12" i="57"/>
  <c r="R12" i="57"/>
  <c r="V12" i="57"/>
  <c r="AE12" i="57"/>
  <c r="AG12" i="57"/>
  <c r="L13" i="57"/>
  <c r="V13" i="57" s="1"/>
  <c r="N13" i="57"/>
  <c r="P13" i="57"/>
  <c r="R13" i="57"/>
  <c r="AE13" i="57"/>
  <c r="AG13" i="57"/>
  <c r="AM13" i="57"/>
  <c r="N14" i="57"/>
  <c r="P14" i="57"/>
  <c r="R14" i="57"/>
  <c r="W14" i="57"/>
  <c r="Y14" i="57"/>
  <c r="AE14" i="57"/>
  <c r="AG14" i="57"/>
  <c r="U5" i="57" l="1"/>
  <c r="X5" i="57" s="1"/>
  <c r="AH13" i="57"/>
  <c r="W12" i="57"/>
  <c r="AH12" i="57"/>
  <c r="U10" i="57"/>
  <c r="X10" i="57" s="1"/>
  <c r="U8" i="57"/>
  <c r="X8" i="57" s="1"/>
  <c r="U12" i="57"/>
  <c r="X12" i="57" s="1"/>
  <c r="Z12" i="57" s="1"/>
  <c r="U14" i="57"/>
  <c r="AH7" i="57"/>
  <c r="AK8" i="57"/>
  <c r="AH11" i="57"/>
  <c r="AH6" i="57"/>
  <c r="AH10" i="57"/>
  <c r="AK10" i="57" s="1"/>
  <c r="AL10" i="57" s="1"/>
  <c r="AK11" i="57" s="1"/>
  <c r="AH9" i="57"/>
  <c r="AH5" i="57"/>
  <c r="AK5" i="57" s="1"/>
  <c r="AL5" i="57" s="1"/>
  <c r="AH14" i="57"/>
  <c r="U13" i="57"/>
  <c r="X13" i="57" s="1"/>
  <c r="Y13" i="57" s="1"/>
  <c r="AL8" i="57"/>
  <c r="W13" i="57"/>
  <c r="AL11" i="57" l="1"/>
  <c r="AM10" i="57" s="1"/>
  <c r="Z13" i="57"/>
  <c r="AA13" i="57" s="1"/>
  <c r="AK9" i="57"/>
  <c r="AL9" i="57" s="1"/>
  <c r="AM8" i="57" s="1"/>
  <c r="AK6" i="57"/>
  <c r="AL6" i="57" s="1"/>
  <c r="AA14" i="57" l="1"/>
  <c r="AK7" i="57"/>
  <c r="AL7" i="57" s="1"/>
  <c r="AM5" i="57" s="1"/>
  <c r="L5" i="56" l="1"/>
  <c r="V5" i="56" s="1"/>
  <c r="N5" i="56"/>
  <c r="P5" i="56"/>
  <c r="R5" i="56"/>
  <c r="AE5" i="56"/>
  <c r="AG5" i="56"/>
  <c r="AG19" i="52"/>
  <c r="AE19" i="52"/>
  <c r="R19" i="52"/>
  <c r="P19" i="52"/>
  <c r="N19" i="52"/>
  <c r="L19" i="52"/>
  <c r="V19" i="52" s="1"/>
  <c r="AN10" i="44"/>
  <c r="AO10" i="44" s="1"/>
  <c r="AO9" i="44"/>
  <c r="AH10" i="44"/>
  <c r="AF10" i="44"/>
  <c r="AH9" i="44"/>
  <c r="AF9" i="44"/>
  <c r="Z10" i="44"/>
  <c r="W10" i="44"/>
  <c r="R10" i="44"/>
  <c r="P10" i="44"/>
  <c r="N10" i="44"/>
  <c r="R9" i="44"/>
  <c r="P9" i="44"/>
  <c r="N9" i="44"/>
  <c r="L9" i="44"/>
  <c r="V9" i="44" s="1"/>
  <c r="W9" i="44" s="1"/>
  <c r="AL11" i="50"/>
  <c r="AM9" i="50" s="1"/>
  <c r="AL10" i="50"/>
  <c r="AG11" i="50"/>
  <c r="AE11" i="50"/>
  <c r="AA11" i="50"/>
  <c r="Y11" i="50"/>
  <c r="W11" i="50"/>
  <c r="R11" i="50"/>
  <c r="P11" i="50"/>
  <c r="N11" i="50"/>
  <c r="AG10" i="50"/>
  <c r="AE10" i="50"/>
  <c r="AA10" i="50"/>
  <c r="Y10" i="50"/>
  <c r="W10" i="50"/>
  <c r="R10" i="50"/>
  <c r="P10" i="50"/>
  <c r="N10" i="50"/>
  <c r="AG9" i="50"/>
  <c r="AE9" i="50"/>
  <c r="R9" i="50"/>
  <c r="P9" i="50"/>
  <c r="N9" i="50"/>
  <c r="L9" i="50"/>
  <c r="V9" i="50" s="1"/>
  <c r="AG15" i="49"/>
  <c r="AE15" i="49"/>
  <c r="R15" i="49"/>
  <c r="P15" i="49"/>
  <c r="N15" i="49"/>
  <c r="L15" i="49"/>
  <c r="V15" i="49" s="1"/>
  <c r="AG14" i="49"/>
  <c r="AE14" i="49"/>
  <c r="R14" i="49"/>
  <c r="P14" i="49"/>
  <c r="N14" i="49"/>
  <c r="L14" i="49"/>
  <c r="V14" i="49" s="1"/>
  <c r="AF16" i="41"/>
  <c r="X16" i="41"/>
  <c r="Y16" i="41" s="1"/>
  <c r="R16" i="41"/>
  <c r="P16" i="41"/>
  <c r="N16" i="41"/>
  <c r="L16" i="41"/>
  <c r="V16" i="41" s="1"/>
  <c r="AG13" i="11"/>
  <c r="AE13" i="11"/>
  <c r="AF15" i="41"/>
  <c r="Y15" i="41"/>
  <c r="R15" i="41"/>
  <c r="P15" i="41"/>
  <c r="N15" i="41"/>
  <c r="L15" i="41"/>
  <c r="V15" i="41" s="1"/>
  <c r="AH5" i="56" l="1"/>
  <c r="U11" i="50"/>
  <c r="U10" i="50"/>
  <c r="Z16" i="41"/>
  <c r="AA16" i="41" s="1"/>
  <c r="U10" i="44"/>
  <c r="U15" i="41"/>
  <c r="U14" i="49"/>
  <c r="X14" i="49" s="1"/>
  <c r="Y14" i="49" s="1"/>
  <c r="U9" i="44"/>
  <c r="X9" i="44" s="1"/>
  <c r="AI15" i="41"/>
  <c r="AH13" i="11"/>
  <c r="U9" i="50"/>
  <c r="X9" i="50" s="1"/>
  <c r="Y9" i="50" s="1"/>
  <c r="AH9" i="50"/>
  <c r="AH10" i="50"/>
  <c r="AH11" i="50"/>
  <c r="AI10" i="44"/>
  <c r="AH19" i="52"/>
  <c r="AH14" i="49"/>
  <c r="U15" i="49"/>
  <c r="X15" i="49" s="1"/>
  <c r="Y15" i="49" s="1"/>
  <c r="AH15" i="49"/>
  <c r="U5" i="56"/>
  <c r="X5" i="56" s="1"/>
  <c r="Y5" i="56" s="1"/>
  <c r="AI9" i="44"/>
  <c r="U19" i="52"/>
  <c r="X19" i="52" s="1"/>
  <c r="Y19" i="52" s="1"/>
  <c r="AI16" i="41"/>
  <c r="W5" i="56"/>
  <c r="W19" i="52"/>
  <c r="Z9" i="44"/>
  <c r="W9" i="50"/>
  <c r="W15" i="49"/>
  <c r="W14" i="49"/>
  <c r="W16" i="41"/>
  <c r="W15" i="41"/>
  <c r="Z15" i="41"/>
  <c r="AA15" i="41" s="1"/>
  <c r="Z14" i="49" l="1"/>
  <c r="AA14" i="49" s="1"/>
  <c r="AL14" i="49" s="1"/>
  <c r="AM14" i="49" s="1"/>
  <c r="AN14" i="49" s="1"/>
  <c r="Z15" i="49"/>
  <c r="AA15" i="49" s="1"/>
  <c r="AL15" i="49" s="1"/>
  <c r="AM15" i="49" s="1"/>
  <c r="AN15" i="49" s="1"/>
  <c r="Z9" i="50"/>
  <c r="AA9" i="50" s="1"/>
  <c r="Z5" i="56"/>
  <c r="AA5" i="56" s="1"/>
  <c r="AL5" i="56" s="1"/>
  <c r="AM5" i="56" s="1"/>
  <c r="AN5" i="56" s="1"/>
  <c r="Z19" i="52"/>
  <c r="AA19" i="52" s="1"/>
  <c r="AT15" i="41"/>
  <c r="AU15" i="41" s="1"/>
  <c r="AG8" i="50" l="1"/>
  <c r="AE8" i="50"/>
  <c r="V8" i="50"/>
  <c r="W8" i="50" s="1"/>
  <c r="R8" i="50"/>
  <c r="P8" i="50"/>
  <c r="N8" i="50"/>
  <c r="AG14" i="42"/>
  <c r="AE14" i="42"/>
  <c r="V14" i="42"/>
  <c r="R14" i="42"/>
  <c r="P14" i="42"/>
  <c r="N14" i="42"/>
  <c r="AG18" i="52"/>
  <c r="AE18" i="52"/>
  <c r="V18" i="52"/>
  <c r="W18" i="52" s="1"/>
  <c r="R18" i="52"/>
  <c r="P18" i="52"/>
  <c r="N18" i="52"/>
  <c r="AG7" i="25"/>
  <c r="AE7" i="25"/>
  <c r="V7" i="25"/>
  <c r="W7" i="25" s="1"/>
  <c r="R7" i="25"/>
  <c r="P7" i="25"/>
  <c r="N7" i="25"/>
  <c r="AH14" i="55"/>
  <c r="AI14" i="55" s="1"/>
  <c r="V14" i="55"/>
  <c r="R14" i="55"/>
  <c r="P14" i="55"/>
  <c r="N14" i="55"/>
  <c r="AF14" i="41"/>
  <c r="V14" i="41"/>
  <c r="R14" i="41"/>
  <c r="P14" i="41"/>
  <c r="N14" i="41"/>
  <c r="AG8" i="51"/>
  <c r="AE8" i="51"/>
  <c r="V8" i="51"/>
  <c r="W8" i="51" s="1"/>
  <c r="R8" i="51"/>
  <c r="P8" i="51"/>
  <c r="N8" i="51"/>
  <c r="U14" i="55" l="1"/>
  <c r="X14" i="55" s="1"/>
  <c r="AH8" i="51"/>
  <c r="AI14" i="41"/>
  <c r="AH7" i="25"/>
  <c r="U18" i="52"/>
  <c r="X18" i="52" s="1"/>
  <c r="AH14" i="42"/>
  <c r="AH18" i="52"/>
  <c r="U8" i="50"/>
  <c r="X8" i="50" s="1"/>
  <c r="AH8" i="50"/>
  <c r="U8" i="51"/>
  <c r="X8" i="51" s="1"/>
  <c r="U14" i="41"/>
  <c r="X14" i="41" s="1"/>
  <c r="U14" i="42"/>
  <c r="X14" i="42" s="1"/>
  <c r="W14" i="42"/>
  <c r="U7" i="25"/>
  <c r="X7" i="25" s="1"/>
  <c r="W14" i="55"/>
  <c r="W14" i="41"/>
  <c r="AG13" i="49"/>
  <c r="AE13" i="49"/>
  <c r="V13" i="49"/>
  <c r="W13" i="49" s="1"/>
  <c r="R13" i="49"/>
  <c r="P13" i="49"/>
  <c r="N13" i="49"/>
  <c r="AG14" i="11"/>
  <c r="AE14" i="11"/>
  <c r="W16" i="11"/>
  <c r="AG17" i="11"/>
  <c r="AE17" i="11"/>
  <c r="AG16" i="11"/>
  <c r="AE16" i="11"/>
  <c r="R16" i="11"/>
  <c r="P16" i="11"/>
  <c r="N16" i="11"/>
  <c r="L16" i="11"/>
  <c r="AA10" i="55"/>
  <c r="AN12" i="55"/>
  <c r="L5" i="55"/>
  <c r="V5" i="55" s="1"/>
  <c r="N5" i="55"/>
  <c r="P5" i="55"/>
  <c r="R5" i="55"/>
  <c r="AE5" i="55"/>
  <c r="AG5" i="55"/>
  <c r="AE6" i="55"/>
  <c r="AG6" i="55"/>
  <c r="AE7" i="55"/>
  <c r="AG7" i="55"/>
  <c r="AE8" i="55"/>
  <c r="AG8" i="55"/>
  <c r="L9" i="55"/>
  <c r="V9" i="55" s="1"/>
  <c r="W9" i="55" s="1"/>
  <c r="M9" i="55"/>
  <c r="N9" i="55" s="1"/>
  <c r="O9" i="55"/>
  <c r="P9" i="55" s="1"/>
  <c r="R9" i="55"/>
  <c r="AE9" i="55"/>
  <c r="AG9" i="55"/>
  <c r="L10" i="55"/>
  <c r="V10" i="55" s="1"/>
  <c r="N10" i="55"/>
  <c r="P10" i="55"/>
  <c r="R10" i="55"/>
  <c r="AE10" i="55"/>
  <c r="AG10" i="55"/>
  <c r="AE11" i="55"/>
  <c r="AG11" i="55"/>
  <c r="L12" i="55"/>
  <c r="V12" i="55" s="1"/>
  <c r="N12" i="55"/>
  <c r="P12" i="55"/>
  <c r="R12" i="55"/>
  <c r="Y12" i="55"/>
  <c r="AA12" i="55"/>
  <c r="AE12" i="55"/>
  <c r="AG12" i="55"/>
  <c r="AE13" i="55"/>
  <c r="AG13" i="55"/>
  <c r="AH5" i="55" l="1"/>
  <c r="U13" i="49"/>
  <c r="X13" i="49" s="1"/>
  <c r="AH13" i="49"/>
  <c r="U12" i="55"/>
  <c r="AH9" i="55"/>
  <c r="AH7" i="55"/>
  <c r="AH6" i="55"/>
  <c r="U16" i="11"/>
  <c r="X16" i="11" s="1"/>
  <c r="Y16" i="11" s="1"/>
  <c r="AH14" i="11"/>
  <c r="AH17" i="11"/>
  <c r="AH16" i="11"/>
  <c r="U5" i="55"/>
  <c r="X5" i="55" s="1"/>
  <c r="Y5" i="55" s="1"/>
  <c r="W12" i="55"/>
  <c r="AH8" i="55"/>
  <c r="U10" i="55"/>
  <c r="X10" i="55" s="1"/>
  <c r="Y10" i="55" s="1"/>
  <c r="U9" i="55"/>
  <c r="X9" i="55" s="1"/>
  <c r="Y9" i="55" s="1"/>
  <c r="AH10" i="55"/>
  <c r="AL5" i="55"/>
  <c r="AM5" i="55" s="1"/>
  <c r="AH13" i="55"/>
  <c r="AH12" i="55"/>
  <c r="AL12" i="55" s="1"/>
  <c r="AM12" i="55" s="1"/>
  <c r="AH11" i="55"/>
  <c r="W10" i="55"/>
  <c r="W5" i="55"/>
  <c r="AL13" i="55" l="1"/>
  <c r="AM13" i="55" s="1"/>
  <c r="AL10" i="55"/>
  <c r="AM10" i="55" s="1"/>
  <c r="AA9" i="55"/>
  <c r="AL9" i="55" s="1"/>
  <c r="AM9" i="55" s="1"/>
  <c r="AL6" i="55"/>
  <c r="AM6" i="55" s="1"/>
  <c r="AL11" i="55" l="1"/>
  <c r="AM11" i="55" s="1"/>
  <c r="AN10" i="55" s="1"/>
  <c r="AL7" i="55"/>
  <c r="AM7" i="55" s="1"/>
  <c r="AL8" i="55" l="1"/>
  <c r="AM8" i="55" s="1"/>
  <c r="AN5" i="55" s="1"/>
  <c r="L5" i="52" l="1"/>
  <c r="V5" i="52" s="1"/>
  <c r="N5" i="52"/>
  <c r="P5" i="52"/>
  <c r="R5" i="52"/>
  <c r="AE5" i="52"/>
  <c r="AG5" i="52"/>
  <c r="AE6" i="52"/>
  <c r="AG6" i="52"/>
  <c r="AE7" i="52"/>
  <c r="AG7" i="52"/>
  <c r="L9" i="52"/>
  <c r="V9" i="52" s="1"/>
  <c r="N9" i="52"/>
  <c r="P9" i="52"/>
  <c r="R9" i="52"/>
  <c r="Y9" i="52"/>
  <c r="AE9" i="52"/>
  <c r="AG9" i="52"/>
  <c r="AM9" i="52"/>
  <c r="AE10" i="52"/>
  <c r="AG10" i="52"/>
  <c r="AE11" i="52"/>
  <c r="AG11" i="52"/>
  <c r="L12" i="52"/>
  <c r="V12" i="52" s="1"/>
  <c r="N12" i="52"/>
  <c r="P12" i="52"/>
  <c r="R12" i="52"/>
  <c r="AE12" i="52"/>
  <c r="AG12" i="52"/>
  <c r="AE13" i="52"/>
  <c r="AG13" i="52"/>
  <c r="AE14" i="52"/>
  <c r="AG14" i="52"/>
  <c r="L15" i="52"/>
  <c r="V15" i="52" s="1"/>
  <c r="W15" i="52" s="1"/>
  <c r="N15" i="52"/>
  <c r="P15" i="52"/>
  <c r="R15" i="52"/>
  <c r="AE15" i="52"/>
  <c r="AG15" i="52"/>
  <c r="AM15" i="52"/>
  <c r="AE16" i="52"/>
  <c r="AG16" i="52"/>
  <c r="AH5" i="52" l="1"/>
  <c r="U5" i="52"/>
  <c r="X5" i="52" s="1"/>
  <c r="Y5" i="52" s="1"/>
  <c r="AH12" i="52"/>
  <c r="AH16" i="52"/>
  <c r="U12" i="52"/>
  <c r="X12" i="52" s="1"/>
  <c r="Y12" i="52" s="1"/>
  <c r="AH7" i="52"/>
  <c r="AH11" i="52"/>
  <c r="AH6" i="52"/>
  <c r="AH15" i="52"/>
  <c r="AH10" i="52"/>
  <c r="AH9" i="52"/>
  <c r="U15" i="52"/>
  <c r="X15" i="52" s="1"/>
  <c r="Y15" i="52" s="1"/>
  <c r="AH13" i="52"/>
  <c r="U9" i="52"/>
  <c r="W12" i="52"/>
  <c r="Z9" i="52"/>
  <c r="AA9" i="52" s="1"/>
  <c r="W9" i="52"/>
  <c r="W5" i="52"/>
  <c r="Z5" i="52" l="1"/>
  <c r="AA5" i="52" s="1"/>
  <c r="AK5" i="52" s="1"/>
  <c r="AL5" i="52" s="1"/>
  <c r="Z12" i="52"/>
  <c r="AA12" i="52" s="1"/>
  <c r="Z15" i="52"/>
  <c r="AA15" i="52" s="1"/>
  <c r="AK15" i="52" s="1"/>
  <c r="AK9" i="52"/>
  <c r="AL9" i="52" s="1"/>
  <c r="AK12" i="52" l="1"/>
  <c r="AL12" i="52" s="1"/>
  <c r="AK13" i="52" s="1"/>
  <c r="AL13" i="52" s="1"/>
  <c r="AL15" i="52"/>
  <c r="AK16" i="52" s="1"/>
  <c r="AK6" i="52"/>
  <c r="AL6" i="52" s="1"/>
  <c r="AK10" i="52"/>
  <c r="AL10" i="52" s="1"/>
  <c r="AL16" i="52" l="1"/>
  <c r="AK14" i="52"/>
  <c r="AL14" i="52" s="1"/>
  <c r="AM12" i="52" s="1"/>
  <c r="AK7" i="52"/>
  <c r="AL7" i="52" s="1"/>
  <c r="AM5" i="52" s="1"/>
  <c r="AK11" i="52"/>
  <c r="AL11" i="52" s="1"/>
  <c r="L5" i="51" l="1"/>
  <c r="V5" i="51" s="1"/>
  <c r="N5" i="51"/>
  <c r="P5" i="51"/>
  <c r="R5" i="51"/>
  <c r="AE5" i="51"/>
  <c r="AG5" i="51"/>
  <c r="L6" i="51"/>
  <c r="V6" i="51" s="1"/>
  <c r="N6" i="51"/>
  <c r="P6" i="51"/>
  <c r="R6" i="51"/>
  <c r="AE6" i="51"/>
  <c r="AG6" i="51"/>
  <c r="AE7" i="51"/>
  <c r="AG7" i="51"/>
  <c r="AH7" i="51" l="1"/>
  <c r="AH5" i="51"/>
  <c r="AH6" i="51"/>
  <c r="U6" i="51"/>
  <c r="X6" i="51" s="1"/>
  <c r="Y6" i="51" s="1"/>
  <c r="U5" i="51"/>
  <c r="X5" i="51" s="1"/>
  <c r="Y5" i="51" s="1"/>
  <c r="W6" i="51"/>
  <c r="W5" i="51"/>
  <c r="Z6" i="51" l="1"/>
  <c r="AA6" i="51" s="1"/>
  <c r="AL6" i="51" s="1"/>
  <c r="AM6" i="51" s="1"/>
  <c r="Z5" i="51"/>
  <c r="AA5" i="51" s="1"/>
  <c r="AL5" i="51" s="1"/>
  <c r="AM5" i="51" s="1"/>
  <c r="AN5" i="51" s="1"/>
  <c r="AL7" i="51" l="1"/>
  <c r="AM7" i="51" s="1"/>
  <c r="AN6" i="51" s="1"/>
  <c r="L5" i="50" l="1"/>
  <c r="V5" i="50" s="1"/>
  <c r="N5" i="50"/>
  <c r="P5" i="50"/>
  <c r="R5" i="50"/>
  <c r="AE5" i="50"/>
  <c r="AG5" i="50"/>
  <c r="L6" i="50"/>
  <c r="V6" i="50" s="1"/>
  <c r="W6" i="50" s="1"/>
  <c r="N6" i="50"/>
  <c r="P6" i="50"/>
  <c r="R6" i="50"/>
  <c r="AE6" i="50"/>
  <c r="AG6" i="50"/>
  <c r="AM6" i="50"/>
  <c r="L7" i="50"/>
  <c r="V7" i="50" s="1"/>
  <c r="N7" i="50"/>
  <c r="P7" i="50"/>
  <c r="R7" i="50"/>
  <c r="AE7" i="50"/>
  <c r="AG7" i="50"/>
  <c r="L5" i="49"/>
  <c r="V5" i="49" s="1"/>
  <c r="N5" i="49"/>
  <c r="P5" i="49"/>
  <c r="R5" i="49"/>
  <c r="Y5" i="49"/>
  <c r="AE5" i="49"/>
  <c r="AG5" i="49"/>
  <c r="L6" i="49"/>
  <c r="V6" i="49" s="1"/>
  <c r="W6" i="49" s="1"/>
  <c r="N6" i="49"/>
  <c r="P6" i="49"/>
  <c r="R6" i="49"/>
  <c r="Y6" i="49"/>
  <c r="AA6" i="49"/>
  <c r="AE6" i="49"/>
  <c r="AG6" i="49"/>
  <c r="AN6" i="49"/>
  <c r="AR6" i="49"/>
  <c r="L7" i="49"/>
  <c r="V7" i="49" s="1"/>
  <c r="N7" i="49"/>
  <c r="P7" i="49"/>
  <c r="R7" i="49"/>
  <c r="AE7" i="49"/>
  <c r="AG7" i="49"/>
  <c r="L8" i="49"/>
  <c r="V8" i="49" s="1"/>
  <c r="N8" i="49"/>
  <c r="P8" i="49"/>
  <c r="R8" i="49"/>
  <c r="AE8" i="49"/>
  <c r="AG8" i="49"/>
  <c r="L9" i="49"/>
  <c r="V9" i="49" s="1"/>
  <c r="W9" i="49" s="1"/>
  <c r="N9" i="49"/>
  <c r="P9" i="49"/>
  <c r="R9" i="49"/>
  <c r="AE9" i="49"/>
  <c r="AG9" i="49"/>
  <c r="N10" i="49"/>
  <c r="P10" i="49"/>
  <c r="AE10" i="49"/>
  <c r="AG10" i="49"/>
  <c r="L11" i="49"/>
  <c r="V11" i="49" s="1"/>
  <c r="W11" i="49" s="1"/>
  <c r="N11" i="49"/>
  <c r="R11" i="49"/>
  <c r="Y11" i="49"/>
  <c r="AE11" i="49"/>
  <c r="AG11" i="49"/>
  <c r="AH11" i="49" s="1"/>
  <c r="AE12" i="49"/>
  <c r="AH12" i="49" s="1"/>
  <c r="AG12" i="49"/>
  <c r="AH9" i="49" l="1"/>
  <c r="U9" i="49"/>
  <c r="X9" i="49" s="1"/>
  <c r="AH5" i="49"/>
  <c r="U5" i="49"/>
  <c r="U7" i="50"/>
  <c r="X7" i="50" s="1"/>
  <c r="Y7" i="50" s="1"/>
  <c r="AH5" i="50"/>
  <c r="AH7" i="50"/>
  <c r="AH8" i="49"/>
  <c r="AH7" i="49"/>
  <c r="U11" i="49"/>
  <c r="AH6" i="49"/>
  <c r="AL6" i="49" s="1"/>
  <c r="AM6" i="49" s="1"/>
  <c r="U6" i="49"/>
  <c r="AH10" i="49"/>
  <c r="U8" i="49"/>
  <c r="X8" i="49" s="1"/>
  <c r="Y8" i="49" s="1"/>
  <c r="U7" i="49"/>
  <c r="X7" i="49" s="1"/>
  <c r="Y7" i="49" s="1"/>
  <c r="AH6" i="50"/>
  <c r="U5" i="50"/>
  <c r="X5" i="50" s="1"/>
  <c r="Y5" i="50" s="1"/>
  <c r="U6" i="50"/>
  <c r="X6" i="50" s="1"/>
  <c r="Y6" i="50" s="1"/>
  <c r="W7" i="50"/>
  <c r="W5" i="50"/>
  <c r="Z5" i="49"/>
  <c r="AA5" i="49" s="1"/>
  <c r="W5" i="49"/>
  <c r="Y9" i="49"/>
  <c r="Z9" i="49"/>
  <c r="AA9" i="49" s="1"/>
  <c r="W8" i="49"/>
  <c r="W7" i="49"/>
  <c r="Z11" i="49"/>
  <c r="AA11" i="49" s="1"/>
  <c r="Z7" i="50" l="1"/>
  <c r="AA7" i="50" s="1"/>
  <c r="AK7" i="50" s="1"/>
  <c r="AL7" i="50" s="1"/>
  <c r="AM7" i="50" s="1"/>
  <c r="Z6" i="50"/>
  <c r="AA6" i="50" s="1"/>
  <c r="AK6" i="50" s="1"/>
  <c r="AL6" i="50" s="1"/>
  <c r="Z5" i="50"/>
  <c r="AA5" i="50" s="1"/>
  <c r="AK5" i="50" s="1"/>
  <c r="AL5" i="50" s="1"/>
  <c r="AM5" i="50" s="1"/>
  <c r="Z7" i="49"/>
  <c r="AA7" i="49" s="1"/>
  <c r="AL7" i="49" s="1"/>
  <c r="AM7" i="49" s="1"/>
  <c r="AN7" i="49" s="1"/>
  <c r="Z8" i="49"/>
  <c r="AA8" i="49" s="1"/>
  <c r="AL8" i="49" s="1"/>
  <c r="AM8" i="49" s="1"/>
  <c r="AN8" i="49" s="1"/>
  <c r="AL9" i="49"/>
  <c r="AM9" i="49" s="1"/>
  <c r="AL5" i="49"/>
  <c r="AM5" i="49" s="1"/>
  <c r="AN5" i="49" s="1"/>
  <c r="AL11" i="49"/>
  <c r="AM11" i="49" s="1"/>
  <c r="AL12" i="49" l="1"/>
  <c r="AM12" i="49" s="1"/>
  <c r="AL10" i="49"/>
  <c r="AM10" i="49" s="1"/>
  <c r="AN9" i="49" s="1"/>
  <c r="AN11" i="49" l="1"/>
  <c r="N5" i="44" l="1"/>
  <c r="P5" i="44"/>
  <c r="R5" i="44"/>
  <c r="V5" i="44"/>
  <c r="X5" i="44" s="1"/>
  <c r="N8" i="44"/>
  <c r="P8" i="44"/>
  <c r="R8" i="44"/>
  <c r="AA8" i="44"/>
  <c r="AB8" i="44" s="1"/>
  <c r="U8" i="44" l="1"/>
  <c r="U5" i="44"/>
  <c r="Y5" i="44" s="1"/>
  <c r="Z5" i="44" s="1"/>
  <c r="AA5" i="44" l="1"/>
  <c r="AB5" i="44" s="1"/>
  <c r="L5" i="42" l="1"/>
  <c r="V5" i="42" s="1"/>
  <c r="N5" i="42"/>
  <c r="P5" i="42"/>
  <c r="R5" i="42"/>
  <c r="AA5" i="42"/>
  <c r="AE5" i="42"/>
  <c r="AG5" i="42"/>
  <c r="AE6" i="42"/>
  <c r="AG6" i="42"/>
  <c r="AE7" i="42"/>
  <c r="AG7" i="42"/>
  <c r="L8" i="42"/>
  <c r="V8" i="42" s="1"/>
  <c r="N8" i="42"/>
  <c r="P8" i="42"/>
  <c r="R8" i="42"/>
  <c r="AA8" i="42"/>
  <c r="AE9" i="42"/>
  <c r="AG9" i="42"/>
  <c r="L10" i="42"/>
  <c r="V10" i="42" s="1"/>
  <c r="N10" i="42"/>
  <c r="P10" i="42"/>
  <c r="R10" i="42"/>
  <c r="AA10" i="42"/>
  <c r="L12" i="42"/>
  <c r="V12" i="42" s="1"/>
  <c r="N12" i="42"/>
  <c r="P12" i="42"/>
  <c r="R12" i="42"/>
  <c r="AA12" i="42"/>
  <c r="AE12" i="42"/>
  <c r="AG12" i="42"/>
  <c r="AM12" i="42"/>
  <c r="AE13" i="42"/>
  <c r="AG13" i="42"/>
  <c r="AK10" i="42" l="1"/>
  <c r="AL10" i="42" s="1"/>
  <c r="AK8" i="42"/>
  <c r="AL8" i="42" s="1"/>
  <c r="AH12" i="42"/>
  <c r="AK12" i="42" s="1"/>
  <c r="AL12" i="42" s="1"/>
  <c r="AH5" i="42"/>
  <c r="AK5" i="42" s="1"/>
  <c r="AL5" i="42" s="1"/>
  <c r="AH7" i="42"/>
  <c r="AH13" i="42"/>
  <c r="U10" i="42"/>
  <c r="X10" i="42" s="1"/>
  <c r="U8" i="42"/>
  <c r="X8" i="42" s="1"/>
  <c r="U12" i="42"/>
  <c r="X12" i="42" s="1"/>
  <c r="AH6" i="42"/>
  <c r="U5" i="42"/>
  <c r="X5" i="42" s="1"/>
  <c r="AH9" i="42"/>
  <c r="AK11" i="42" l="1"/>
  <c r="AL11" i="42" s="1"/>
  <c r="AM10" i="42" s="1"/>
  <c r="AK6" i="42"/>
  <c r="AL6" i="42" s="1"/>
  <c r="AK7" i="42" s="1"/>
  <c r="AL7" i="42" s="1"/>
  <c r="AM5" i="42" s="1"/>
  <c r="AK13" i="42"/>
  <c r="AL13" i="42" s="1"/>
  <c r="AK9" i="42"/>
  <c r="AL9" i="42" s="1"/>
  <c r="AM8" i="42" s="1"/>
  <c r="L5" i="41" l="1"/>
  <c r="V5" i="41" s="1"/>
  <c r="W5" i="41" s="1"/>
  <c r="N5" i="41"/>
  <c r="P5" i="41"/>
  <c r="R5" i="41"/>
  <c r="Y5" i="41"/>
  <c r="AA5" i="41"/>
  <c r="AF5" i="41"/>
  <c r="AF6" i="41"/>
  <c r="L8" i="41"/>
  <c r="V8" i="41" s="1"/>
  <c r="W8" i="41" s="1"/>
  <c r="N8" i="41"/>
  <c r="P8" i="41"/>
  <c r="R8" i="41"/>
  <c r="AF8" i="41"/>
  <c r="AF9" i="41"/>
  <c r="N10" i="41"/>
  <c r="P10" i="41"/>
  <c r="R10" i="41"/>
  <c r="V10" i="41"/>
  <c r="W10" i="41" s="1"/>
  <c r="AF10" i="41"/>
  <c r="AF11" i="41"/>
  <c r="AI11" i="41" s="1"/>
  <c r="AF12" i="41"/>
  <c r="AF13" i="41"/>
  <c r="AI5" i="41" l="1"/>
  <c r="AT5" i="41" s="1"/>
  <c r="AU5" i="41" s="1"/>
  <c r="AI8" i="41"/>
  <c r="AI6" i="41"/>
  <c r="AI12" i="41"/>
  <c r="AI13" i="41"/>
  <c r="U10" i="41"/>
  <c r="X10" i="41" s="1"/>
  <c r="Y10" i="41" s="1"/>
  <c r="U8" i="41"/>
  <c r="X8" i="41" s="1"/>
  <c r="Y8" i="41" s="1"/>
  <c r="AI9" i="41"/>
  <c r="AI10" i="41"/>
  <c r="U5" i="41"/>
  <c r="Z10" i="41" l="1"/>
  <c r="AA10" i="41" s="1"/>
  <c r="AT10" i="41" s="1"/>
  <c r="AU10" i="41" s="1"/>
  <c r="Z8" i="41"/>
  <c r="AA8" i="41" s="1"/>
  <c r="AT8" i="41" s="1"/>
  <c r="AU8" i="41" s="1"/>
  <c r="AT6" i="41"/>
  <c r="AU6" i="41" s="1"/>
  <c r="AT11" i="41" l="1"/>
  <c r="AU11" i="41" s="1"/>
  <c r="AT9" i="41"/>
  <c r="AU9" i="41" s="1"/>
  <c r="AT12" i="41" l="1"/>
  <c r="AU12" i="41" s="1"/>
  <c r="AT13" i="41" l="1"/>
  <c r="AU13" i="41" s="1"/>
  <c r="BD30" i="38" l="1"/>
  <c r="BA30" i="38"/>
  <c r="AW30" i="38"/>
  <c r="AH30" i="38"/>
  <c r="AF30" i="38"/>
  <c r="R30" i="38"/>
  <c r="P30" i="38"/>
  <c r="N30" i="38"/>
  <c r="U30" i="38" s="1"/>
  <c r="X30" i="38" s="1"/>
  <c r="Y30" i="38" s="1"/>
  <c r="L30" i="38"/>
  <c r="V30" i="38" s="1"/>
  <c r="AH29" i="38"/>
  <c r="AF29" i="38"/>
  <c r="AW28" i="38"/>
  <c r="AH28" i="38"/>
  <c r="AF28" i="38"/>
  <c r="AA28" i="38"/>
  <c r="R28" i="38"/>
  <c r="P28" i="38"/>
  <c r="N28" i="38"/>
  <c r="L28" i="38"/>
  <c r="V28" i="38" s="1"/>
  <c r="AH27" i="38"/>
  <c r="AF27" i="38"/>
  <c r="AH26" i="38"/>
  <c r="AF26" i="38"/>
  <c r="AW25" i="38"/>
  <c r="AH25" i="38"/>
  <c r="AF25" i="38"/>
  <c r="AA25" i="38"/>
  <c r="R25" i="38"/>
  <c r="P25" i="38"/>
  <c r="N25" i="38"/>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U8" i="38" l="1"/>
  <c r="U25" i="38"/>
  <c r="X25" i="38" s="1"/>
  <c r="U18" i="38"/>
  <c r="U28" i="38"/>
  <c r="X28" i="38" s="1"/>
  <c r="AI9" i="38"/>
  <c r="U10" i="38"/>
  <c r="AI17" i="38"/>
  <c r="AI18" i="38"/>
  <c r="AU18" i="38" s="1"/>
  <c r="AV18" i="38" s="1"/>
  <c r="AU19" i="38" s="1"/>
  <c r="AI21" i="38"/>
  <c r="AI22" i="38"/>
  <c r="AI23" i="38"/>
  <c r="AU23" i="38" s="1"/>
  <c r="AV23" i="38" s="1"/>
  <c r="AI24" i="38"/>
  <c r="AI25" i="38"/>
  <c r="AU25" i="38" s="1"/>
  <c r="AI26" i="38"/>
  <c r="AI27" i="38"/>
  <c r="AI29" i="38"/>
  <c r="AI8" i="38"/>
  <c r="AU8" i="38" s="1"/>
  <c r="AV8" i="38" s="1"/>
  <c r="AI16" i="38"/>
  <c r="U15" i="38"/>
  <c r="AI19" i="38"/>
  <c r="AI28" i="38"/>
  <c r="AU28" i="38" s="1"/>
  <c r="AV28" i="38" s="1"/>
  <c r="AV25" i="38"/>
  <c r="AU26" i="38" s="1"/>
  <c r="AV26" i="38" s="1"/>
  <c r="AI20" i="38"/>
  <c r="U23" i="38"/>
  <c r="AI30" i="38"/>
  <c r="AI10" i="38"/>
  <c r="AU10" i="38" s="1"/>
  <c r="AV10" i="38" s="1"/>
  <c r="AI15" i="38"/>
  <c r="W30" i="38"/>
  <c r="W15" i="38"/>
  <c r="AU9" i="38"/>
  <c r="AV9" i="38" s="1"/>
  <c r="AI6" i="38"/>
  <c r="AI7" i="38"/>
  <c r="U4" i="38"/>
  <c r="AI5" i="38"/>
  <c r="U5" i="38"/>
  <c r="X5" i="38" s="1"/>
  <c r="Y5" i="38" s="1"/>
  <c r="AI4" i="38"/>
  <c r="AU4" i="38" s="1"/>
  <c r="AV4" i="38" s="1"/>
  <c r="W5" i="38"/>
  <c r="AU29" i="38" l="1"/>
  <c r="AV29" i="38" s="1"/>
  <c r="AV19" i="38"/>
  <c r="AU27" i="38"/>
  <c r="AV27" i="38" s="1"/>
  <c r="AU24" i="38"/>
  <c r="AV24" i="38" s="1"/>
  <c r="AU20" i="38"/>
  <c r="AV20" i="38" s="1"/>
  <c r="AU21" i="38" l="1"/>
  <c r="AV21" i="38" s="1"/>
  <c r="AU22" i="38" l="1"/>
  <c r="AV22" i="38" s="1"/>
  <c r="AG6" i="25" l="1"/>
  <c r="AE6" i="25"/>
  <c r="AG5" i="25"/>
  <c r="AE5" i="25"/>
  <c r="R5" i="25"/>
  <c r="P5" i="25"/>
  <c r="N5" i="25"/>
  <c r="L5" i="25"/>
  <c r="V5" i="25" s="1"/>
  <c r="AG15" i="11"/>
  <c r="AE15" i="11"/>
  <c r="R14" i="11"/>
  <c r="P14" i="11"/>
  <c r="N14" i="11"/>
  <c r="L14" i="11"/>
  <c r="V14" i="11" s="1"/>
  <c r="AG12" i="11"/>
  <c r="AE12" i="11"/>
  <c r="AG11" i="11"/>
  <c r="AE11" i="11"/>
  <c r="R11" i="11"/>
  <c r="P11" i="11"/>
  <c r="N11" i="11"/>
  <c r="L11" i="11"/>
  <c r="V11" i="11" s="1"/>
  <c r="AG10" i="11"/>
  <c r="AE10" i="11"/>
  <c r="AG9" i="11"/>
  <c r="R9" i="11"/>
  <c r="P9" i="11"/>
  <c r="N9" i="11"/>
  <c r="L9" i="11"/>
  <c r="V9" i="11" s="1"/>
  <c r="AG8" i="11"/>
  <c r="AE8" i="11"/>
  <c r="AG7" i="11"/>
  <c r="AE7" i="11"/>
  <c r="R7" i="11"/>
  <c r="P7" i="11"/>
  <c r="N7" i="11"/>
  <c r="L7" i="11"/>
  <c r="V7" i="11" s="1"/>
  <c r="AG6" i="11"/>
  <c r="AE6" i="11"/>
  <c r="AG5" i="11"/>
  <c r="R5" i="11"/>
  <c r="P5" i="11"/>
  <c r="N5" i="11"/>
  <c r="L5" i="11"/>
  <c r="V5" i="11" s="1"/>
  <c r="C26" i="17"/>
  <c r="C25" i="17"/>
  <c r="C24" i="17"/>
  <c r="C23" i="17"/>
  <c r="C22" i="17"/>
  <c r="C21" i="17"/>
  <c r="C20" i="17"/>
  <c r="C19" i="17"/>
  <c r="C18" i="17"/>
  <c r="C17" i="17"/>
  <c r="C16" i="17"/>
  <c r="C15" i="17"/>
  <c r="C14" i="17"/>
  <c r="C13" i="17"/>
  <c r="C12" i="17"/>
  <c r="C11" i="17"/>
  <c r="C10" i="17"/>
  <c r="C9" i="17"/>
  <c r="C8" i="17"/>
  <c r="C7" i="17"/>
  <c r="C6" i="17"/>
  <c r="C5" i="17"/>
  <c r="C4" i="17"/>
  <c r="C3" i="17"/>
  <c r="C2" i="17"/>
  <c r="Z16" i="57" l="1"/>
  <c r="AA16" i="57" s="1"/>
  <c r="Z38" i="59"/>
  <c r="AA38" i="59" s="1"/>
  <c r="AK38" i="59" s="1"/>
  <c r="AL38" i="59" s="1"/>
  <c r="Z17" i="49"/>
  <c r="AA17" i="49" s="1"/>
  <c r="AL17" i="49" s="1"/>
  <c r="Z10" i="51"/>
  <c r="AA10" i="51" s="1"/>
  <c r="Z16" i="42"/>
  <c r="AA16" i="42" s="1"/>
  <c r="Z12" i="44"/>
  <c r="AA12" i="44" s="1"/>
  <c r="Z7" i="56"/>
  <c r="AA7" i="56" s="1"/>
  <c r="Z20" i="58"/>
  <c r="AA20" i="58" s="1"/>
  <c r="Z13" i="50"/>
  <c r="AA13" i="50" s="1"/>
  <c r="AK13" i="50" s="1"/>
  <c r="AL13" i="50" s="1"/>
  <c r="Z19" i="11"/>
  <c r="AA19" i="11" s="1"/>
  <c r="AL19" i="11" s="1"/>
  <c r="Z23" i="52"/>
  <c r="AA23" i="52" s="1"/>
  <c r="Z18" i="41"/>
  <c r="AA18" i="41" s="1"/>
  <c r="Z16" i="55"/>
  <c r="AA16" i="55" s="1"/>
  <c r="Z8" i="50"/>
  <c r="Z14" i="55"/>
  <c r="Z14" i="41"/>
  <c r="Z7" i="25"/>
  <c r="Z14" i="42"/>
  <c r="Z8" i="51"/>
  <c r="Z18" i="52"/>
  <c r="Z13" i="49"/>
  <c r="Z16" i="11"/>
  <c r="AA16" i="11" s="1"/>
  <c r="AL16" i="11" s="1"/>
  <c r="AM16" i="11" s="1"/>
  <c r="AL17" i="11" s="1"/>
  <c r="AM17" i="11" s="1"/>
  <c r="AN16" i="11" s="1"/>
  <c r="U5" i="25"/>
  <c r="X5" i="25" s="1"/>
  <c r="Y5" i="25" s="1"/>
  <c r="W14" i="11"/>
  <c r="U9" i="11"/>
  <c r="X9" i="11" s="1"/>
  <c r="Y9" i="11" s="1"/>
  <c r="U5" i="11"/>
  <c r="X5" i="11" s="1"/>
  <c r="Y5" i="11" s="1"/>
  <c r="U7" i="11"/>
  <c r="X7" i="11" s="1"/>
  <c r="Y7" i="11" s="1"/>
  <c r="U14" i="11"/>
  <c r="X14" i="11" s="1"/>
  <c r="Y14" i="11" s="1"/>
  <c r="Z30" i="38"/>
  <c r="AA30" i="38" s="1"/>
  <c r="Z15" i="38"/>
  <c r="AA15" i="38" s="1"/>
  <c r="AU15" i="38" s="1"/>
  <c r="AV15" i="38" s="1"/>
  <c r="Z5" i="38"/>
  <c r="AA5" i="38" s="1"/>
  <c r="AU5" i="38" s="1"/>
  <c r="AV5" i="38" s="1"/>
  <c r="AW5" i="38" s="1"/>
  <c r="U11" i="11"/>
  <c r="X11" i="11" s="1"/>
  <c r="Y11" i="11" s="1"/>
  <c r="W5" i="11"/>
  <c r="AH5" i="11"/>
  <c r="AH6" i="11"/>
  <c r="W7" i="11"/>
  <c r="AH7" i="11"/>
  <c r="AH8" i="11"/>
  <c r="W9" i="11"/>
  <c r="AH9" i="11"/>
  <c r="AH10" i="11"/>
  <c r="W11" i="11"/>
  <c r="AH11" i="11"/>
  <c r="AH12" i="11"/>
  <c r="AH15" i="11"/>
  <c r="W5" i="25"/>
  <c r="AH5" i="25"/>
  <c r="AH6" i="25"/>
  <c r="AK7" i="56" l="1"/>
  <c r="AL7" i="56"/>
  <c r="AK16" i="42"/>
  <c r="AL16" i="42" s="1"/>
  <c r="AK23" i="52"/>
  <c r="AL23" i="52"/>
  <c r="AK20" i="58"/>
  <c r="AL20" i="58"/>
  <c r="AK16" i="57"/>
  <c r="AL16" i="57"/>
  <c r="Z9" i="11"/>
  <c r="AA9" i="11" s="1"/>
  <c r="AL9" i="11" s="1"/>
  <c r="AM9" i="11" s="1"/>
  <c r="AL10" i="11" s="1"/>
  <c r="AM10" i="11" s="1"/>
  <c r="AN9" i="11" s="1"/>
  <c r="Z5" i="25"/>
  <c r="AA5" i="25" s="1"/>
  <c r="AK5" i="25" s="1"/>
  <c r="AL5" i="25" s="1"/>
  <c r="AK6" i="25" s="1"/>
  <c r="AL6" i="25" s="1"/>
  <c r="AM5" i="25" s="1"/>
  <c r="Z14" i="11"/>
  <c r="AA14" i="11" s="1"/>
  <c r="AL14" i="11" s="1"/>
  <c r="AM14" i="11" s="1"/>
  <c r="AL15" i="11" s="1"/>
  <c r="AM15" i="11" s="1"/>
  <c r="AN14" i="11" s="1"/>
  <c r="Z11" i="11"/>
  <c r="AA11" i="11" s="1"/>
  <c r="AL11" i="11" s="1"/>
  <c r="AM11" i="11" s="1"/>
  <c r="AL12" i="11" s="1"/>
  <c r="AM12" i="11" s="1"/>
  <c r="Z5" i="11"/>
  <c r="AA5" i="11" s="1"/>
  <c r="Z7" i="11"/>
  <c r="AA7" i="11" s="1"/>
  <c r="AL7" i="11" s="1"/>
  <c r="AM7" i="11" s="1"/>
  <c r="AL8" i="11" s="1"/>
  <c r="AM8" i="11" s="1"/>
  <c r="AN7" i="11" s="1"/>
  <c r="AU16" i="38"/>
  <c r="AV16" i="38" s="1"/>
  <c r="AU17" i="38" s="1"/>
  <c r="AV17" i="38" s="1"/>
  <c r="AU30" i="38"/>
  <c r="AV30" i="38" s="1"/>
  <c r="AL13" i="11" l="1"/>
  <c r="AM13" i="11" s="1"/>
  <c r="AN11" i="11" s="1"/>
  <c r="AL5" i="11"/>
  <c r="AM5" i="11" s="1"/>
  <c r="AL6" i="11" l="1"/>
  <c r="AM6" i="11" s="1"/>
</calcChain>
</file>

<file path=xl/comments1.xml><?xml version="1.0" encoding="utf-8"?>
<comments xmlns="http://schemas.openxmlformats.org/spreadsheetml/2006/main">
  <authors>
    <author>User</author>
  </authors>
  <commentList>
    <comment ref="AX4" authorId="0" shapeId="0">
      <text>
        <r>
          <rPr>
            <b/>
            <sz val="9"/>
            <color indexed="81"/>
            <rFont val="Tahoma"/>
            <family val="2"/>
          </rPr>
          <t>Responder 
SI o NO</t>
        </r>
      </text>
    </comment>
  </commentList>
</comments>
</file>

<file path=xl/comments2.xml><?xml version="1.0" encoding="utf-8"?>
<comments xmlns="http://schemas.openxmlformats.org/spreadsheetml/2006/main">
  <authors>
    <author>User</author>
  </authors>
  <commentList>
    <comment ref="AT4" authorId="0" shapeId="0">
      <text>
        <r>
          <rPr>
            <b/>
            <sz val="9"/>
            <color indexed="81"/>
            <rFont val="Tahoma"/>
            <family val="2"/>
          </rPr>
          <t>Responder 
SI o NO</t>
        </r>
      </text>
    </comment>
    <comment ref="AY4" authorId="0" shapeId="0">
      <text>
        <r>
          <rPr>
            <b/>
            <sz val="9"/>
            <color indexed="81"/>
            <rFont val="Tahoma"/>
            <family val="2"/>
          </rPr>
          <t>Responder 
SI o NO</t>
        </r>
      </text>
    </comment>
    <comment ref="BD4" authorId="0" shapeId="0">
      <text>
        <r>
          <rPr>
            <b/>
            <sz val="9"/>
            <color indexed="81"/>
            <rFont val="Tahoma"/>
            <family val="2"/>
          </rPr>
          <t>Responder 
SI o NO</t>
        </r>
      </text>
    </comment>
    <comment ref="BI4" authorId="0" shapeId="0">
      <text>
        <r>
          <rPr>
            <b/>
            <sz val="9"/>
            <color indexed="81"/>
            <rFont val="Tahoma"/>
            <family val="2"/>
          </rPr>
          <t>Responder 
SI o NO</t>
        </r>
      </text>
    </comment>
  </commentList>
</comments>
</file>

<file path=xl/comments3.xml><?xml version="1.0" encoding="utf-8"?>
<comments xmlns="http://schemas.openxmlformats.org/spreadsheetml/2006/main">
  <authors>
    <author>tc={7CB3CD56-A4DD-4520-BE01-95BF3988D201}</author>
  </authors>
  <commentList>
    <comment ref="AK1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r>
      </text>
    </comment>
  </commentList>
</comments>
</file>

<file path=xl/sharedStrings.xml><?xml version="1.0" encoding="utf-8"?>
<sst xmlns="http://schemas.openxmlformats.org/spreadsheetml/2006/main" count="5757" uniqueCount="1409">
  <si>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</si>
  <si>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</si>
  <si>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</si>
  <si>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</si>
  <si>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</si>
  <si>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</si>
  <si>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</si>
  <si>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</si>
  <si>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</si>
  <si>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</si>
  <si>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</si>
  <si>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</si>
  <si>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</si>
  <si>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</si>
  <si>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</si>
  <si>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</si>
  <si>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</si>
  <si>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Materialización del riesgo</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</si>
  <si>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</si>
  <si>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</si>
  <si>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</si>
  <si>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</si>
  <si>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</si>
  <si>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</si>
  <si>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</si>
  <si>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</si>
  <si>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</si>
  <si>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</si>
  <si>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</si>
  <si>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</si>
  <si>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</si>
  <si>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</si>
  <si>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</si>
  <si>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</si>
  <si>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SÍ</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</si>
  <si>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</si>
  <si>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</si>
  <si>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</si>
  <si>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</si>
  <si>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</si>
  <si>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</si>
  <si>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</si>
  <si>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</si>
  <si>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</si>
  <si>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</si>
  <si>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</si>
  <si>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</si>
  <si>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</si>
  <si>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</si>
  <si>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</si>
  <si>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</si>
  <si>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NO</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</si>
  <si>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</si>
  <si>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</si>
  <si>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</si>
  <si>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</si>
  <si>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</si>
  <si>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</si>
  <si>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</si>
  <si>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</si>
  <si>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</si>
  <si>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</si>
  <si>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</si>
  <si>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</si>
  <si>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</si>
  <si>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</si>
  <si>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</si>
  <si>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</si>
  <si>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</si>
  <si>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</si>
  <si>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</si>
  <si>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</si>
  <si>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</si>
  <si>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</si>
  <si>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</si>
  <si>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</si>
  <si>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</si>
  <si>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</si>
  <si>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</si>
  <si>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</si>
  <si>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</si>
  <si>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</si>
  <si>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</si>
  <si>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</si>
  <si>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</si>
  <si>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</si>
  <si>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</si>
  <si>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</si>
  <si>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</si>
  <si>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</si>
  <si>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</si>
  <si>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</si>
  <si>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</si>
  <si>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</si>
  <si>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</si>
  <si>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</si>
  <si>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</si>
  <si>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</si>
  <si>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</si>
  <si>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</si>
  <si>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</si>
  <si>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</si>
  <si>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</si>
  <si>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</si>
  <si>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</si>
  <si>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</si>
  <si>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</si>
  <si>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</si>
  <si>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</si>
  <si>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Protección de datos personales</t>
  </si>
  <si>
    <t>Gestión Tecnologías e Información</t>
  </si>
  <si>
    <t>Planeación y Direccionamiento Estratégico</t>
  </si>
  <si>
    <t>Recaudo</t>
  </si>
  <si>
    <t>Control de cambios</t>
  </si>
  <si>
    <t>FECHA</t>
  </si>
  <si>
    <t>DESCRIPCIÓN Y JUSTIFICACIÓN DEL CAMBIO</t>
  </si>
  <si>
    <t>VERSIÓN</t>
  </si>
  <si>
    <t>Control de revisión y aprobación</t>
  </si>
  <si>
    <t>Consolidación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</si>
  <si>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</si>
  <si>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</si>
  <si>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</si>
  <si>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</si>
  <si>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COMITÉ INSTITUCIONAL DE COORDINACIÓN DE CONTROL INTERNO</t>
  </si>
  <si>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</si>
  <si>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</si>
  <si>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</si>
  <si>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</si>
  <si>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</si>
  <si>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</si>
  <si>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</si>
  <si>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</si>
  <si>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</si>
  <si>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</si>
  <si>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</si>
  <si>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</si>
  <si>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</si>
  <si>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</si>
  <si>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</si>
  <si>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</si>
  <si>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</si>
  <si>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Jefe Oficina Asesora de Planeación</t>
  </si>
  <si>
    <t>Subgerente Comercial y de Operaciones - Profesional I Comunicaciones y Mercadeo</t>
  </si>
  <si>
    <t>Protección de Datos Personales</t>
  </si>
  <si>
    <t>Explotación JSA Apuestas Permanentes</t>
  </si>
  <si>
    <t>Jefe Unidad de Apuestas y Control de Juegos</t>
  </si>
  <si>
    <t>Seguridad de la Información</t>
  </si>
  <si>
    <t>Explotación JSA Loterías</t>
  </si>
  <si>
    <t>Directora de Operación de Productos y Comercialización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</si>
  <si>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</si>
  <si>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</si>
  <si>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</si>
  <si>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</si>
  <si>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</si>
  <si>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</si>
  <si>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</si>
  <si>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</si>
  <si>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</si>
  <si>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</si>
  <si>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Jefe Oficina de Gestión Tecnológica e Innovación - Profesional de Seguridad de la Información</t>
  </si>
  <si>
    <t>Jefe Oficina Jurídica</t>
  </si>
  <si>
    <t>Jefe Oficina de Control Interno</t>
  </si>
  <si>
    <t>Jefe Oficina de Control Disciplinario Interno</t>
  </si>
  <si>
    <t>Oficial de Cumplimiento</t>
  </si>
  <si>
    <t>Transversales</t>
  </si>
  <si>
    <t>Todos los Jefes de área</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</si>
  <si>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</si>
  <si>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</si>
  <si>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</si>
  <si>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</si>
  <si>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</si>
  <si>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</si>
  <si>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</si>
  <si>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</si>
  <si>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</si>
  <si>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</si>
  <si>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</si>
  <si>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</si>
  <si>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</si>
  <si>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</si>
  <si>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</si>
  <si>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</si>
  <si>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</si>
  <si>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</si>
  <si>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</si>
  <si>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</si>
  <si>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</si>
  <si>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</si>
  <si>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</si>
  <si>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</si>
  <si>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</si>
  <si>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</si>
  <si>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</si>
  <si>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</si>
  <si>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</si>
  <si>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</si>
  <si>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</si>
  <si>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</si>
  <si>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</si>
  <si>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</si>
  <si>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</si>
  <si>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</si>
  <si>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</si>
  <si>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</si>
  <si>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</si>
  <si>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</si>
  <si>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</si>
  <si>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</si>
  <si>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</si>
  <si>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</si>
  <si>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</si>
  <si>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</si>
  <si>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</si>
  <si>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</si>
  <si>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</si>
  <si>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</si>
  <si>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</si>
  <si>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</si>
  <si>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</si>
  <si>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</si>
  <si>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</si>
  <si>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</si>
  <si>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</si>
  <si>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</si>
  <si>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</si>
  <si>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</si>
  <si>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</si>
  <si>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</si>
  <si>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</si>
  <si>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</si>
  <si>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</si>
  <si>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</si>
  <si>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</si>
  <si>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</si>
  <si>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</si>
  <si>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</si>
  <si>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</si>
  <si>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</si>
  <si>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</si>
  <si>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</si>
  <si>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</si>
  <si>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</si>
  <si>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</si>
  <si>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</si>
  <si>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</si>
  <si>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</si>
  <si>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</si>
  <si>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</si>
  <si>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</si>
  <si>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</si>
  <si>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</si>
  <si>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</si>
  <si>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</si>
  <si>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</si>
  <si>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</si>
  <si>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</si>
  <si>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</si>
  <si>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</si>
  <si>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</si>
  <si>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</si>
  <si>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</si>
  <si>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</si>
  <si>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</si>
  <si>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</si>
  <si>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</si>
  <si>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</si>
  <si>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</si>
  <si>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</si>
  <si>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</si>
  <si>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</si>
  <si>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</si>
  <si>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</si>
  <si>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</si>
  <si>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</si>
  <si>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</si>
  <si>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</si>
  <si>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</si>
  <si>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</si>
  <si>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</si>
  <si>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</si>
  <si>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</si>
  <si>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</si>
  <si>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</si>
  <si>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Secretaria General</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</si>
  <si>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</si>
  <si>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</si>
  <si>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</si>
  <si>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</si>
  <si>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</si>
  <si>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</si>
  <si>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</si>
  <si>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</si>
  <si>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</si>
  <si>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</si>
  <si>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</si>
  <si>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</si>
  <si>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</si>
  <si>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</si>
  <si>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</si>
  <si>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</si>
  <si>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</si>
  <si>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</si>
  <si>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</si>
  <si>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</si>
  <si>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</si>
  <si>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</si>
  <si>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</si>
  <si>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</si>
  <si>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</si>
  <si>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</si>
  <si>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</si>
  <si>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</si>
  <si>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</si>
  <si>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</si>
  <si>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</si>
  <si>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</si>
  <si>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</si>
  <si>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</si>
  <si>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</si>
  <si>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</si>
  <si>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</si>
  <si>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</si>
  <si>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</si>
  <si>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</si>
  <si>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</si>
  <si>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</si>
  <si>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</si>
  <si>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</si>
  <si>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</si>
  <si>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</si>
  <si>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</si>
  <si>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</si>
  <si>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</si>
  <si>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</si>
  <si>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</si>
  <si>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</si>
  <si>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</si>
  <si>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</si>
  <si>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</si>
  <si>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</si>
  <si>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</si>
  <si>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</si>
  <si>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</si>
  <si>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</si>
  <si>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</si>
  <si>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</si>
  <si>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</si>
  <si>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</si>
  <si>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</si>
  <si>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</si>
  <si>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</si>
  <si>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</si>
  <si>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</si>
  <si>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</si>
  <si>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</si>
  <si>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</si>
  <si>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</si>
  <si>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</si>
  <si>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</si>
  <si>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</si>
  <si>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</si>
  <si>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</si>
  <si>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</si>
  <si>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</si>
  <si>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</si>
  <si>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</si>
  <si>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</si>
  <si>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</si>
  <si>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</si>
  <si>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</si>
  <si>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</si>
  <si>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</si>
  <si>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</si>
  <si>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</si>
  <si>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</si>
  <si>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</si>
  <si>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</si>
  <si>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</si>
  <si>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</si>
  <si>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</si>
  <si>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</si>
  <si>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</si>
  <si>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</si>
  <si>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</si>
  <si>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</si>
  <si>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</si>
  <si>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</si>
  <si>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</si>
  <si>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</si>
  <si>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</si>
  <si>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</si>
  <si>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</si>
  <si>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</si>
  <si>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</si>
  <si>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</si>
  <si>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</si>
  <si>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</si>
  <si>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</si>
  <si>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</si>
  <si>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</si>
  <si>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</si>
  <si>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</si>
  <si>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</si>
  <si>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</si>
  <si>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</si>
  <si>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</si>
  <si>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</si>
  <si>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</si>
  <si>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</si>
  <si>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</si>
  <si>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</si>
  <si>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</si>
  <si>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</si>
  <si>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</si>
  <si>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</si>
  <si>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</si>
  <si>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</si>
  <si>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</si>
  <si>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</si>
  <si>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</si>
  <si>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</si>
  <si>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</si>
  <si>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</si>
  <si>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</si>
  <si>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</si>
  <si>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</si>
  <si>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</si>
  <si>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</si>
  <si>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</si>
  <si>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</si>
  <si>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</si>
  <si>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</si>
  <si>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</si>
  <si>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</si>
  <si>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</si>
  <si>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</si>
  <si>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</si>
  <si>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</si>
  <si>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</si>
  <si>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</si>
  <si>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</si>
  <si>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</si>
  <si>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</si>
  <si>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</si>
  <si>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</si>
  <si>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</si>
  <si>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</si>
  <si>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</si>
  <si>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</si>
  <si>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</si>
  <si>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</si>
  <si>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</si>
  <si>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</si>
  <si>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</si>
  <si>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</si>
  <si>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</si>
  <si>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</si>
  <si>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</si>
  <si>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</si>
  <si>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</si>
  <si>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</si>
  <si>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</si>
  <si>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</si>
  <si>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</si>
  <si>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</si>
  <si>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</si>
  <si>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</si>
  <si>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</si>
  <si>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</si>
  <si>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</si>
  <si>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</si>
  <si>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</si>
  <si>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</si>
  <si>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</si>
  <si>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</si>
  <si>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</si>
  <si>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</si>
  <si>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</si>
  <si>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</si>
  <si>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</si>
  <si>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</si>
  <si>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</si>
  <si>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</si>
  <si>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</si>
  <si>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</si>
  <si>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</si>
  <si>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</si>
  <si>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</si>
  <si>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</si>
  <si>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</si>
  <si>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</si>
  <si>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</si>
  <si>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</si>
  <si>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</si>
  <si>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</si>
  <si>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</si>
  <si>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</si>
  <si>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</si>
  <si>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</si>
  <si>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</si>
  <si>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</si>
  <si>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</si>
  <si>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</si>
  <si>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</si>
  <si>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</si>
  <si>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</si>
  <si>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</si>
  <si>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</si>
  <si>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</si>
  <si>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</si>
  <si>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</si>
  <si>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</si>
  <si>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</si>
  <si>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</si>
  <si>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</si>
  <si>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</si>
  <si>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</si>
  <si>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</si>
  <si>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</si>
  <si>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</si>
  <si>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</si>
  <si>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</si>
  <si>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</si>
  <si>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</si>
  <si>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</si>
  <si>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</si>
  <si>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</si>
  <si>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</si>
  <si>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</si>
  <si>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</si>
  <si>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</si>
  <si>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</si>
  <si>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</si>
  <si>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</si>
  <si>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</si>
  <si>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</si>
  <si>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</si>
  <si>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</si>
  <si>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</si>
  <si>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</si>
  <si>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</si>
  <si>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</si>
  <si>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</si>
  <si>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</si>
  <si>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Enlace de evidencias ejecución del control</t>
  </si>
  <si>
    <t>Enlace de evidencias ejecución del plan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</si>
  <si>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</si>
  <si>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</si>
  <si>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</si>
  <si>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
5. Incumplimiento de metas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</si>
  <si>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</si>
  <si>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</si>
  <si>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Procedimiento Plan Estratégico PRO-332-187</t>
  </si>
  <si>
    <t>Enviar el informe de seguimiento a indicadores a todos los Jefes de área, otorgando un plazo para recibir comentarios, previo a su publicación en página web.</t>
  </si>
  <si>
    <t>Informe de seguimiento a indicadores, y correo electrónico</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</si>
  <si>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</si>
  <si>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Procedimiento Plan Estratégico PRO-332-187
Procedimiento Administración del Riesgo PRO-102-256
Procedimiento Registro Eventos de Riesgo</t>
  </si>
  <si>
    <t>Presentar la matriz de riesgos institucional actualizada por lo menos dos veces al año</t>
  </si>
  <si>
    <t>Matriz de riesgos por proceso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</si>
  <si>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</si>
  <si>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</si>
  <si>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</si>
  <si>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</si>
  <si>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</si>
  <si>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</si>
  <si>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</si>
  <si>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Diagnóstico organizacional</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</si>
  <si>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</si>
  <si>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</si>
  <si>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</si>
  <si>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</si>
  <si>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</si>
  <si>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Procedimiento PRO332-189-7 Formulación Proyecto de Inversión.</t>
  </si>
  <si>
    <t>Presentar la ejecución del proyecto de inversión trimestralmente en el Comité Institucional de Gestión y Desempeño-</t>
  </si>
  <si>
    <t>Actas del CIGYD
Presentación utilizada en el CIGYD</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</si>
  <si>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</si>
  <si>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Procedimiento PRO332-189-7 Formulación Proyecto de Inversión</t>
  </si>
  <si>
    <t>Realizar seguimiento trimestralmente a la ejecución del proyecto en SEGPLAN</t>
  </si>
  <si>
    <t>Soporte de seguimiento trimestral realizado en SEGPLAN</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</si>
  <si>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</si>
  <si>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</si>
  <si>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</si>
  <si>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</si>
  <si>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</si>
  <si>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</si>
  <si>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Presentar para aprobación del CICCI la matriz de riesgos institucional</t>
  </si>
  <si>
    <t>Acta del CICCI</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</si>
  <si>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</si>
  <si>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Procedimiento PRO102-256-8 Administración del Riesgo</t>
  </si>
  <si>
    <t>Realizar informes bimestrales de seguimiento a matrices de riesgos</t>
  </si>
  <si>
    <t>Informes de seguimiento a matrices de riesgo</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</si>
  <si>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</si>
  <si>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Realizar capacitación anual sobre administración del riesgo</t>
  </si>
  <si>
    <t>Listado de asistencia</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</si>
  <si>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</si>
  <si>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</si>
  <si>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</si>
  <si>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</si>
  <si>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</si>
  <si>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</si>
  <si>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Presentar en PDF los correo electrónicos enviados a la Oficina Asesora de Planeación de manera bimestral</t>
  </si>
  <si>
    <t>Archivo (s) PDF de los correo electrónicos enviados a la Oficina Asesora de Planeación.</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</si>
  <si>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</si>
  <si>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Política de Transparencia y Acceso a la Información Pública</t>
  </si>
  <si>
    <t>Realizar seguimiento semestralmente al enlace de transparencia</t>
  </si>
  <si>
    <t>Informe de seguimiento a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</si>
  <si>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</si>
  <si>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</si>
  <si>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y Participación Ciudadana debido a falta de divulgación, apropiación y liderazgo por parte de los Jefes de área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</si>
  <si>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</si>
  <si>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</si>
  <si>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</si>
  <si>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Procedimiento Rendición de Cuentas PRO 332-341-2
Estrategia de Rendición de Cuentas</t>
  </si>
  <si>
    <t>Presentar para aprobación del CIGD el Plan de Participación Ciudadana y Rendición de Cuentas</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</si>
  <si>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</si>
  <si>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Socializar el informe semestral de seguimiento a la Estrategia de Rendición de Cuentas y Participación Ciudadana</t>
  </si>
  <si>
    <t xml:space="preserve">1. Desconocimiento del manual de marca.
2. Desconocimiento del manual de comunicacions. 
3. Emitir documentación o piezas sin solicitar la aprobacion del area de Comunicaciones y Mercadeo. </t>
  </si>
  <si>
    <t>RG-04</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</si>
  <si>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</si>
  <si>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</si>
  <si>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</si>
  <si>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deben realizar una revisión y actualización de los documentos:
1. Manual de marca corporativa.
2. Manual de comunicaciones interno y externo.
3. Estrategia de Comunicaciones.
Estos documentos reflejan los lineamientos para el uso, aplicación,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</si>
  <si>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</si>
  <si>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</si>
  <si>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</si>
  <si>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</si>
  <si>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Documento metodológico de revisión de piezas de comunicación</t>
  </si>
  <si>
    <t>0.06</t>
  </si>
  <si>
    <t>Revisar y aprobar el material enviado por las areas de la Lotería de Bogotá, asi como el material desarrollado por la agencia de publicidad contratada.</t>
  </si>
  <si>
    <t>Informe y/o correos electronicos</t>
  </si>
  <si>
    <t>0.027</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</si>
  <si>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</si>
  <si>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</si>
  <si>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RG-05</t>
  </si>
  <si>
    <t>Posibilidad de afectación reputacional por gestión inadecuada del mensaje debido a no  hacer uso de los lineamientos del manual de comunicaciones interno y externo de la entidad.</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</si>
  <si>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</si>
  <si>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</si>
  <si>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</si>
  <si>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Procedimiento Matriz de Comunicaciones PRO-104-208</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</si>
  <si>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</si>
  <si>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Talento Humano</t>
  </si>
  <si>
    <t>No tener actualizada la base de datos de correos electronicos autorizada para el envio de mensajes publicitarios en la plataforma de mailing contratada por la entidad.</t>
  </si>
  <si>
    <t>RPDP-01</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</si>
  <si>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</si>
  <si>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</si>
  <si>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</si>
  <si>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Actualizar trimestralmente la base de datos en la plataforma de mailing contratada por la entidad.</t>
  </si>
  <si>
    <t xml:space="preserve">Remitir la base de datos de correos a dar de baja a la Oficina de Gestión Tecnológica e Innovación para actualizar la base de datos de la página web, eliminando al usuario de la base de datos con autorización.
</t>
  </si>
  <si>
    <t>1. Desconocimiento de la ciudadanía respecto de la normatividad existente para la realización de Juegos Promocionales y Rifas.
2. Incumplimiento de los requisitos legales para la realización de Juegos Promocionales y Rifas.</t>
  </si>
  <si>
    <t>RG-06</t>
  </si>
  <si>
    <t xml:space="preserve">1. Disminución de los ingresos a la Lotería y transferencias al sector salud.
2. Afectación de la imagen institucional </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</si>
  <si>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</si>
  <si>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</si>
  <si>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Procedimiento de supervisión, fiscalización e inspección a gestores de promocionales</t>
  </si>
  <si>
    <t>Diseñar campañas de comunicación anuales para sensibilizar sobre juego ilegal de rifas y promocionales.</t>
  </si>
  <si>
    <t>Unidad de Apuestas y Control de Juegos - Área de Comunicaciones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</si>
  <si>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</si>
  <si>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</si>
  <si>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reputacional por expedición de autorización de promocionales y rifas con incumplimiento de requisitos legales con el fin de beneficiar a un tercero.</t>
  </si>
  <si>
    <t xml:space="preserve">1. Proceso sancionatorio
2.Apertura de procesos disciplinarios, fiscales y penales para los responsables involucrados.
</t>
  </si>
  <si>
    <t>Se determina el riesgo de carácter semestral , debido a que nunca se ha materializado, se califica su nivel de ocurrencia en cero.
Frente al impacto reputacional, es leve, según las escalas de valoración del impacto.</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</si>
  <si>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</si>
  <si>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Instructivo solicitud juegos promocionales y rifas
Decreto 1068 de 2015
Decreto 2104 de 2016
Procedimiento autorización y emisión de concepto PRO-420-191-10</t>
  </si>
  <si>
    <t>Diligenciar la matriz de de concepto y autorización, una vez se validen los requisitos legales allegados por el solicitante.</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</si>
  <si>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</si>
  <si>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Posibilidad de afectación económica por incumplimiento en la entrega de formularios para la operación del chance debido a Inexistencia del stock de formularios requeridos</t>
  </si>
  <si>
    <t xml:space="preserve">1. Procesos disciplinarios, fiscales y penales.
2. Disminución de ingresos y transferencias a la salud.
3, Incumplimiento contractual </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</si>
  <si>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</si>
  <si>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No documentado</t>
  </si>
  <si>
    <t>Programar una visita al proveedor impresor con el fin de verificar el stock de las existencias de formularios impresos.</t>
  </si>
  <si>
    <t>Jefe Unidad de Apuestas</t>
  </si>
  <si>
    <t>1. Omision de la información por parte del concesionario.
2.  Fallas tecnológicas en el sistema de auditoria propio de la entidad.        
3. La no validacion de la informacion por parte del responsable del sello digital de la entidad concedente.       4.</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</si>
  <si>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</si>
  <si>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Disminución de recursos para la salud
2.  Procesos sancionatorios, administrativos o judiciales al que diera lugar.
3. Afectación de la credibilidad de la Entidad.</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</si>
  <si>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</si>
  <si>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</si>
  <si>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</si>
  <si>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Unidad de Apuestas y Control de Juegos. 
Supervisor del contrato de concesion </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</si>
  <si>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</si>
  <si>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RG-08</t>
  </si>
  <si>
    <t>Posibilidad de afectación económica, reputacional y de operación por incurrir en fallas en el proceso de planificación y/o desarrollo del sorteo debido a falta de información frente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</si>
  <si>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</si>
  <si>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Se estableció periodicidad semestral, nivel de ocurrencia uno, ya que no se cuenta con línea base, afectación reputacional menor en caso de insasitencia por parte de los delegados de la Lotería de Bogotá al sorteo autorizado.</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</si>
  <si>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</si>
  <si>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Procedimiento Planeación y Control sorteos del juego de Apuestas Permanentes o Chance - PRO-420-196</t>
  </si>
  <si>
    <t xml:space="preserve">Revisar por lo menos 1 vez al semestre el plan de contigencia y actualizarlo si es necesario. </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</si>
  <si>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</si>
  <si>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Resolución 042-2021</t>
  </si>
  <si>
    <t>Realizar una capacitación a los trabajadores que  participan como delegados de los sorteos de El Dorado en aspectos como protocolo del sorteo, plan de contingencia y reglamento de Delegados</t>
  </si>
  <si>
    <t>Factor externo</t>
  </si>
  <si>
    <t>Falencias en control de asignación de serie y numeración por parte de la firma impresora.</t>
  </si>
  <si>
    <t>RG-09</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</si>
  <si>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</si>
  <si>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</si>
  <si>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</si>
  <si>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Correo enviado por el Jefe de la Unidad para citar a las mesas de trabajo</t>
  </si>
  <si>
    <t>Elaborar protocolo para el cargue, transporte, almacenamiento, entrega y ,manipulación del producto (formularios de chance)</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</si>
  <si>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</si>
  <si>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Correo de invitación a la capacitación</t>
  </si>
  <si>
    <t>Realizar visitas a bodegas de Cali, Cota, y a la de GELSA.</t>
  </si>
  <si>
    <t>1. Una persona no autorizada acceda al aplicativo comercial donde se conserva la información y la extraiga para uso personal</t>
  </si>
  <si>
    <t>RPDP-02</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</si>
  <si>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</si>
  <si>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</si>
  <si>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</si>
  <si>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</si>
  <si>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Procedimiento PRO340-241 Administración de usuarios</t>
  </si>
  <si>
    <t>1. Una persona no autorizada solicite la información correspondiente a los ganadores de chance y le sea entregada</t>
  </si>
  <si>
    <t>RPDP-03</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</si>
  <si>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</si>
  <si>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N/A.</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</si>
  <si>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</si>
  <si>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Direccion de Operación de Producto y Comercialización</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</si>
  <si>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</si>
  <si>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</si>
  <si>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</si>
  <si>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</si>
  <si>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</si>
  <si>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</si>
  <si>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</si>
  <si>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</si>
  <si>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</si>
  <si>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Semanalmente</t>
  </si>
  <si>
    <t>Formato Recibo de premios a distribuidores FRO-410-30</t>
  </si>
  <si>
    <t>Contratista y auxiliar administrativo</t>
  </si>
  <si>
    <t xml:space="preserve">*Planillas de recibo de paquetes de premios.                                                                                                                                                                                                                                                                                                                                                                                                                                                                              *En caso de desviación  se consignan anotaciones dejadas en el formato FRO410-30-4. </t>
  </si>
  <si>
    <t xml:space="preserve">  Dirección de Operación del Producto y Comercialización</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</si>
  <si>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</si>
  <si>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</si>
  <si>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Automático</t>
  </si>
  <si>
    <t>Cada vez que llegue un visitante a la  Dirección de Operación del Producto y Comercialización</t>
  </si>
  <si>
    <t>Disco duro del CCTV</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</si>
  <si>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</si>
  <si>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</si>
  <si>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</si>
  <si>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</si>
  <si>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</si>
  <si>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</si>
  <si>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</si>
  <si>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Plan comercial y mercadeo</t>
  </si>
  <si>
    <t>*Documento de aprobación y socialización del plan de mercadeo</t>
  </si>
  <si>
    <t>Subgerencia Comercial -   Dirección de Operación del Producto y Comercialización  -Profesionales de mercadeo y comunicaciones</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</si>
  <si>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</si>
  <si>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</si>
  <si>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Carpeta del plan comercial y de mercadeo</t>
  </si>
  <si>
    <t>*Seguimiento al cumplimiento de las estrategias planteadas en el plan comercial y mercadeo en terminos de ejecución presupuestal, comparando lo ejecutado con lo programado.</t>
  </si>
  <si>
    <t>Subgerencia Comercial -   Dirección de Operación del Producto y Comercialización</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</si>
  <si>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</si>
  <si>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</si>
  <si>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Plan de premios aprobado</t>
  </si>
  <si>
    <t>Gerente General
Subgerente General</t>
  </si>
  <si>
    <t>*Plan de Premios aprobado</t>
  </si>
  <si>
    <t>Gerencia y Subgerencia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</si>
  <si>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</si>
  <si>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</si>
  <si>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Reporte semanal de ventas
Power BI</t>
  </si>
  <si>
    <t xml:space="preserve">Subgerente
Director de Operación del Producto y Comercialización. </t>
  </si>
  <si>
    <t xml:space="preserve">*Reporte semanal de venta de billeteria </t>
  </si>
  <si>
    <t>Subgerente Comercial y de Operaciones
Dirección de Operación del Producto y Comercialización</t>
  </si>
  <si>
    <t>Dirección de Operación del Producto y Comercialización</t>
  </si>
  <si>
    <t>Reportar los informes reportados mensualmente</t>
  </si>
  <si>
    <t>Reporte de informes mensuales</t>
  </si>
  <si>
    <t>Director de la DOPC</t>
  </si>
  <si>
    <t xml:space="preserve">1. Delincuencia comun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</si>
  <si>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</si>
  <si>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</si>
  <si>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*Denuncia de la perdida de billeteria.                                                                                                                                                                                                                                                                         *Publicación en el diario de circulación nacional.                                                                                                                                                                                                                                                                                                                                      *Publiación en la página web de la Lotería en el caso en que se presenten desviaciones. </t>
  </si>
  <si>
    <t>1. Una persona no autorizada acceda a la carpeta de SharePoint o al aplicativo comercial donde se conserva la información y la extraiga para uso personal</t>
  </si>
  <si>
    <t>RPDP-04</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</si>
  <si>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</si>
  <si>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</si>
  <si>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</si>
  <si>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 xml:space="preserve">
*Correo lectrónico a la jefe de la Dirección de Operación de Productos a Oficina de Gestión Tecnológica para que se realize la respectiva corrección.
*El Jefe de la Dirección de Operación de Productos revisará de manera periodica los permisos de la carpeta de SharePoint de su dependencia para identificar si existen usuarios no autorizados con acceso a esta.
*Correos de comunicación entre las dependencias.</t>
  </si>
  <si>
    <t>1. Liquidación anticipada del contrato
2. Procesos sancionatorios 
3. Hallazgos de entes de control con incidencia fiscal, disciplinaria y penal
4. Disminución recursos para la salud
5. Disminución de transferencia de recursos para la entidad Concedente.</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</si>
  <si>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</si>
  <si>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r>
      <rPr>
        <sz val="11"/>
        <color rgb="FF000000"/>
        <rFont val="Arial"/>
        <family val="2"/>
      </rP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color rgb="FF000000"/>
        <rFont val="Arial"/>
        <family val="2"/>
      </rPr>
      <t>FROXXXX</t>
    </r>
    <r>
      <rPr>
        <sz val="11"/>
        <color rgb="FF000000"/>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</si>
  <si>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Procedimiento control y seguimiento al juego Apuestas Permanentes o Chance PRO-420-194-9</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</si>
  <si>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</si>
  <si>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Subgerente Comercial y de Operaciones
Unidad de Apuestas permanentes</t>
  </si>
  <si>
    <t>Documento metodológico</t>
  </si>
  <si>
    <t>1. No realización de visitas de control, inspección y vigilancia.
2. Bajo nivel de operativos de control al juego ilegal
3. Mayor ganancia para los apostadores en el juego ilegal.
4. Debilidades en el proceso judicial penal frente al delito.</t>
  </si>
  <si>
    <t>Posibilidad de afectación económica y reputacional por aumento del juego ilegal a causa de falta de operativos o disminucion de controles</t>
  </si>
  <si>
    <t>1. Disminución de la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</si>
  <si>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</si>
  <si>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Informes contra el juego ilegal que presenta el concesionario</t>
  </si>
  <si>
    <t>La Unidad de apuestas Realizara informe de seguimiento a las actividades de lucha contra juego ilegal que es remitido por parte del concesionario.</t>
  </si>
  <si>
    <t>Informe de seguimiento</t>
  </si>
  <si>
    <t>Política Juego Ilegal</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</si>
  <si>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</si>
  <si>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</si>
  <si>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</si>
  <si>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Posibilidad de afectación económica y reputacional por retención de distribuidores debido al registro inoportuno de información de pagos, premios y promocionales de distribuidores.</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</si>
  <si>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</si>
  <si>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</si>
  <si>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</si>
  <si>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 xml:space="preserve">Procedimiento gestión de cartera PRO.310.244 </t>
  </si>
  <si>
    <t>Adelantar la revisión periódica del procedimiento de gestión de cartera- distribuidores, y actualizar en caso de ser necesario.</t>
  </si>
  <si>
    <t xml:space="preserve">Cuadro de retención </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</si>
  <si>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</si>
  <si>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Procedimiento gestión de cartera PRO.310.244</t>
  </si>
  <si>
    <t>Unidad Financiera y Contable.</t>
  </si>
  <si>
    <t>Archivos de consignaciones y archivos de carga</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</si>
  <si>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</si>
  <si>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 xml:space="preserve">Procedimiento Lectura de premios PRO410-206-9
</t>
  </si>
  <si>
    <t>Jefe Unidad Financiera y Contable - Jefe Unidad de Loterías</t>
  </si>
  <si>
    <t>1. No hacer seguimiento de acuerdos de pago.</t>
  </si>
  <si>
    <t xml:space="preserve">Posibilidad de afectación económica y reputacional por incremento de cartera de distribuidores debido al incumplimiento en acuerdos de pago. </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</si>
  <si>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</si>
  <si>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</si>
  <si>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</si>
  <si>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Procedimiento Gestión de Recaudo - Distribuidores</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</si>
  <si>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</si>
  <si>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</si>
  <si>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</si>
  <si>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</si>
  <si>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</si>
  <si>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</si>
  <si>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</si>
  <si>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</si>
  <si>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</si>
  <si>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</si>
  <si>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Presentar soportes de seguimiento a pagos</t>
  </si>
  <si>
    <t>Soportes de seguimiento a pagos</t>
  </si>
  <si>
    <t>Posibilidad de afectación económica y reputacional por despacho a distribuidores sin cumplimiento de requisitos con el fin de beneficio propio o de terceros.</t>
  </si>
  <si>
    <t>Posibilidad de afectación reputacional por vencimiento de términos en la atención de PQRS debido al desconocimiento de los términos de ley para dar repuesta a las PQRS y el no trámite de manera oportuna la respuesta a las PQRS por parte del responsable.</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</si>
  <si>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</si>
  <si>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</si>
  <si>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</si>
  <si>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</si>
  <si>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</si>
  <si>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</si>
  <si>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Socializar la Política de Atención a la Ciudadanía</t>
  </si>
  <si>
    <t>Políticas del proceso actualizadas</t>
  </si>
  <si>
    <t>Profesional de Atención al Cliente</t>
  </si>
  <si>
    <t xml:space="preserve">1. Ausencia de condiciones de aseguramiento, protección y prevención en los espacios laborales
2. No adopción de medidas de autocuidado y protección laboral
3. Jornadas laborales extensas
4. Riesgos laborales no identificados </t>
  </si>
  <si>
    <t>1. Ausentismo laboral
2. Multas o sanciones
3. Pago de prestaciones asistenciales o económicas.
4. Atraso en el desempeño organizacional del grupo de trabajo</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</si>
  <si>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</si>
  <si>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Documentar y aprobar los métodos y criterios para gestionar el panorama de riesgos laborales en la Lotería.</t>
  </si>
  <si>
    <t>Unidad de Talento Humano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</si>
  <si>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</si>
  <si>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</si>
  <si>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</si>
  <si>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</si>
  <si>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</si>
  <si>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RG-20</t>
  </si>
  <si>
    <t>1. Ausentismo laboral
2. Ineficiente gestión del tiempo
3. Retraso en la realización de tareas
4. Resistencia a los cambios institucionales</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</si>
  <si>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</si>
  <si>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</si>
  <si>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</si>
  <si>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Jefe Unidad de Talento Humano</t>
  </si>
  <si>
    <t>Procedimeinto actualizado</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</si>
  <si>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</si>
  <si>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</si>
  <si>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</si>
  <si>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</si>
  <si>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</si>
  <si>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</si>
  <si>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Procedimiento gestion de calidad de vida laboral PRO.320.224
</t>
  </si>
  <si>
    <t>Realizar capacitación sobre inducción y reinducción-</t>
  </si>
  <si>
    <t>Soportes capacitación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</si>
  <si>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</si>
  <si>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Resolución 652 de 2012
</t>
  </si>
  <si>
    <t>Realizar la elección de Comité de Convivencia Laboral.</t>
  </si>
  <si>
    <t>Unidad de Talento Humano - Gerencia General</t>
  </si>
  <si>
    <t>Acta de constitución del Comité.</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</si>
  <si>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</si>
  <si>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Realizar seguimiento al Plan de mejoramiento del Clima Laboral</t>
  </si>
  <si>
    <t>Seguimiento plan de mejoramiento Clima Laboral</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</si>
  <si>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</si>
  <si>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RG-21</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</si>
  <si>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</si>
  <si>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</si>
  <si>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</si>
  <si>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</si>
  <si>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</si>
  <si>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t>Procedimiento Capacitación y formación PRO.320.223</t>
  </si>
  <si>
    <t>Formular y ejecutar el Plan Institucional de Capacitación</t>
  </si>
  <si>
    <t>Plan Institucional de Capacitación
Listados de Asistencia
Correos de convocatoria a capacitaciones</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</si>
  <si>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</si>
  <si>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Acta de entrega del cargo</t>
  </si>
  <si>
    <t>Realizar entrega de cargo a funcionarios que asuman un nuevo cargo y entregar acta de entrega a Unidad de Talento Humano</t>
  </si>
  <si>
    <t>Funcionario que entrega el cargo</t>
  </si>
  <si>
    <t>RG-22</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</si>
  <si>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</si>
  <si>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</si>
  <si>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</si>
  <si>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</si>
  <si>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</si>
  <si>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</si>
  <si>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</si>
  <si>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</si>
  <si>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</si>
  <si>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Procedimiento liquidación nómina PRO.320-221-8.
Procedimiento Incapacidades
Base de datos de nómina en el aplicativo.
Reporte individual de nómina.</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</si>
  <si>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</si>
  <si>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</si>
  <si>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Documentación generada</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</si>
  <si>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</si>
  <si>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Perdida o hurto de las Hojas de vida pertenecientes a los servidores publicos de la Loteria de Bogota</t>
  </si>
  <si>
    <t>RPDP-05</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</si>
  <si>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</si>
  <si>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</si>
  <si>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</si>
  <si>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</si>
  <si>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Anexos contractuales
Acuerdos de confidencialidad
Listas de chequeo para los procesos de contratación</t>
  </si>
  <si>
    <t>Acceso a las carpetas  de las hojas de vida de los servidores públicos  por personal no autorizado</t>
  </si>
  <si>
    <t xml:space="preserve">Desconocimiento de la normativa relacionada con el tratamiento  especial de datos </t>
  </si>
  <si>
    <t>RPDP-06</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</si>
  <si>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</si>
  <si>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Plan Institucional de capacitaciones
Procedimiento PRO320-223 CAPACITACIÓN Y FORMACIÓN</t>
  </si>
  <si>
    <t>Desconocimiento de la normativa relacionada con el tratamiento  especial de datos.</t>
  </si>
  <si>
    <t>RPDP-07</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</si>
  <si>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</si>
  <si>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</si>
  <si>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</si>
  <si>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</si>
  <si>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</si>
  <si>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</si>
  <si>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Procedimiento gestión de ingresos PRO.310.247
Procedimiento de conciliaciones bancarias PRO.310.252</t>
  </si>
  <si>
    <t>Realizar conciliaciones de todas las cuentas bancarias que posee la Lotería en forma mensual</t>
  </si>
  <si>
    <t>Jefe de la Unidad Financiera y Contable</t>
  </si>
  <si>
    <t>Políticas operativas del proceso</t>
  </si>
  <si>
    <t>Requerir el trámite oportuno de los hechos económicos efectuados en el mes</t>
  </si>
  <si>
    <t>El Jefe de la Unidad Financiera y Contable semestralmente, garantizará que se incluya actualización de normativa contable en el Plan Institucional de Capacitación, mediante solicitud a la Unidad de Talento Humano, con la finalidad de que el personal de su área cuente con los conocimientos pertinentes para el desarrollo de sus funciones.
Como desviación del control, es decir, si la Unidad de Talento Humano no incluye la temática en el PIC, el Jefe de la Unidad Financiera y Contable recordará a la Unidad de Talento Humano mediante correo electrónico.
Como soporte del control resultan las solicitudes de capacitación a la Unidad de Talento Humano.</t>
  </si>
  <si>
    <t>Solicitar programación de capacitaciones</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</si>
  <si>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</si>
  <si>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1. Posibilidad de que por directriz de de un órgano superior como Alta Gerencia o Secretaría Distrital de Hacienda se unifiquen todos los recursos en una sola entidad financiera.
2. Políticas de las entidades financieras en la captación de recursos</t>
  </si>
  <si>
    <t>RF-01</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</si>
  <si>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</si>
  <si>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</si>
  <si>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</si>
  <si>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Realizar apertura o cierre de cuentas bancarias con autorización expresa de la Gerente General.</t>
  </si>
  <si>
    <t>Gerente General
Tesorería</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</si>
  <si>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</si>
  <si>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Realizar apertura de cuentas bancarias en entidades financieras con calificación alta según las calificadoras de riesgo.</t>
  </si>
  <si>
    <t>Tesorería</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</si>
  <si>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</si>
  <si>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Procedimiento Generación de estados financieros PRO-301-249</t>
  </si>
  <si>
    <t>Verificar saldos de cuentas en libros auxiliares y en el balance general de la Lotería de Bogotá.</t>
  </si>
  <si>
    <t>1. Falla en el sistema (aplicativo de los bancos)
2. Error humano involuntario</t>
  </si>
  <si>
    <t>RF-02</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</si>
  <si>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</si>
  <si>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</si>
  <si>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</si>
  <si>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1. Personas no autorizadas accedan al aplicativo donde se conserva la información y la extraiga para uso personal</t>
  </si>
  <si>
    <t>RPDP-08</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</si>
  <si>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</si>
  <si>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</si>
  <si>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</si>
  <si>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 xml:space="preserve">Validar contra información de la oficina de gestión tecnológica el listado de los usuarios y perfiles asignados al área </t>
  </si>
  <si>
    <t>RA-01</t>
  </si>
  <si>
    <t>Jefe Unidad Recursos Físicos</t>
  </si>
  <si>
    <t>RPDP-09</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</si>
  <si>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</si>
  <si>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</si>
  <si>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</si>
  <si>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</si>
  <si>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</si>
  <si>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</si>
  <si>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Circular 07 de abril de 2022</t>
  </si>
  <si>
    <t>Profesional Gestión Documental</t>
  </si>
  <si>
    <t>Procedimiento Capacitación y Formación 320-223-9</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</si>
  <si>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</si>
  <si>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</si>
  <si>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</si>
  <si>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Sistema integrado de  Conservación</t>
  </si>
  <si>
    <t>Profesional -Restaurador</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</si>
  <si>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</si>
  <si>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o colaborador designado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</si>
  <si>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Plan anual de adquisiciones PRO-330-236
Planeación de los recursos financieros PRO-310-188
Proyecto de inversión PRO-332-189</t>
  </si>
  <si>
    <t>Secretario General
Jefe Oficina de Gestión Tecnológica e Innovación</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</si>
  <si>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</si>
  <si>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Procedimiento seguimiento contractual PRO-103-235-8</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</si>
  <si>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</si>
  <si>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</si>
  <si>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</si>
  <si>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Cada vez que exista necesidades tecnológicas definidas en el plan anual de adquisiciones por otras áreas diferentes a la de sistemas, El profesional o colaborador designado debe asistir al Comité de contratación con el fin de revisar y analizar dichas necesidades.
El profesional de sistemas está en la obligación de integrar y articular dichas necesidades de acuerdo a los linemientos definidos en el PETI vigente.</t>
  </si>
  <si>
    <t>Procedimiento Elaboración Plan Anual de Aquisiciones PRO-330-236-9</t>
  </si>
  <si>
    <t>Consolidar necesidades de TIC's de las áreas, y presentarlas para que sean incluidas en el Plan Anual de Adquisiciones.</t>
  </si>
  <si>
    <t>Jefe Oficina de Gestión Tecnológica e Innovación</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</si>
  <si>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</si>
  <si>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Plan Estratégico PRO-332-187-8</t>
  </si>
  <si>
    <t>Actualizar y fortalecer el ejercicio de definición del PETI en la Lotería, asegurando su alineación con el plan estratégico de la entidad.
Realizar seguimiento a la ejecución de las actividades del PETI.</t>
  </si>
  <si>
    <t>1. Obsolescencia de la libreria de respaldos.
2. Inadecuada definición de necesidades y/o requerimientos.</t>
  </si>
  <si>
    <t>RSI-01</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</si>
  <si>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</si>
  <si>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El Jefe Oficina de Gestión Tecnológica y de Innovación semanalmente (lunes, miércoles y viernes), envía las cintas que contienen los respaldos al proveedor que las custodia de manera física y externa a la Lotería de Bogotá.</t>
  </si>
  <si>
    <t>Procedimiento Copias de seguridad PRO-202-211-9</t>
  </si>
  <si>
    <t>Estructurar un proyecto de adquisición y renovación de la solución de respaldo</t>
  </si>
  <si>
    <t>Jefe Oficina de Gestión Tecnológica y de Innovación</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</si>
  <si>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</si>
  <si>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</si>
  <si>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El profesional o colaborador designado semanalmente validará que no se pueda comprar el mismo número y serie del producto lotería</t>
  </si>
  <si>
    <t>Revisión y actualización del algoritmo</t>
  </si>
  <si>
    <t>1. Una persona no autorizada reciba permisos de acceso a carpetas que no le corresponden y extraiga información de estas</t>
  </si>
  <si>
    <t>RPDP-10</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</si>
  <si>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</si>
  <si>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</si>
  <si>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</si>
  <si>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</si>
  <si>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</si>
  <si>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RPDP-11</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</si>
  <si>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</si>
  <si>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</si>
  <si>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Matriz de usuarios y perfiles</t>
  </si>
  <si>
    <t>1. Una persona reciba acceso no autorizado a los aplicativos de la entidad, o se le asignen roles que no le correspondan, y extraiga información de alguna de estas</t>
  </si>
  <si>
    <t>RPDP-12</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</si>
  <si>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</si>
  <si>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</si>
  <si>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</si>
  <si>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</si>
  <si>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 xml:space="preserve">Posibilidad de afectación económica y reputacional por NO atender oportunamente las distintas actuaciones que deben surtirse en los procesos judiciales, trámites extrajudiciales y administrativos a cabo. </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</si>
  <si>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</si>
  <si>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Validar el cumplimiento de la actividad del abogado en la defensa de las distintas etapas del proceso.</t>
  </si>
  <si>
    <t>Oficina Juridica
Trabajadores y contratistas asignados para apoyar supervisión.</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</si>
  <si>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</si>
  <si>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</si>
  <si>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</si>
  <si>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</si>
  <si>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</si>
  <si>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</si>
  <si>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</si>
  <si>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</si>
  <si>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</si>
  <si>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</si>
  <si>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</si>
  <si>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</si>
  <si>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</si>
  <si>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</si>
  <si>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</si>
  <si>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seguimiento mensual del cumplimiento de los sentencias o fallos de manera oportuna. </t>
  </si>
  <si>
    <t>PROCEDIMIENTO PAGO DE SENTENCIAS Y CONCILIACIONES</t>
  </si>
  <si>
    <t>Realizar seguimiento al cumplimiento de los fallos condenatorios</t>
  </si>
  <si>
    <t xml:space="preserve">Validación de los lineamientos del Comité de Conciliación en los perfiles a contratar de los abogados. </t>
  </si>
  <si>
    <t>1. Fallas en la planeación previa al inicio de la actividad de auditoría.
2. Falta de conocimiento del procedimiento vigente de auditoria interna para el desarrollo de las auditorias
3. Inadecuada revisión a los informes de auditoria preliminares.</t>
  </si>
  <si>
    <t>1. Afectación de la credibilidad respecto de la labor de la OCI.
2. Atrasos en la programación del Plan Anual de Auditorías vigente por reprocesos en la proyección de alcances a los informes definitivos de auditoria radicados.</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</si>
  <si>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</si>
  <si>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</si>
  <si>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Realizar las consultas en el SISJUR del marco legal o al proceso auditado, mediante correo electrónico o prueba de recorrido, de la vigencia de la documentación interna.</t>
  </si>
  <si>
    <t>Auditor líder designado en el Plan Anual de Auditoría.</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</si>
  <si>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</si>
  <si>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 xml:space="preserve">Procedimiento Auditorias Internas PRO-102-253, actividad  9 "Validación de los hallazgos y/u  observaciones de auditoría </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</si>
  <si>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</si>
  <si>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</si>
  <si>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</si>
  <si>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</si>
  <si>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1. Insuficiencia de personal en OCI que apoye la ejecución del Plan Anual de Auditorías - PAA, aprobado.
2. Ejecución de actividades  no contempladas inicialmente en el Plan Anual de Auditorías que afectan el cronograma y programación inicial de actividades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</si>
  <si>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</si>
  <si>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Procedimiento Plan Anual de Auditoria PRO-102-340, actividad 6 "Seguimiento al PAA"</t>
  </si>
  <si>
    <t>Elaborar las actas de reunión presencial o virtual (chat de Teams) donde se refleje el seguimiento realizado al cumplimiento del Plan Anual de Auditoria vigente o correos electrónicos donde se redistribuye las actividades del Plan Anual de Auditorias</t>
  </si>
  <si>
    <t>Procedimiento Plan Anual de Auditoria PRO-102-340, actividad 7 "se autoriza ajuste"</t>
  </si>
  <si>
    <t>RSI-02</t>
  </si>
  <si>
    <t>1. Pérdida de disponibilidad de la información.
2. Pérdida de información relevante para contestar requerimientos de entes de control externo.
3. Pérdida de evidencias que soporten el cumplimiento del Plan Anual de Auditoria.</t>
  </si>
  <si>
    <t>No aplica</t>
  </si>
  <si>
    <t>Presentar en PDF los correo electrónicos enviados y recibidos entre el auditor designado de la OCI y la Oficina de Sistemas</t>
  </si>
  <si>
    <t xml:space="preserve">Auditor designado </t>
  </si>
  <si>
    <t>1. Ausencia de la certificación de independencia y objetividad en los trabajos de auditoria suscritas por contratistas y personal de planta de la Oficina de Control Interno.</t>
  </si>
  <si>
    <t>RPDP-13</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</si>
  <si>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</si>
  <si>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1. Afectación de la imagen del personal de la entidad.
2. Apertura de procesos disciplinarios para los responsables involucrados.
3. Multas y sanciones por acciones civiles.</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</si>
  <si>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</si>
  <si>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</si>
  <si>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Resolución interna nro. 100 de 2023 "(…) estatuto de auditoria interna y código (…) artículo 5</t>
  </si>
  <si>
    <t>Estatuto de auditoría y código de ética</t>
  </si>
  <si>
    <t>Estará a disposición la certificación de independencia en cada vigencia de los contratistas y personal de planta, la cual se conservara en la carpeta compartida electrónica de la Oficina de Control Interno.</t>
  </si>
  <si>
    <t>Jefe Control Interno</t>
  </si>
  <si>
    <t xml:space="preserve">2. Dar a conocer en los informes de auditoria publicados en el botón de transparencia de la entidad, los datos sensibles de los trabajadores,  contratistas de la entidad, proveedores, distribuidores, loteros y ganadores </t>
  </si>
  <si>
    <t>Procedimiento Auditorias Internas PRO-102-253 Actividad 15 "Publicar el informe de
auditoría definitivo en la
página Web de la Entidad:
en Transparencia"</t>
  </si>
  <si>
    <t>PRO102-253 Auditoria Interna</t>
  </si>
  <si>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1"/>
        <rFont val="Calibri"/>
        <family val="2"/>
        <scheme val="minor"/>
      </rPr>
      <t xml:space="preserve">
</t>
    </r>
    <r>
      <rPr>
        <sz val="11"/>
        <rFont val="Calibri"/>
        <family val="2"/>
        <scheme val="minor"/>
      </rPr>
      <t>En el correo de publicación del informe el auditor líder indicará en dicha comunicación que la información a publicar no contiene datos sensibles.</t>
    </r>
  </si>
  <si>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</si>
  <si>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</si>
  <si>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Procedimiento Control Disciplinario Interno</t>
  </si>
  <si>
    <t>Jefe Oficina Control Disciplinario Interno</t>
  </si>
  <si>
    <t>Posibilidad de afectación reputacional debido al ofrecimiento, por parte del investigado, de dádivas u otro tipo de incentivos para obtener como beneficio, propio o de terceros, una decisión favorable dentro del proceso disciplinario.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</si>
  <si>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</si>
  <si>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Política anticorrupción y gestión antisoborno de la Lotería de Bogotá</t>
  </si>
  <si>
    <t>Incluir dentro de las capacitaciones que deba realizar la OCDI a los servidores de la Lotería de Bogotá, la temática sobre corrupción y soborno al interior del proceso disicplinario.</t>
  </si>
  <si>
    <t>Posibilidad de afectación reputacional por pérdida del expediente disciplinario, debido al retiro no autorizado de expedientes por parte de un tercero o el profesional de apoyo de la oficina o por traslado de la dependencia a otras instalaciones.</t>
  </si>
  <si>
    <t>1. Impunidad de los hechos materia de investigación.
2. Posibles investigaciones disciplinarias a los instructores del proceso perdido.
3. Incumplimiento de acuerdos de gestión y de los objetivos del proceso de Control Disciplinario Interno.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</si>
  <si>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</si>
  <si>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</si>
  <si>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Ley 1952 de 2019</t>
  </si>
  <si>
    <t>De forma mensual, se realizará la revisión de procesos y actulización de la base de datos, para constatar la existencia física de los procesos.</t>
  </si>
  <si>
    <t>Presentar en PDF los correo electrónicos enviados a la Oficina Asesora de Planeación de manera bimestral.</t>
  </si>
  <si>
    <t>1. Divulgacion no autorizada por parte del personal de apoyo a la Oficina de Control Disciplinario Interno de los procesos disciplinarios que se adelanten.</t>
  </si>
  <si>
    <t>RPDP-14</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</si>
  <si>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</si>
  <si>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</si>
  <si>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</si>
  <si>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2. Retiro no autorizado por parte un tercero dentro de la entidad (contratistas y funcionarios) de cualquiera de los expedientes de procesos disciplinarios que se adelantan en la Oficina de Control Disciplinario Interno.</t>
  </si>
  <si>
    <t>3. Entrega no autorizada a un tercero a la entidad de los expedientes de procesos disciplinarios que se adelantan en la Oficina de Control Disciplinario Interno.</t>
  </si>
  <si>
    <t>Cumplimiento y Gestión LA/FT/FPADM, Anticorrupción y Antisoborno</t>
  </si>
  <si>
    <t>Desconocimiento de normas de tratamiento de datos personales.</t>
  </si>
  <si>
    <t>RPDP-15</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</si>
  <si>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</si>
  <si>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El riesgo afecta la imagen de la entidad con efecto publicitario sistenido a nivel de sector administrativo, nivel departamental o municipal</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</si>
  <si>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</si>
  <si>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</si>
  <si>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Procedimiento PRO320-223 Capacitación y Formación</t>
  </si>
  <si>
    <t>El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t>
  </si>
  <si>
    <t>Oficial de Protección de Datos de la Lotería de Bogotá</t>
  </si>
  <si>
    <t>Posibilidad de afectación económica y reputacional por incoherencia de los estados financieros debido a información errónea o incompleta registrada en el aplicativo</t>
  </si>
  <si>
    <t>El Jefe de la Unidad Financiera y Contable mensualmente revisa la información cargada en el aplicativo, con el fin de verificar que los procesos automáticos de cargue funcionen correctamente (afectó las cuentas contables correctas, en el periodo correcto, y se registraron los valores reales).
En caso de evidenciar desviaciones en la información, se solicitarán a mesa de ayuda los ajustes pertinentes del sistema.
Como soporte del control, resultan los correos electrónicos a mesa de ayuda, y tickets de caso.</t>
  </si>
  <si>
    <t>El profesional IV (Contador) de la unidad financiera y contable mensualmente verificará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las conciliaciones bancarias, las cuales son realizadas por un profesional asignado de la Unidad Financiera y Contable, y revisadas por el profesional IV (Contador), y el Jefe de la Unidad..</t>
  </si>
  <si>
    <t>El  Tesorero General mensualmente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presentará la relación mensual de existencia de tokens en formato PDF.</t>
  </si>
  <si>
    <t>La tesorera y el funcionario auxiliar de tesorería, mensualmente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para ello, se diligencian los formatos actas de cheques y relación de CDT recibidos en custodia,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se cuenta con los formatos diligenciados actas de cheques y relación de CDT recibidos en custodia, y relación de sellos con que se cuenta.</t>
  </si>
  <si>
    <t>Posibilidad de afectación económica y reputacional por concentración de recursos financieros en una sola entidad debido a desconocimiento de las políticas del procedimiento de inversión de liquidez</t>
  </si>
  <si>
    <t>El Auxiliar de Tesorería verificará diariamente la relación de las órdenes de pago (que esté aprobada en el aplicativo para el giro por parte del Jefe Financiero y el ordenador del gasto, así como la completitud de documentos soporte)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 así como el boletín diario de tesorería.</t>
  </si>
  <si>
    <t>El Tesorero General, diariamente hará la verificación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
Como soporte  de la ejecución del control se realizan las conciliaciones bancarias mensualmente.</t>
  </si>
  <si>
    <t>Actualizar el procedimiento de "Elaboración de órdenes de pago" para pagos sin afectación presupuestal, documentando el canal oficial de solicitud de pagos de premios (SIGA)</t>
  </si>
  <si>
    <t>La probabilidad se definió de carácter mensual por el pago de la nómina, y debido a que el riesgo no se materializó en la vigencia 2020, se estableció un nivel de ocurrencia en cero.
Frente al impacto, el pago de intereses de mora es mucho menor al 1% del patrimonio de la Lotería de Bogotá, por tanto es de carácter leve.</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</si>
  <si>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Interpretación errónea de la norma aplicable a las modalidades de empleados en la elaboración de nómina</t>
  </si>
  <si>
    <t>El profesional de nómina, en conjunto con el Jefe de la Unidad de Talento Humano, semestralmente revisarán la oportunidad de actualizar el Manual de Nómina con el fin de prevenir interpretaciones erróneas de la norma en la liquidación de nómina, mediante la actualización normativa y procedimental.
Si se identifica desactualización del manual por expedición de nueva normativa, se procederá a actualizarlo y presentarlo al CIGYD para su aprobación.
Como soporte de la ejecución del control, se contará con las actas de reunión, y el manual actualizado en caso de ser necesario.</t>
  </si>
  <si>
    <t>Posibilidad de afectación reputacional por contar con clima organizacional o laboral en niveles inadecuados debido a falta de ejecución del plan de acción de medición del clima laboral.</t>
  </si>
  <si>
    <t>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t>
  </si>
  <si>
    <t>Fiscal</t>
  </si>
  <si>
    <t>Presentación de factura duplicada por el mismo producto.</t>
  </si>
  <si>
    <t>Error en la digitación del valor de pago en el aplicativo administrativo y financiero.</t>
  </si>
  <si>
    <t>1. Pago por un mayor valor al proveedor de bienes y servicios.
2. Sanciones disciplinarias.
3. Inconsistencias en la información contable de la entidad.</t>
  </si>
  <si>
    <t>Cada supervisor de contrato, mensualmente (o acorde a la periodicidad de la factura) revisa los documentos enviados por el contratista para aprobar e iniciar el trámite de orden de pago, lo anterior, con la finalidad de validar la completitud de documentos, que no se encuentre duplicada la factura, o se registren valores mayores a la factura por cobrar.
En caso de evidenciar inconsistencias en los soportes de la factura, el supervisor del contrato requerirá al proveedor para subsanar las novedades identificadas.
Como soporte de la ejecución del control, resultan los correos electrónicos enviados por los supervisores de contrato, o apoyo a la supervisión, otorgando visto bueno a los documentos remitidos para pago.</t>
  </si>
  <si>
    <t>El profesional de SST cada vez que ingrese un nuevo servidor público, trabajador oficial o contratista, verificará y apoyará la afiliación de ARL, y salud (únicamente para servidores públicos y trabajadores oficiales), con el fin de garantizar el cubrimiento una vez se vinculen a la entidad.
En caso de evidenciar que ingresó un nuevo servidor público, trabajador oficial o contratista que no se ha afiliado a la ARL y salud, el profesional de SST realizará la afiliación inmediata.
Como soporte del control, resulta el certificado de afiliación de ARL (para servidor público, trabajador oficial o contratista), y de salud (para servidor público, trabajador oficial).</t>
  </si>
  <si>
    <t>El profesional de apoyo SST cada vez que se genere una incapacidad, verificará y diligenciará en la matriz de seguimiento a recobro de incapacidades la inlcusión y recobro de la incapacidad, para evitar el no pago del recobro, generando un soporte de radicación de recobro de incapacidad ante las EPS.
Debido a la naturaleza del riesgo, no aplica desviación, dado que el no recobro de la incapacidad, se genera detrimento patrimonial, que es sancionable por entes de control.
Como soporte de la ejecución del control resulta la matriz de seguimiento a recobro de incapacidades diligenciada y actualizada cada vez que se requiera.</t>
  </si>
  <si>
    <t>Posibilidad de afectación económica por doble pago a un mismo tercero debido a error humano involuntario</t>
  </si>
  <si>
    <t>El profesional designado de la Unidad Financiera y Contable, mensualmente elaborará conciliaciones bancarias, con el fin de verificar que el valor de saldo en bancos coincida con el valor contable.
Como medida de desviación, se debe indagar la diferencia del valor, y proceder a solicitar reintegro, o colocar la denuncia penal según aplique.
Como soporte del control, resultan las conciliaciones en físico en la Unidad Financiera y Contable.</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</si>
  <si>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miembro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</si>
  <si>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El profesional de presupesto al inicio de cada año (o cuando un usuario requiera un nuevo rubro), asigna a través del sistema ERP (SICOF) exclusivamente los rubros que maneja cada área, con el fin de prevenir que tenga acceso a los demás rubros presupuestales que no apliquen para el proceso respectivo.
Como decisión de la desviación, es decir, si el profesional de presupuesto evidencia que se solicitó un registro por el rubro presupuestal erróneo, rechazará la solicitud.
Como soporte de la ejecución del control, resultará el screenshot de SICOF donde se asignan rubros a funcionarios.</t>
  </si>
  <si>
    <t>Procedimiento de presupeusto</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</si>
  <si>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informa al supervisor del contrato para que requiera al proovedor impresor. 
Como soporte de la ejuccion del control se cuenta con actas y/o informes de la visita. </t>
  </si>
  <si>
    <t>Posibilidad de afectación económica y reputacional por incurrir en duplicidad de serie y numeración debido a falencias en la asignación por parte de la firma impresora</t>
  </si>
  <si>
    <t>Posibilidad de afectación reputacional por generar inapropiadamente hallazgos y/u observaciones en los informes de auditoría o de ley y seguimiento, debido a debilidades en el conocimiento o planeación del trabajo de auditoria y/o las relacionadas con la revisión de dichos informes.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</si>
  <si>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</si>
  <si>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Exposición de la información de carácter de reserva de los servidores públicos.
Riesgo reputacional y legal para la entidad 
Vulnerabilidad de los servidores públicos o sus familias  por la exposición a la que quedan expuestos los datos de reserva de la hoja de vida</t>
  </si>
  <si>
    <t xml:space="preserve">Posibilidad de afectación económica y reputacional por pérdida de mercado de loterías / menores ventas de Lotería a causa de no tener estrategias comerciales en un plan estructurado.
</t>
  </si>
  <si>
    <t xml:space="preserve">La Subgerencia Comercial y de Operaciones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En el caso de ausencia por cualquier motivo de los profesional del area de Comunicaciones y Mercadeo, la entidad deberá designar un reemplazo que realice seguimiento a la ejecución del plan comercial y de mercadeo vigente.
EVIDENCIA:
Carpeta fisica del plan comercial y de mercadeo vigente. 
Como soporte del control se presenta el Plan Comercial y de Mercadeo aprobado. </t>
  </si>
  <si>
    <t>Posibilidad de afectación económica por aumento en la materialización de riesgos laborales debido a falta de instrumentos, inadecuado autocuidado en el desarrollo de actividades, o espacios laborales no aptos.</t>
  </si>
  <si>
    <t>De forma mensual, se realizará la revisión de procesos y actualización de la base de datos, para verificar el estado la ocurrencia de posibles prescripciones.</t>
  </si>
  <si>
    <t xml:space="preserve">Posibilidad de afectación reputacional debido a no presentar, o presentar informes o dar respuesta a requerimientos de entes externos por fuera de los términos establecidos, debido al desconocimiento de plazos para la presentación </t>
  </si>
  <si>
    <t xml:space="preserve">Posibilidad de afectación económica y reputacional por pérdida de billetería al ser hurtada por delincuentes por aumento de las cifras de inseguridad y robos en Colombia. </t>
  </si>
  <si>
    <t>Posibilidad de afectación económica y reputacional por asignación de cupos a distribuidores con incumplimiento de requisitos con fin de favorecer a un tercero a cambio de beneficios.</t>
  </si>
  <si>
    <t>1. Apertura de procesos disciplinarios
2. Hallazgos de entes de control</t>
  </si>
  <si>
    <t>Los profesionales designados de la Oficina Jurídica, Oficina de Gestión Tecnológica e Innovación, Unidad Financiera y Contable, y la Dirección de Operación de Producto y Comercialización cada vez que se reciba una nueva solicitud de un distribuidor, verifican los requisitos habilitantes definidos en el procedimiento PRO410-342 Inscripción, registro de distribuidores, y asignación de cupo, con el fin de garantizar que los distribuidores nuevos tengan la capacidad jurídica, financiera, técnica y comercial para distribuir el producto lotería.
En caso de detectarse una desviación, es decir, si se identifica que el solicitante no cumple con los requisitos habilitantes, no se asigna el cupo de billetería, y se le notifica mediante comunicación oficial.
Como soporte de la ejecución del control, se cuenta con el visto bueno de las áreas: Oficina Jurídica, Oficina de Gestión Tecnológica e Innovación, Unidad Financiera y Contable, y la Dirección de Operación de Producto y Comercialización, y el acta del Comité de cupos en el cual se aprueba el cupo.</t>
  </si>
  <si>
    <t xml:space="preserve">
Posibilidad de afectación económica por entrega o retención de billetería a distribuidores con incumplimiento de requisitos debido a inoportunidad en el pago por parte del distribuidor y/o falencias en la revisión del estado de las garantías.</t>
  </si>
  <si>
    <t xml:space="preserve">1.Ofrecimiento de beneficios por parte de terceros
</t>
  </si>
  <si>
    <t>1. Inconsistencias en el reporte de retenidos generado semanalmente.
2. Estados de cuenta incorrectos o desactualizados
3. Seguimiento inadecuado al estado de las pólizas</t>
  </si>
  <si>
    <t xml:space="preserve">
Se estableció la periodicidad semestral, debido a que la asignación de cupos se realiza aleatoriamente cada vez que llegue un nuevo distribuidor.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</si>
  <si>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Se estableció la periodicidad semanal, debido a que la distribución de la billetería se realiza semanalmente.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</si>
  <si>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el profesional de la Dirección de Operación de Producto y Comercialización notifica a la Unidad Financiera sobre los distribuidores con incumplimiento en sus garantías  para que sean retenidos.
Como soporte de la ejecución del control resultan los correos electronicos enviados a la Unidad Financiera informando si se encuentra algunos de los distribuidores con las garantías vencidas.</t>
  </si>
  <si>
    <t xml:space="preserve">                                                                                                                                                                                                                                                                                                                                                                                                                                                                   Correos electronicos enviados a la Unidad Financiera informando si se encuentra algunos de los distribuidores con las garantías vencidas. </t>
  </si>
  <si>
    <t>Realizar capacitación a los profesionales de cartera de la base de datos sobre estado de garantías de los distribuidores</t>
  </si>
  <si>
    <t>1. Posibles investigaciones disciplinarias.
2. Posibles investigaciones penales.
3. Impunidad en los procesos disciplinarios.
4. Afectación reputacional de la entidad.</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</si>
  <si>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 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</si>
  <si>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 xml:space="preserve">1. Retiro no autorizado de algún expediente disciplinario por parte de un tercero o el profesional de apoyo de la oficina.
2. Pérdida de expedientes por razón de traslado de la oficina a otras instalaciones.
</t>
  </si>
  <si>
    <t>Cada vez que un tercero o un funcionario de nuestra entidad solicite la aprobación de una pieza gráfica o material de merchandising de comunicación bajo la marca Lotería de Bogotá, deberá enviarla por correo electrónico al área de Comunicaciones y Mercadeo. La persona encargada en esta dependencia verificará que cumpla con los lineamientos establecidos en el Manual de Marca y procederá con su respectiva aprobación o solicitará ajustes si fuera necesario. El tiempo máximo para realizar esta revisión será de 5 días hábiles a partir de la recepción del correo electrónico. 
Nota: todas las piezas gráicas y audiovisuales que envié la Agencia de Publicidad, serán aprobadas por el supervisor del contrato. 
DESVIACIÓN:
Que un tercero utilice una pieza gráfica o de merchandising sin la previa revisión y autorización del área de Comunicaciones y Mercado. 
EVIDENCIA:
Correos de solicitud y aprobación por parte del encargado del área de Comunicaciones y Mercadeo y el informe mensual del contrato de la agencia de publicidad donde se encuentra el material aprobado y facturado.</t>
  </si>
  <si>
    <t>Los profesionales del área de Comunicaciones y Mercadeo deben llevar un seguimiento mensual de las alertas generadas por la herramienta Google Alerts, con el fin de detectar menciones negativas tanto de la marca Lotería de Bogotá como de los directivos. Esto permitirá estar al tanto de lo que se comenta en internet sobre la marca y actuar con prontitud ante cualquier información desfavorable proveniente de medios y portales digitales. 
DESVIACIONES: 
Si los profesionales del área no detectan a tiempo una alerta negativa sobre la marca, deberán actuar de manera inmediata para contrarrestar esta información y evitar posibles afectaciones a la reputación de la empresa.
EVIDENCIA: 
Informe mensual de monitoreo de Google Alerts, generado y almacenado en la carpeta del contrato del Community Manager.</t>
  </si>
  <si>
    <t xml:space="preserve">El responsable del área de Comunicaciones y Mercadeo llevará a cabo anualmente una capacitación dirigida a los miembros de la subgerencia Comercial y Operativa encargados de gestionar contenido. El objetivo es asegurar que se conozcan y apliquen los lineamientos establecidos en el Manual de Comunicaciones Interno y Externo de la entidad, así como estar al tanto de posibles actualizaciones realizadas en dichos lineamientos. 
DESVIACIONES:
Al no realizarse la capacitación anual, se deberán remitir los manuales del área de Comunicaciones y Mercadeo para el conocimiento de dichos lineamientos por parte de los profesionales que gestionan contenido. 
EVIDENCIA:
Lista de asistencia y acta de capacitación. </t>
  </si>
  <si>
    <t>Cada vez que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el permiso de mailing del usuario de la base de datos con autorización.
Como evidencia del control se conservan los correos de comunicación y la bases de datos de correos a dar de baja.</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</si>
  <si>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la cual  mediante cláusula de contrato, garantiza  a  la Lotería de Bogotá el reembolso en caso de perdida y/o robo de loteria.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</si>
  <si>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Posibilidad de afectación económica por bajos niveles de inducción y entrenamiento del personal en el cargo debido a falta de planificacion y programación de las actividades de inducción, reinducción y</t>
  </si>
  <si>
    <t>1. Falta de planeación de las actividades programadas
2. Inasistencia de los servidores a las capacitaciones programadas</t>
  </si>
  <si>
    <t>Procedimiento PRO103-235-11 SEGUIMIENTO CONTRACTUAL</t>
  </si>
  <si>
    <t>Posibilidad de afectación económica y reputacional por accidente de trabajo de un servidor público, trabajador oficial, o contratista sin haber sido afiliado al sistema de salud y ARL por no comunicar a la Unidad de Talento Humano de la vinculación del nuevo servidor público, trabajador oficial o contratista</t>
  </si>
  <si>
    <t>No comunicar a la Unidad de Talento Humano de la vinculación del nuevo servidor público, trabajador oficial o contratista</t>
  </si>
  <si>
    <t>No afiliar a un servidor público, trabajador oficial o contratista a salud y ARL</t>
  </si>
  <si>
    <t>1. Posibles demandas a la entidad
2. Posibles sanciones penales</t>
  </si>
  <si>
    <t>Posibilidad de afectación económica por no realizar gestión oportuna de recobro de incapacidades, por incumplimiento de términos o el no envío de la incapacidad por parte del trabajador.</t>
  </si>
  <si>
    <t>No envío de la incapacidad por parte del trabajador.</t>
  </si>
  <si>
    <t>Incumplimiento de términos para recobro de incapacidades</t>
  </si>
  <si>
    <t>Procedimiento PRO320-421-4 Incapacidades</t>
  </si>
  <si>
    <t>Procedimiento Vinculación de personal PRO320-225-10</t>
  </si>
  <si>
    <t>Procedimiento PRO310-245-11 EJECUCIÓN Y CONTROL PRESUPUESTAL</t>
  </si>
  <si>
    <t>El profesional de presupesto mensualmente verifica que al correr las interfases no se genere error, de ser así, se generará la afectación presupuestal correspondiente a las interfases de forma manual.
Como soporte de la ejecución del control, resulta la ejecución presupuestal.</t>
  </si>
  <si>
    <t xml:space="preserve">Posibilidad de afectación  reputacional debido a no presentar, o presentar informes o dar respuesta a requerimientos de entes externos por fuera de los términos establecidos, debido al desconocimiento de plazos para la presentación </t>
  </si>
  <si>
    <r>
      <t>Posibilidad de afectación reputacional por prescripción de la acción disciplinaria debido a que transcurrieron 5 años a partir de la ocurrencia de los hechos</t>
    </r>
    <r>
      <rPr>
        <u/>
        <sz val="10"/>
        <color rgb="FFFF0000"/>
        <rFont val="Calibri"/>
        <family val="2"/>
        <scheme val="minor"/>
      </rPr>
      <t xml:space="preserve"> .</t>
    </r>
  </si>
  <si>
    <t>1. Impunidad de los hechos presuntamente irregulares.
2. Posibles investigaciones disciplinarias a los instructores del proceso prescrito.
3. Incumplimiento de acuerdos de gestión y de los objetivos del proceso de Control Disciplinario Interno.</t>
  </si>
  <si>
    <t>El Jefe de la Oficina de Control Disciplinario Interno, y su profesional de apoyo, bimestralmente, verificarán las actuaciones disciplinarias con el fin de evaluarlas, mediante la actualización de la base de datos de procesos, a efectos de evitar la prescripción de la acción disciplinaria. 
Si se identifica un proceso que está próximo a prescribir,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 esta es anterior a la fecha de prescripción.</t>
  </si>
  <si>
    <t>1. Incumplimiento de plazos ante entes de control.
2. Investigaciones disciplinarias</t>
  </si>
  <si>
    <r>
      <rPr>
        <sz val="10"/>
        <rFont val="Calibri"/>
        <family val="2"/>
        <scheme val="minor"/>
      </rPr>
      <t>Cada vez que se deba retirar un expediente disciplinario de las instalaciones de la entidad, el Jefe de la OCDI debe remitir un correo electrónico de autorización de retiro del expediente dirigido</t>
    </r>
    <r>
      <rPr>
        <sz val="10"/>
        <color theme="1"/>
        <rFont val="Calibri"/>
        <family val="2"/>
        <scheme val="minor"/>
      </rPr>
      <t xml:space="preserve"> a vigilancia, con el fin de evitar un retiro no autorizado.
Si se evidencia el intento de retiro no autorizado, se debe comunicar inmediatamente al Jefe de la OCDI para el trámite pertinente.
Como soporte del control, se contará con los correos electrónicos de autorización de retiro de expedientes disciplinarios.</t>
    </r>
  </si>
  <si>
    <t xml:space="preserve">1. La toma de decisiones de temas asociados al proceso se encuentra concentrados en un único responsable, lo cual impide que se ejecute control sobre las decisiones tomadas
2. Concentración de funciones que pueda interferir con la toma de decisiones del proceso
3. Acceder a presiones u ofrecimientos para que el personal, manipule la información del proceso a efectos de favorecer intereses particulares y/o por conflicto de intereses que puedan beneficiar a un tercero.
4. Posible aplicación inadecuada u omisión de las normas relacionadas con el conflicto de interés.
5. Las respuestas de las PQRSD del proceso se encuentran a cargo de un único profesional, lo cual impide que se ejecute control sobre las decisiones tomadas.
6. Existe un interés particular de una persona que podría influir en las funciones como servidor público.
7. Existe un interés particular del servidor público que podría influir en sus funciones y obligaciones como servidor público.
8. Tener los documentos físicos almacenados fuera de las instalaciones de la Entidad.
9. No tener claramente definidos e implementados los criterios el control de acceso y consulta de los documentos físicos y electrónicos en el archivo de gestión y archivo central en el proceso
10.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</si>
  <si>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</si>
  <si>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</si>
  <si>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Transversal</t>
  </si>
  <si>
    <t>RG-03</t>
  </si>
  <si>
    <t>RG-07</t>
  </si>
  <si>
    <t>RF-03</t>
  </si>
  <si>
    <t>RF-04</t>
  </si>
  <si>
    <t>Protección de datos personales - Fiscal</t>
  </si>
  <si>
    <t>RF-05</t>
  </si>
  <si>
    <t>RF-06</t>
  </si>
  <si>
    <t>RF-07</t>
  </si>
  <si>
    <t>RF-08</t>
  </si>
  <si>
    <t>RF-09</t>
  </si>
  <si>
    <t>RF-10</t>
  </si>
  <si>
    <t>RF-11</t>
  </si>
  <si>
    <t>Presupuestal</t>
  </si>
  <si>
    <t>Posibilidad de afectación reputacional por expedir disponibilidad presupuestal por el rubro o la fuente incorrecta debido a que los funcionarios tengan permisos incorrectos</t>
  </si>
  <si>
    <t>Posibilidad de afectación reputacional por generar información errónea o desactualizada de la ejecución presupuestal debido a fallas en las interfazes comerciales SICOF ERP</t>
  </si>
  <si>
    <t>RF-12</t>
  </si>
  <si>
    <t>RF-13</t>
  </si>
  <si>
    <t>Posibilidad de afectación económica por pago incorrecto de facturas de contratos de suministro o adquisición de bienes y servicios debido a error humano involuntario</t>
  </si>
  <si>
    <t>RF-14</t>
  </si>
  <si>
    <t>RF-15</t>
  </si>
  <si>
    <t>RF-16</t>
  </si>
  <si>
    <t>RPPTO-01</t>
  </si>
  <si>
    <t>RPPTO-02</t>
  </si>
  <si>
    <t>RF-18</t>
  </si>
  <si>
    <t>Protección de datos personales y Fiscal</t>
  </si>
  <si>
    <t>RG-10</t>
  </si>
  <si>
    <t>RG-11</t>
  </si>
  <si>
    <t>RG-12</t>
  </si>
  <si>
    <t>RG-13</t>
  </si>
  <si>
    <t>RG-14</t>
  </si>
  <si>
    <t>RG-15</t>
  </si>
  <si>
    <t>RG-16</t>
  </si>
  <si>
    <t>RG-17</t>
  </si>
  <si>
    <t>RG-18</t>
  </si>
  <si>
    <t>RG-19</t>
  </si>
  <si>
    <t>RG-23</t>
  </si>
  <si>
    <t>RG-24</t>
  </si>
  <si>
    <t>El profesional designado por el jefe del Área de Comunicación y Mercadeo Se le solicita a la Oficina de Gestion Tecnologica e Innovación de manera trimestral, la base de datos de los correos de los clientes a los que se posee la autorizacion para enviar mensajes publicitarios en la plataforma de la página web comercial. Esta base de datos se carga en la plataforma de mailing contratada por la entidad.
En caso de que la Oficina de Gestión Tecnológica e Innovación no responda el requerimiento, el profesional designado del área volverá a reiterar la solicitud vía memorando interno y escalar la situación hasta recibir respuesta.
Como evidencia del control se conservan los correos de comunicación con la Oficina de Gestión Tecnológica y/o la base de datos.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</si>
  <si>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Si el responsable de la Oficina de Gestión Tecnológica e Innovación identifica que no se remitió la autorización del supervisot del contrato de concesión o del Gerente General, no brindará el acceso solicitado a la información de CHANSEGURO.
Como evidencia del control se conservan los correos de comunicación con la Ofician de Gestión Tecnológica.</t>
  </si>
  <si>
    <t>Digitalización y custodia electrónica a través de carpetas en sharepoint de la Unidad de Talento Humano,  de la información priorizada de la hoja de vida, con el fin de controlar el acceso a la información únicamente al personal autorizado para ello.
Responsable jefe (a) de la Unidad de Talento Humano el cual administra los roles y permisos de usuarios en Sharepoint.
Periodicidad: Cada vez que se requiera.
Carpetas conservadas,  archivadas y  custodiadas  según lo establecido por el área de gestión documental y en las  tablas de retención documental de la Unidad de talento Humano.
Manejo y administración de la información se realiza bajo la responsabilidad del la Jefe  Asignada de la Unidad de Talento Humano y un colaborador de la Unidad. En caso de solicitudes de préstamos estan se realizan bajo la  supervisión de un colaborador  de la Unidad de Talento Humano.  
Para este control no aplica la decisión sobre la desviación dado que la información siempre va a estar custodiada por el Jefe de la Unidad.
Como evidencia se archivan las solicitudes recibidas via correo electrónico o memorando.</t>
  </si>
  <si>
    <t xml:space="preserve">Todos los requerimientos en los que se solicite información sensible de los servidores públicos y/o sus familiares es revisada previamente por el Jefe (a) de la Unidad de Talento Humano previo a la autorización de su entrega, con el fin de determinar la validez de la solicitud y que no se viole ninguno de los lineamientos en la Ley 1581 de 2012 de protecciónde Datos Personales. 
Toda la información generada que contenga datos sensibles debe estar soportada por un requerimiento solicitado a la Unidad de Talento Humano y debe cumplir lo establecido en los  articulos 4 y  6 de la Ley 1581 de 2012. En caso de que se determine que no hay un motivo válido para compartir la información solicitada, se negará la solicitud y se informará el motivo de ello.
Periodicidad: Cada vez que se requiera.
Para este control no aplica la decisión sobre la desviación dado que la información siempre va a estar custodiada por el Jefe de la Unidad.
Como evidencia se cuenta con las solicitudes y/o requerimientos de información. </t>
  </si>
  <si>
    <t>De manera bimestral el Jefe de la OCDI realizará el control de la existencia fisica de los procesos al interior de su dependencia, para hacer seguimiento y control frente a cualquier perdida de alguno de ellos. 
Como decisión sobre la desviación, es decir, en el caso de que se evidencie pérdida de alguno de los expedientes, se procederá conforme al procedimiento reglamentado en la norma de archivo general. Iniciando con la denuncia penal y la reconstrucción del expediente.
Como evidencia se alimenta la matriz de control de procesos de la OCDI.</t>
  </si>
  <si>
    <r>
      <t>Cada vez que un ente de control o autoridad judicial solicite información al Jefe de la OCDI, antes de enviar la respectiva respuesta</t>
    </r>
    <r>
      <rPr>
        <strike/>
        <sz val="10"/>
        <rFont val="Calibri"/>
        <family val="2"/>
        <scheme val="minor"/>
      </rPr>
      <t>s</t>
    </r>
    <r>
      <rPr>
        <sz val="10"/>
        <rFont val="Calibri"/>
        <family val="2"/>
        <scheme val="minor"/>
      </rPr>
      <t>, este verificará que la solicitud haya sido realizada a traves de un correo institucional autorizado y por parte del funcionario competente para hacerlo. 
En caso de identificar que la solicitud no fue realizada desde un correo institucional autorizado o que el funcionario que la realiza no es competente para ello, el Jefe de la oficina procederá a rechazar el requerimiento y a explicar el motivo de la decisión.
Como evidencia se conserva el oficio de la solicitud y los correos de respuestas.</t>
    </r>
  </si>
  <si>
    <t>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Como soporte de la ejecución del Control se debe generar un acta entre los involucrados donde se gestionó el conflicto de intereses y en el caso de requerir el traslado a la Unidad de Talento Humano, el soporte será el correo electrónico de envío.</t>
  </si>
  <si>
    <t>Procedimiento PRO320-606 GESTIÓN DE CONFLICTOS DE INTERÉS</t>
  </si>
  <si>
    <t>El Jefe de la Unidad de Talento Humano de la Entidad realizará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el jefe de la Unidad de Talento Humano no pueda gestionar el conflicto de intereses, deberá requerir a la Gerencia general para el Trámite pertinente.
Como soporte de la ejecución del Control se debe generar un acta entre los involucrados donde se gestionó el conflicto de intereses y en el caso de requerir a la Gerencia General, el soporte será el correo electrónico de envío.</t>
  </si>
  <si>
    <t>CÓDIGO
FRO-103-642-1</t>
  </si>
  <si>
    <t>FORMATO MATRIZ DE RIESGO POR PROCESO</t>
  </si>
  <si>
    <t>a 30 de abril de 2024</t>
  </si>
  <si>
    <r>
      <rPr>
        <b/>
        <sz val="11"/>
        <color theme="1"/>
        <rFont val="Calibri"/>
        <family val="2"/>
        <scheme val="minor"/>
      </rPr>
      <t xml:space="preserve">Nota: </t>
    </r>
    <r>
      <rPr>
        <sz val="11"/>
        <color theme="1"/>
        <rFont val="Calibri"/>
        <family val="2"/>
        <scheme val="minor"/>
      </rPr>
      <t>Se presenta patrimonio con corte a 30-04-2024 como guía:</t>
    </r>
  </si>
  <si>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(2022) en su versión 6:</t>
    </r>
  </si>
  <si>
    <t>Posibilidad de afectación económica, reputacional y de operación por inconvenientes en la ejecución de los mantenimientos debido a limitación de recursos para su realización</t>
  </si>
  <si>
    <t>1. No contar con personal o proveedores que realicen las   las actividades de mantenimiento.
2. Ausencia de cláusulas contractuales relacionadas con mantenimientos en los contratos de soluciones de TI.
3. Falta de seguimiento sobre los cronogramas de mantenimientos.
4. Inexactitud en la documentación de procedimientos relacionados con los mantenimientos.
5. Falta de presupuesto para contar con los recursos necesarios para hacer mantenimientos. 
6. No realizar los mantenimientos programados y necesarios a los sistemas de información e infraestructura tecnólogica.</t>
  </si>
  <si>
    <t>1. Materialización de incidentes que afecten la operación tecnólogica de la entidad. 
2. Pérdida de la disponibilidad, integridad, y confidencialidad de la información .
3. Sanciones por parte de entes de control.
4. Afectación reputacional
5. Perdidas economicas
6. Posibles fallas en los sistemas de información y la plataforma tecnológica, generando indisponibilidad de los servicios relacionados.</t>
  </si>
  <si>
    <t>El profesional o colaborador designado, dos meses antes del término del contrato vigente para realizar los mantenimientos en la infraestructura tecnólogica, debe validar que el proceso de contratación del nuevo proveedor lleve a cabo con el fin de dar continuidad a la operación de los procesos de la entidad. 
Como decisión sobre la desviación, es decir, en caso de no contar con contrato de mantenimiento, se realizará con el talento humano disponible en la Oficina de Gestión Tecnológica e Innovación, en los casos de ser posible, y en los casos que no se pueda ejecutar con el talento humano disponible, se aceptará el riesgo mientras se gestiona el nuevo contrato de mantenimiento.
Como evidencia de la ejecución del control resultará el contrato firmado y en ejecución en SECOP II.</t>
  </si>
  <si>
    <t xml:space="preserve">Adelantar los procedimientos precontractuales establecidos por la entidad, para la contratación del proveedor idóneo. </t>
  </si>
  <si>
    <t>El supervisor designado, de acuerdo con la programación de los mantenimientos en los contratos, debe verificar el cumplimiento y soportarlo en cada obligación. Así mismo,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</si>
  <si>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 xml:space="preserve">
Elaborar los informes de supervisión del contrato relacionado con los mantenimientos.</t>
  </si>
  <si>
    <t xml:space="preserve">
Jefe Oficina de Gestión Tecnológica e Innovación</t>
  </si>
  <si>
    <t>Posibilidad de afectación económica y reputacional por contar infraestructura tecnólogica que no de respuesta a las necesidades,  oportunidades y estrategias de la Lotería, debido a deficiencias para mantenerla actualizada.</t>
  </si>
  <si>
    <t>El jefe o el profesional asignado de la OGTI,  por demanda y con el fin de articular, integrar, revisar y analizar las necesidades tecnológicas de otras dependencias, actualizará y cumplirá con la programación del plan anual de adquisiciones, con el fin de garantizar que se cuente con la infraestructura tecnológica que requiere la entidad.
De no realizarse el control, en el momento que se identifique se ejecuta y se corrige inmediatamente.
Como soporte de la ejecución del control, resultará el Plan Anual de Adquisiciones publicado en SECOP II.</t>
  </si>
  <si>
    <t>El profesional designado de la OGTeI anualmente garantizará la formulación del PETI, con base en las necesidades, oportunidades y estrategias con el fin de definir la estrategia y necesidades tecnológicas de la entidad. 
Si se detectan necesidades y/o estrategias que no fueron incluidas en el PETI, se procederá a actualizarlo y presentarlo ante el CIGYD para su aprobación.
Como soporte de la ejecución del control, resultará el PETI anual publicado en la página web institucional.</t>
  </si>
  <si>
    <t>Posibilidad de afectación económica, reputacional y de operación por la no realización de las copias de respaldo, debido a falta de recursos y herramientas tecnológicas para llevar a cabo las copias de respaldo.</t>
  </si>
  <si>
    <t>1. Ineficiencia administrativa de los procesos
2. Detrimento patrimonial
3. Incremento de costos y gastos de administración
4. Reprocesos en las actividades de las áreas de la Lotería
5. Pérdida de información
6. indisponibilidad de las copias de resplado.</t>
  </si>
  <si>
    <t>El profesional de la OGTI, los días lunes, miércoles y viernes con el propósito de proteger la información en un sitio alterno externo a la entidad, garantiza el envío de las cintas que contienen los respaldos de información, al proveedor encargado de la custodia de manera física y externa.
En caso de no realizarse el control, las desviaciones se corrigen inmediatamente enviando las cintas pendientes.
Como evidencia se deja soporte de la entrega de las cintas al proveedor.</t>
  </si>
  <si>
    <t>El profesional de la OGTI cada vez que se requiera, garantizará la realización del soporte y mantenimiento de la herramienta de copias de resplado, con el fin de evitar la pérdida de información.
En caso de no realizarse el mantenimiento, se corrige inmediatamente, realizando el mantenimiento respectivo.
Como soporte de la ejecución del control, se contará con el correo electrónico de evidencia del mantenimiento realizado.</t>
  </si>
  <si>
    <t>Contrato vigente</t>
  </si>
  <si>
    <t xml:space="preserve">Contratar la actualziación de la plataforma  y/o el soporte y mantenimiento de la Plataforma Actual. </t>
  </si>
  <si>
    <t>Se aprueba la matriz de riesgos 2025 en su primera versión.</t>
  </si>
  <si>
    <t>1. No tramitar de manera oportuna la respuesta a la PQRS por parte del responsable.
2. Falta de oportunidad al momento de la asignación de las PQRS a las áreas responsables.
3. Posibilidad de asignar las PQRS al área equivocada para su gestión.</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</si>
  <si>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Sistema Distrital para la Gestión de Peticiones Ciudadanas - Bogotá Te Escucha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Bogotá Te Escucha.
Como evidencia de ejecución del control están los correos electrónicos trimestrales de socialización </t>
  </si>
  <si>
    <t>1. Desconocimiento de los términos de ley para dar repuesta a las PQRS.
2. No tramitar de manera oportuna la respuesta a la PQRS por parte del responsable.
3. Desconocimiento del manejo del Sistema Distrital para la Gestión de Peticiones Ciudadanas - Bogotá te escucha.
4. Falta de oportunidad al momento de la asignación de las PQRS a las áreas responsables.
5. Posibilidad de asignar las PQRS al área equivocada para su gestión por parte del área de Atención al Cliente.</t>
  </si>
  <si>
    <t xml:space="preserve"> El responsable de atención al cliente verifica semanalmente en el Sistema Distrital para la Gestión de Peticiones Ciudadanas -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Sistema Distrital para la Gestión de Peticiones Ciudadanas - Bogotá Te Escucha.</t>
  </si>
  <si>
    <t>El Jefe de área cada vez que reciba una PQRS para su respectiva gestión, verificará los términos de Ley para dar respuesta a las mismas, con el objetivo de evitar retrasos en la oportunidad del trámite correspondiente.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SIGA y el Sistema Distrital para la Gestión de Peticiones Ciudadanas - Bogotá Te Escucha.</t>
  </si>
  <si>
    <t>VIGENTE DESDE:
31/07/2025</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</si>
  <si>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2025.
Frente al impacto, se escoge afectación económica menor, debido a que para la vigencia 2025 el presupuesto vigente del proyecto de inversion es de $405.000.000 (MCTE).
Frente a la afectación reputacional, se escoge de acuerdo a las instancias donde se afectaría la imagen de la entidad, en caso de materializarse el riesgo.</t>
  </si>
  <si>
    <t>29/2/2025</t>
  </si>
  <si>
    <t>Posibilidad de afectación económica y reputacional de naturaleza pública por la disminución de solicitudes y autorizaciones de juegos promocionales y rifas de competencia de la Lotería de Bogotá a causa del desconocimiento y/o incumplimiento de la normatividad relacionada con los Juegos Promocionales y Rifas</t>
  </si>
  <si>
    <t>El jefe de la Unidad de Apuestas y Control de Juegos cada vez que lo requiera solicitará a la Oficina de Gestión Tecnológica e Innovación un reporte de los usuarios que tengan acceso al modulo apuestas permanentes, con el fin de validar que la información de perfiles asignados a su dependencia sea acorde a la obligación y función de su equipo de trabajo.
En caso de detectarse alguna inconsistencia, el Jefe de la Unidad de Apuestas y Control de Juegos le informará al responsable de la Oficina de Gestión Tecnológica e Innovación para que se realice la respectiva corrección.
Como evidencia del control se conservarán los correos de comunicación entre las dependencias.</t>
  </si>
  <si>
    <t>Posibilidad de efecto dañoso de carácter económico y reputacional de naturaleza pública por el no cumplimiento de las obligaciones del del contrato de concesión de apuestas permanentes o chance a causa de la no verificación y seguimiento de la información entregada por parte del concesionario.</t>
  </si>
  <si>
    <t>El Jefe de la Oficina Jurídica, en cumplimiento de su función de asesorar jurídicamente a la Gerencia General y demás dependencias de la Lotería de Bogotá, es responsable de realizar la validación jurídica de los informes sobre juego ilegal remitidos mensualmente por el Concesionario, conforme a lo establecido en el contrato. Esta validación incluye la verificación de que los procesos penales reportados correspondan efectivamente a la Lotería de Bogotá y de que se esté dando cumplimiento adecuado a cada uno de ellos.
En caso de identificar inconsistencias, omisiones o procesos en los que la Lotería no figure como víctima, el Jefe de la Oficina Jurídica deberá emitir el requerimiento formal al Concesionario solicitando la aclaración o información complementaria correspondiente. Asimismo, debe informar a la entidad sobre los resultados de dicha validación, dejando constancia de las acciones realizadas como parte del seguimiento al informe de acciones contra el juego ilegal.
Este control tiene como propósito garantizar que la gestión misional se adelante dentro del marco legal aplicable, conforme a lo dispuesto en el Manual de Funciones institucional.</t>
  </si>
  <si>
    <t xml:space="preserve">Jefe de la Oficina Juridica </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</si>
  <si>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personal designado por el Jefe de la Unidad de Apuestas y Control de Juegos implementa un cronograma y realiza visitas aleatorias a los establecimientos donde fueron autorizados juegos promocionales, con el propósito de verificar el cumplimiento del acto administrativo de autorización. En caso de presentarse inconsistencias, se continua con el procedimiento ADMINISTRATIVO SANCIONATORIO POR LA OPERACION DE JUEGOS DE SUERTE Y AZAR ILEGALES PRO420-192.
Como soporte se realizará Acta de visita administrativa FRO420-566.</t>
  </si>
  <si>
    <t>El líder del proceso mensualmente verificará los informes que su área deba remitir, mediante la Matriz de Comunicaciones, con el fin de reportar la información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</si>
  <si>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 xml:space="preserve">Jefe de la Unidad Financiera y Contable </t>
  </si>
  <si>
    <t>El auxiliar de la Dirección de Operaciones y Comercialización de Productos, lee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</si>
  <si>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Revisar y actualizar el procedimiento de Gestión de Recaudo - Distribuidores en caso de ser necesario
Revisar y actualizar el Reglamento de Distribuidores en caso de ser necesario
Revisar y Actualizar las minutas de los contratos de distribución en caso de ser necesario
Revisar y Actualizar las garantías de lso distribuidores en caso de ser necesario.</t>
  </si>
  <si>
    <t>Jefe Unidad Financiera y Contable
Director de Operaciones
Secretario General
Subgerente General</t>
  </si>
  <si>
    <t>Procedimiento Gestión de Recaudo
Reglamento de Distribuidores
Minuta del Contrato de Distribución
Porcentaje de cubrimiento de las garantías</t>
  </si>
  <si>
    <t>El Jefe de la Unidad Financiera y Contable, mensualmente solicitará el envio y registro de los diferentes hechos económicos de la Lotería, mediante correo electrónico remitido a los líderes de proceso.
Si se presenta una desviación del control, es decir, si falta algún hecho económico del mes anterior, se realizan los ajustes contables en el mes en que se tramite la información.
Como soporte de la ejecución del control se cuenta con los estados financieros del mes.</t>
  </si>
  <si>
    <t>El jefe de la Unidad Financiera y Contable trimestralmente remitirá a la Oficina de Gestión Tecnológica el reporte de usuarios que deben tener acceso a las aplicaciones exclusivas del proceso financiero y contable, y valida que la información de perfiles asignados a su dependencia sea acorde a la obligación y función de su equipo de trabajo, con el fin de 
En caso de detectarse alguna inconsistencia, el Jefe de la Unidad Financiera y Contable se la informará al responsable de la Oficina de Gestión Tecnológica para que se realice la respectiva corrección.
Como evidencia del control se conservarán los correos de comunicación entre las dependencias.</t>
  </si>
  <si>
    <t>TRIMESTRE I</t>
  </si>
  <si>
    <t>TRIMESTRE II</t>
  </si>
  <si>
    <t>TRIMESTRE III</t>
  </si>
  <si>
    <t>TRIMESTRE IV</t>
  </si>
  <si>
    <t>% impacto</t>
  </si>
  <si>
    <t>Justificación de valoración en probabilidad  e impacto</t>
  </si>
  <si>
    <t>FECHA DE CORTE</t>
  </si>
  <si>
    <t>MATERIALIZACION DEL RIESGO</t>
  </si>
  <si>
    <t>AVANCE CUALITATIVO</t>
  </si>
  <si>
    <r>
      <rPr>
        <b/>
        <sz val="11"/>
        <color indexed="8"/>
        <rFont val="Calibri"/>
        <family val="2"/>
      </rPr>
      <t xml:space="preserve">ENLACE DE EVIDENCIAS EJECUCION DEL CONTROL
</t>
    </r>
    <r>
      <rPr>
        <sz val="8"/>
        <color indexed="8"/>
        <rFont val="Calibri"/>
        <family val="2"/>
      </rPr>
      <t>(Asegurarse que tenga acceso por parte de la OAP)</t>
    </r>
  </si>
  <si>
    <r>
      <rPr>
        <b/>
        <sz val="11"/>
        <color indexed="8"/>
        <rFont val="Calibri"/>
        <family val="2"/>
      </rPr>
      <t xml:space="preserve">ENLACE EVIDENCIAS EJECUCION DEL PLAN DE ACCION
</t>
    </r>
    <r>
      <rPr>
        <sz val="8"/>
        <color indexed="8"/>
        <rFont val="Calibri"/>
        <family val="2"/>
      </rPr>
      <t>(Asegurarse que tenga acceso por parte de la OAP)</t>
    </r>
  </si>
  <si>
    <t>1. Inadecuado control de inventarios
2. Inadecaudo sitio de almacenamiento
3. Falta de mantenimiento a los bienes
4. Incumplimiento de las condiciones de manipulación y almacenamiento de los bienes
5. Ingreso a bodegas de personal no autorizado
6. Debilidades en los controles de ingreso y salida de bienes</t>
  </si>
  <si>
    <t>Pérdida o deterioro intencional de bienes de la Lotería de Bogotá, con el propósito de causar daño a la entidad o beneficiar indebidamente a terceros, lo que puede generar afectaciones económicas y reputacionales.</t>
  </si>
  <si>
    <t>1. Pérdidas económicas
2.Afectacion Patrimonial
3. Daño reputacional
4.Posibles investigaciones disciplinarias
5. Procesos penales</t>
  </si>
  <si>
    <t xml:space="preserve">Hardware y software…. Aplicativo financiero </t>
  </si>
  <si>
    <t>La probabilidad del riesgo se definió como muy baja, dado que la actividad se realiza de forma trimestral y los controles establecidos por el profesional responsable del almacén se ejecutan con esa misma periodicidad. No obstante, el nivel de ocurrencia se estableció en cero eventos por año, ya que el riesgo no se ha materializado en los últimos seis (6) años.
En cuanto al impacto, este se valoró como menor, considerando que, en ninguno de los escenarios identificados, la afectación económica supera el 1% del patrimonio de la Lotería de Bogotá.</t>
  </si>
  <si>
    <t>El profesional responsable del almacén enviará, durante el primer mes del año, un cronograma en el que se establecen las fechas de inventario por dependencia. Este será socializado con los servidores mediante un comunicado enviado a través de SIGA o por correo electrónico, con el fin de programar la actividad.</t>
  </si>
  <si>
    <t>Profesional de Almacen</t>
  </si>
  <si>
    <t>Con el fin de asegurar la adecuada administración de los bienes asignados a cada funcionario, el almacenista realiza la verificación del inventario bajo responsabilidad del funcionario cada vez que se presenta una de las siguientes situaciones administrativas: vacaciones, traslados o retiro.
Actualmente, esta verificación se efectúa de forma manual mediante revisión física y documental, en tanto se implementa el módulo correspondiente en el aplicativo institucional.
En caso de identificarse desviaciones, como faltantes o inconsistencias en el inventario, se otorga un plazo de tres (3) días hábiles al funcionario para ubicar o aclarar la situación del bien en cuestión.
Si la desviación no es subsanada dentro del plazo establecido, el almacenista debe informar a la Secretaría General para el inicio del proceso disciplinario correspondiente.
Como soporte del control se cuenta con el acta de entrega (en casos de traslado o vacaciones) y el formato de retiro de funcionarios.</t>
  </si>
  <si>
    <t>El profesional responsable del almacén realizará el envío semestral de los inventarios individuales a todos los funcionarios de la entidad.</t>
  </si>
  <si>
    <t>El profesional de la Unidad de Recursos Físicos, en conjunto con el almacenista, realizará visitas semestrales a las bodegas de la entidad para verificar las condiciones estructurales, así como la manipulación y el almacenamiento de los bienes.
En caso de identificar desviaciones o condiciones inadecuadas, estas deberán ser reportadas al Jefe de la Unidad de Recursos Físicos, con el fin de formular las estrategias correspondientes para su corrección.
Adicionalmente, si durante la visita se identifican bienes que requieren mantenimiento, se adelantará la gestión necesaria para su intervención, conforme al cronograma anual de mantenimiento ejecutado por la Unidad.
Como soporte del control, se contará con el informe de la visita semestral.</t>
  </si>
  <si>
    <t>Procedimiento de inventario PRO.330.241</t>
  </si>
  <si>
    <t>Diseñar y aplicar un formato estandarizado para las visitas semestrales, que incluya criterios técnicos de evaluación y el registro de hallazgos, indicando, cuando aplique, el nivel de riesgo (alto, medio o bajo) de cada situación identificada, con el fin de facilitar su seguimiento y atención prioritaria.</t>
  </si>
  <si>
    <t xml:space="preserve">Profesional de recursos fisicos/Profesional de Almacen. </t>
  </si>
  <si>
    <t>1. Falta de monitoreo anual de la vigencia y cobertura de las pólizas contratadas.
2. Ingreso de nuevos bienes sin reporte oportuno para su aseguramiento.
3. Inventario de bienes asegurables desactualizado, generando riesgos de no cobertura.
4. Desconocimiento o incumplimiento de los procedimientos de aseguramiento.
5. Errores u omisiones en la gestión contractual de seguros.</t>
  </si>
  <si>
    <t>Pérdida de bienes institucionales como resultado de acciones intencionales por parte de servidores públicos o terceros, con el fin de causar daño a la entidad o de obtener beneficios indebidos, lo que puede generar afectaciones económicas y reputacionales.</t>
  </si>
  <si>
    <t>1.Pérdida de bienes institucionales
2.Afectación patrimonial 
3.Daño reputacional 
4. Procesos penales</t>
  </si>
  <si>
    <t>La probabilidad del riesgo se definió como muy baja, teniendo en cuenta que el proceso asociado se ejecuta con una periodicidad anual y que, durante el último año, no se han presentado eventos que evidencien su materialización (cero ocurrencias registradas).
En cuanto al impacto, este se valoró como menor, dado que, conforme al análisis realizado, en ninguno de los escenarios identificados la afectación económica proyectada supera el 1% del patrimonio de la Lotería de Bogotá.</t>
  </si>
  <si>
    <t>El o la Jefe de la Unidad de Recursos Físicos debe verificar anualmente la formalización y vigencia del contrato de seguros institucional, con el propósito de garantizar la protección del patrimonio institucional, incluyendo bienes muebles, inmuebles, maquinaria y equipos.
Las pólizas actualmente gestionadas incluyen: Todo riesgo – daños combinados, Póliza de manejo global, Póliza contra hurto.
Cada vez que se incorpora un nuevo bien mueble o enser, la Jefe de la Unidad de Recursos Físicos debe gestionar su inclusión en la póliza correspondiente, garantizando su aseguramiento oportuno.
Ante cualquier desviación relacionada con este control, como la adquisición de nuevos bienes, pérdida, daño o modificación del inventario, se deberá informar de inmediato a la aseguradora para realizar los ajustes pertinentes.
Como soporte del control se cuenta con pólizas físicas suscritas y copia digital almacenada en la red institucional bajo custodia de la Unidad de Recursos Físicos.</t>
  </si>
  <si>
    <t xml:space="preserve">La Unidad de Recursos Físicos elaborará un cronograma interno anual para la verificación de la vigencia de las pólizas de seguros institucionales. Adicionalmente, en articulación con el profesional encargado del almacén, se implementará un formato de control para el registro de los nuevos bienes adquiridos, con el fin de gestionar oportunamente su inclusión en las pólizas correspondientes.
</t>
  </si>
  <si>
    <t>Daño de activo fijo/Evento extremo.</t>
  </si>
  <si>
    <t>1. Supervisión inadecuada del contrato
2. Falta de revisión de la bitácora
3. Debilidades en los controles de ingreso y salida de bienes</t>
  </si>
  <si>
    <t>1. Prestación deficiente de los servicios tercerizados.
2.Incumplimiento de las condiciones contractuales pactadas con los proveedores.
3.Daño reputacional institucional.
4.Eventual apertura de procesos penales por posibles omisiones en la supervisión contractual.
5.Debilitamiento del control institucional sobre los proveedores, generando reprocesos o situaciones de desabastecimiento.
6.Afectación a la satisfacción de los usuarios internos, por interrupciones en el suministro de insumos o la prestación oportuna de los servicios contratados.</t>
  </si>
  <si>
    <t>La probabilidad del riesgo se valoró como muy baja, teniendo en cuenta que los controles establecidos por el supervisor del contrato se ejecutan con una periodicidad mensual, lo que permite mitigar oportunamente cualquier situación que pudiera derivar en la materialización del riesgo. Además, en los últimos años no se han presentado eventos asociados (cero ocurrencias registradas), lo cual respalda esta calificación y evidencia una baja probabilidad de manifestación.
En cuanto al impacto, este se valoró como menor, ya que en ninguno de los escenarios identificados la afectación económica supera el 1% del patrimonio de la Lotería de Bogotá.</t>
  </si>
  <si>
    <t>El o la de la Unidad de Recursos Físicos, en calidad de supervisora del contrato de seguridad y vigilancia, realiza mensualmente la verificación del cumplimiento de las obligaciones contractuales. Esta verificación incluye la revisión de la bitácora de vigilancia, la cual es diligenciada diariamente por el personal asignado, con el propósito de identificar novedades relacionadas con el ingreso y salida de bienes institucionales.
Este control tiene como finalidad fortalecer la trazabilidad y el seguimiento a los bienes de la entidad, minimizando riesgos asociados al retiro no autorizado.
En caso de identificarse una novedad relacionada con el retiro de bienes sin autorización, se deberá informar de manera inmediata a la Secretaría General, para que se activen los procedimientos correctivos, administrativos o legales correspondientes, conforme a los lineamientos internos.
Como soporte del control se tiene  los registros  la bitácora de vigilancia y los informes mensuales de supervisión del contrato.</t>
  </si>
  <si>
    <t>Procedimiento Seguimiento Contractual PRO103-235</t>
  </si>
  <si>
    <t>El almacenista realizará una revisión aleatoria mensual de la bitácora de vigilancia relacionada con el ingreso y salida de bienes.</t>
  </si>
  <si>
    <t>Jefe Unidad de recursos fisicos/Profesional de Almacen.</t>
  </si>
  <si>
    <t>El o la Jefe de la Unidad de Recursos Físicos debe garantizar anualmente que, en los pliegos de condiciones de los contratos de papelería y cafetería, se incluya como requisito obligatorio el suministro de elementos que cumplan con la normativa ambiental vigente.
Este control aplica específicamente a los siguientes contratos:
– Contrato anual de papelería, con entrega única anual.
– Contrato anual de cafetería, con entregas mensuales.
Si se detectan desviaciones en la ejecución del control (elementos no conformes con criterios ambientales), se deberá gestionar la devolución inmediata de los productos y dejar constancia de la novedad en los informes de supervisión.
Como soporte del control se cuenta con el contrato respectivo, pliegos de condiciones y evidencias de revisión técnica en el proceso de recepción.</t>
  </si>
  <si>
    <t xml:space="preserve">Documentado </t>
  </si>
  <si>
    <t>El almacenista elaborará una lista de verificación ambiental para la recepción de productos de papelería y cafetería, con base en la normatividad ambiental vigente, con el fin de que el supervisor del contrato pueda validar el cumplimiento de los requisitos antes de aceptar el suministro. Esta herramienta permitirá fortalecer el control en la etapa de recepción y asegurar que los elementos entregados cumplan con los criterios establecidos en los pliegos contractuales.</t>
  </si>
  <si>
    <t xml:space="preserve">Ambiental </t>
  </si>
  <si>
    <t xml:space="preserve">Usuarios,Productos y practicas. </t>
  </si>
  <si>
    <t xml:space="preserve">1. Medición insuficiente o inadecuada del consumo de agua y energía.
2.Ausencia o debilidad de una política institucional sobre el consumo responsable de recursos y productos con impacto ambiental.
3.Selección inadecuada de proveedores e insumos sin criterios de sostenibilidad ambiental.
4.Deficiencias en los controles y el seguimiento a las variables de consumo de recursos naturales.
5.Baja sensibilización y apropiación de una cultura ambiental por parte del personal.
</t>
  </si>
  <si>
    <t>Posible afectación ambiental y económica, derivada del uso ineficiente de recursos como agua, energía, papel y tóner, debido a la falta de conciencia ambiental del personal, deficiencias en el control del consumo y ausencia de lineamientos institucionales claros sobre sostenibilidad.</t>
  </si>
  <si>
    <t>1. Incremento en los costos operativos por el consumo excesivo de recursos.
2.Impacto negativo en el medio ambiente (desperdicio de agua, uso intensivo de energía, generación de residuos).
3.Deterioro de la imagen institucional frente a la ciudadanía o entes de control.
4.Riesgo de incumplimiento de compromisos o políticas ambientales (internas o sectoriales).
5.Mayor huella ambiental institucional.</t>
  </si>
  <si>
    <t>La probabilidad de ocurrencia del riesgo se valoró en cero, dado que la entidad cuenta con una política ambiental institucional consolidada, realiza seguimiento mensual al consumo de recursos y ejecuta actividades de sensibilización ambiental de manera periódica. Estas acciones han favorecido la apropiación de buenas prácticas por parte del personal, lo que reduce significativamente la probabilidad de que se presenten desviaciones relevantes en el uso de los recursos.
El impacto del riesgo se consideró leve, toda vez que, en los últimos dos (2) años, no se han registrado incumplimientos ni afectaciones ambientales significativas. Los controles implementados han demostrado ser eficaces para prevenir consecuencias negativas en los ámbitos ambiental, económico y reputacional.</t>
  </si>
  <si>
    <t>El responsable del PIGA (Plan Institucional de Gestión Ambiental), en coordinación con la Unidad de Recursos Físicos, realizará verificaciones semestrales en los puntos de El responsable del PIGA (Plan Institucional de Gestión Ambiental), en coordinación con la Unidad de Recursos Físicos, realizará verificaciones semestrales en los puntos de consumo de agua de la entidad, con el fin de constatar el funcionamiento adecuado de los ahorradores físicos de agua (grifos, sanitarios, lavamanos, entre otros).
En caso de identificar fallas o mal funcionamiento, se gestionará el cambio o reparación del dispositivo, mediante comunicación por correo electrónico dirigida al Jefe de la Unidad de Recursos Físicos, quien adelantará las acciones correspondientes.
Como soporte del control, se elaborará una lista de verificación, que incluirá la ubicación de los puntos revisados, el estado de los dispositivos, la fecha de revisión y las acciones realizadas, cuando aplique. Esta lista será archivada como evidencia del seguimiento ambiental.</t>
  </si>
  <si>
    <t>Diseñar, formalizar e implementar el formato de lista de verificación del estado de los ahorradores físicos de agua, y establecer el mecanismo de archivo digital de los informes semestrales y comunicaciones de gestión ante fallas, como parte del seguimiento ambiental institucional.</t>
  </si>
  <si>
    <t>Profesional PIGA</t>
  </si>
  <si>
    <t>El almacenista realizará un seguimiento trimestral al consumo de papel por parte de las diferentes áreas de la entidad, a partir de un registro en Excel que consolida las solicitudes de papel realizadas durante el período.
En caso de identificarse incrementos notables e injustificados en el consumo por parte de alguna dependencia, se coordinará con la respectiva jefatura la reducción temporal en las entregas, como medida de control y fomento del uso racional de los recursos, en el marco de las acciones del Plan Institucional de Gestión Ambiental (PIGA).
Como soporte del control, se conservará el registro en Excel de las entregas de papel por área y los correos de solicitud y entrega.</t>
  </si>
  <si>
    <t>Diseñar, validar e implementar un formato de documento de entrega que registre formalmente la entrega de papel (u otros insumos) por parte del almacenista a las áreas de la entidad.</t>
  </si>
  <si>
    <t>Gestión de Bienes y Servicios / Secretaria General</t>
  </si>
  <si>
    <t xml:space="preserve">Servicio </t>
  </si>
  <si>
    <t>El supervisor, conforme a la periodicidad establecida en el contrato y con el fin de verificar el cumplimiento de las obligaciones contractuales, deberá revisar y analizar que los informes presentados por el contratista para efectos de pago, de acuerdo con las estipulaciones contractuales, contengan los productos o documentos que soporten las actividades ejecutadas y sean pertinentes para acreditar su cumplimiento.
En caso de identificar que el informe o la actividad reportada no cumple con las condiciones pactadas, deberá requerir al contratista para su respectivo ajuste.
Una vez verificado el cumplimiento, el supervisor certificará el cumplimiento de las obligaciones contractuales mediante el formato dispuesto para el informe de seguimiento contractual.
El informe de supervisión constituye el soporte de la ejecución del control ejercido por el supervisor.</t>
  </si>
  <si>
    <t>El área solicitante deberá justificar la necesidad de la contratación bajo la modalidad de prestación de servicios, conforme a los criterios establecidos en el Manual de Contratación. Para ello, la Secretaría General brindará apoyo mediante el ejercicio del control de legalidad en la elaboración de los estudios previos, con el fin de prevenir riesgos asociados a la configuración de un contrato realidad.
En caso de detectarse desviaciones en el control, tales como la ausencia o insuficiencia de la justificación de la necesidad de la contratación en los términos del Manual de Contratación, la Secretaría General recomendará los ajustes correspondientes.
Como soporte del ejercicio del control, se cuenta con la suscripción del contrato debidamente sustentado.</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</si>
  <si>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</si>
  <si>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1. Error humano.
2. Ausencia de acuerdos de confidencialidad colaboradores internos.</t>
  </si>
  <si>
    <t xml:space="preserve">Documental </t>
  </si>
  <si>
    <t xml:space="preserve">Confidencial </t>
  </si>
  <si>
    <t>Se definió una periodicidad diaria, dado que la información contenida en los archivos contractuales se administra de manera continua. Para el nivel de ocurrencia, se tomó como referencia la línea base recomendada en el Manual de Administración de Riesgos de la entidad.
En cuanto al impacto, se consideró un impacto de tipo reputacional, en la medida en que, si bien las carpetas contienen información privada de los contratistas, no se resguarda información considerada como sensible.</t>
  </si>
  <si>
    <t>Cada vez que se requiera acceso a una carpeta física de la entidad, el solicitante deberá solicitar autorización al responsable designado por la Secretaría General. Todo préstamo de carpetas deberá realizarse únicamente con autorización previa y quedará registrado mediante un formato de prestamos de documentos debe ser firmado tanto por el solicitante como por el responsable del archivo.
Dicho registro conservará la siguiente información: nombre completo, dependencia, firma del solicitante y datos básicos de identificación de la carpeta solicitada.
Los folios de las carpetas se encuentran debidamente enumerados y las carpetas se resguardan bajo llave. El acceso a estos archivos está restringido exclusivamente a los profesionales autorizados por la Secretaría General.
Finalmente, la autorizacion de acceso a carpetas conservadas en el archivo documental debe ser autorizada por la unidad de recursos fisicos
Como decisión sobre la desviación, es decir, en el caso de que se preste el expediente sin la debida autorización y este se pierda, se procederá conforme al procedimiento reglamentado en la norma de archivo general. Iniciando con la denuncia penal y la reconstrucción del expediente.
Como evidencia del control se conserva el registro de prestamos de carpetas y correos electrónicos de comunicación.</t>
  </si>
  <si>
    <t>Secretaria General/Profesional de archivo</t>
  </si>
  <si>
    <t xml:space="preserve">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t>
  </si>
  <si>
    <t>1. Anexos contractuales
2.Acuerdos de confidencialidad
3.Listas de chequeo para los procesos de contratación</t>
  </si>
  <si>
    <t>Checklist de legalización contractual la verificación del acuerdo de confidencialidad.</t>
  </si>
  <si>
    <t>Trasversal</t>
  </si>
  <si>
    <t>1. Presentación de factura duplicada por el mismo producto.
2. Error en la digitación del valor de pago en el aplicativo administrativo y financiero.</t>
  </si>
  <si>
    <t>Se definió una periodicidad mensual, en coherencia con la frecuencia con la que se ejecuta esta actividad. El impacto fue valorado como externo, ya que una falla en los controles humanos asociados podría generar afectaciones fuera de la entidad, como retrasos, errores administrativos o pérdida de confianza institucional.</t>
  </si>
  <si>
    <t xml:space="preserve">Cada supervisor de contrato, mensualmente o de acuerdo con la periodicidad establecida para el trámite de pago, revisa los documentos enviados por el contratista con el fin de aprobar e iniciar el proceso de orden de pago. Esta revisión busca validar la completitud de los documentos, evitar la duplicidad de facturas y verificar que los valores registrados no superen los consignados en la factura presentada.
En caso de identificar inconsistencias en los soportes, el supervisor requerirá al contratista para que subsane las observaciones correspondientes.
Como evidencia del control, se conservarán los correos electrónicos enviados por el supervisor o el profesional de apoyo a la supervisión, en los que se otorga visto bueno a los documentos remitidos para pago.
</t>
  </si>
  <si>
    <t>Capacitacion seguimiento Contractual</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</si>
  <si>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</si>
  <si>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 xml:space="preserve">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t>
  </si>
  <si>
    <t xml:space="preserve">TODAS LAS UNIDADES </t>
  </si>
  <si>
    <t>El Jefe de área cada vez que reciba una PQRS para su respectiva gestión, verificará los términos de Ley para dar respuesta a las mismas, con el objetivo de evitar retrasos en la oportunidad del trámite correspondiente.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SIGA y el Sistema Distrital para la Gestión de Peticiones Ciudadanas - Bogotá Te Escucha.</t>
  </si>
  <si>
    <t>1. Falla en algoritmos, que permitan saltarse las reglas del negocio y software, o controles ya establecidos, como, por ejemplo, que permia comprar un único número y serie. 
2. Incompatibilidades por actualizaciones no probadas previamente.
3. Uso de versiones no soportadas de sistemas operativos o plataformas
4. Salida a producción de funcionalidades nuevas o  versiones de actualización, sin previa validación y análisis de gestión de cambios.
5. Fallas en los Plugin personalizados del portal web, que pueden permitir, el no control sobre las detecciones de los premios cobrados y habilitar nuevos cobros.</t>
  </si>
  <si>
    <t>Posibilidad de afectación  económica y reputacional en la disponibilidad, integridad y continuidad operativa de los servicios institucionales prestados a través del portal web y del sistema core de la entidad, debido a fallas técnicas, falta de mantenimiento oportuno, o incidentes de seguridad digital, lo que podría generar incumplimiento de funciones misionales, pérdida de confianza ciudadana y posibles sanciones por parte de entes de control.</t>
  </si>
  <si>
    <t>El funcionario o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 como soporte de las accione realizadas, se deja la documentación respectiva. En caso de no realizarse, se escala al líder del proceso, con el fin de tomar las acciones respectivas y corregir la ejecución del control.</t>
  </si>
  <si>
    <t>Oficina Juridica
Trabajadores oficiales y contratistas asignados para apoyar supervisión.</t>
  </si>
  <si>
    <t>Se presenta riesgo reputacional, riesgo operativo y posible pérdida económica</t>
  </si>
  <si>
    <t xml:space="preserve">El Jefe de la Oficina Jurídica mensualmente hará seguimiento a las actuaciones de los procesos judiciales en el SIPROJWEB con que cuenta la Lotería de Bogotá, si se llegará a presentar una desviación del control, se requerirá la actualización respectiva. Como soporte quedará el registro del proceso en el SIPROJWEB </t>
  </si>
  <si>
    <t xml:space="preserve"> Actuación dolosa de los paoderados de los procesos en perjuicio de la entidad</t>
  </si>
  <si>
    <t xml:space="preserve">El Comité de Conciliación aprobará el perfil de abogado requerido para desarrollar la alaborar de apoedrado en uno o varios procesos judiciales, extrajudiciales y/o administrativos . </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</si>
  <si>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en la vigencia 2024 se identificaron los siguientes casos de materialización del riesgo de auditoria por alcance en los informes finales radicados: 
a) Auditoria Apuestas con radicado de alcance nro. 3-2024-2113, por debilidades en el análisis de la respuesta al informe preliminar enviado por el proceso auditado
b) Seguimiento plan de transparencia: con radicado de alcance nro. 3-2025-237 por debilidades en la respuesta oportuna a entregar por parte de los procesos que ejecutan las acciones.
Adicionalmente, a mayo de 2025 se ha identificado el siguiente caso:
a) informe austeridad en el gasto público con radicado de alcance nro. 3-2025-863 por debilidades en la confirmación de la información recibida por parte de los procesos
Frente al nivel de impacto no se estableció la afectación económica, por cuanto los reprocesos de generación de alcances a los informes de auditoria se convierte en trabajos adicionales a cubrir por el integrante de la OCI, bien sea trabajador oficial o contratista.</t>
  </si>
  <si>
    <t>El nivel de ocurrencia se estableció en dos, debido a que al menos dos veces en el año 2024 hubo modificaciones del Plan Anual de Auditoría, debido a: 1) la disminución de un contratista por la no aprobación de recursos que ya estaban programados en el Plan Anual de Adquisiciones y 2) la carga de actividades programadas en noviembre.
Adicionalmente, en 2025 se ha realizado una modificación del plan inicialmente aprobado en diciembre de 2024 pero con la disminución del presupuesto de un contratista (ing. sistemas).
Frente al nivel de impacto no se estableció afectación económica dado que el Plan Anual de Auditoría no es estático, sino es susceptible de modificación.</t>
  </si>
  <si>
    <t>El Jefe de Control interno en reunión mensual con los integrantes de la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las actividades faltantes para dar cumplimiento al PAA, teniendo en cuenta la especialidad de la actividad y la formación académica o de experiencia de los auditores.
Como evidencia se tienen acta de reunión presencial y/o virtual (pantallazo del chat de Teams) o correos institucionales donde se redistribuyen las actividades priorizadas del PAA.</t>
  </si>
  <si>
    <t>El Jefe de Control interno valida y revisa trimestralmente la redistribución y reprogramación de las nuevas o presentes actividades del PAA - Plan Anual de Auditoria con los integrantes de la OCI mediante reunión interna presencial o virtual y presenta ante el Comité Institucional de Coordinación de Control Interno - CICCI la autorización para su modificación (inclusión, reprogramación o retiro).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(inclusión, reprogramación o retiro) con la justificación.</t>
  </si>
  <si>
    <t>Elaborar las actas de reunión presencial o virtual (chat de Teams) donde se refleje la revisión y validación de inclusiones, redistribuciones, reprogramaciones o retiro de actividades en el Plan Anual de Auditoria vigente.
Elaborar el acta de comité CICCI de la solicitud de inclusiones redistribuciones,  reprogramaciones o retiro de actividades en el Plan Anual de Auditoria vigente</t>
  </si>
  <si>
    <t>Integrantes OCI
(auditor que realice las notas en el chat de la reunión o que documente el acta de reunión y de comité CICCI)</t>
  </si>
  <si>
    <t>Integrantes OCI
(auditor que realice las notas en el chat de la reunión o que levante el acta de reunión
Jefe OCI
Correo electrónico enviado a los integrantes OCI con la redistribución de actividades</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</si>
  <si>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 los integrantes de OCI con los resultados de la comparación de información con el fin de subsanar las diferencias.</t>
  </si>
  <si>
    <t>Jefe de Control Interno e integrantes de OCI</t>
  </si>
  <si>
    <t>El nivel de ocurrencia se estableció en uno, debido a que entre enero de 2024  y mayo de 2025 no se han detectado debilidades con la disponibilidad de la información en la carpeta compartida de la Oficina de Control Interno. No obstante, mediante correo electrónico del 31 de marzo de 2025 se solicitó a la jefe Gestión TIC el análisis de viabilidad para migrar de la carpeta compartida a carpeta de OneDrive o SharePoint.
Frente al nivel de impacto se estableció afectación económica dado que la información es producida por el recurso humano (tanto de planta como OPS) los cuales reciben remuneración o pago por honorarios.</t>
  </si>
  <si>
    <t>El jefe de Control interno trimestralmente compara un reporte en Excel diligenciado por los integrantes de la OCI (columna ARCHIVO DIGITAL) que contiene el seguimiento al cumplimiento del Plan Anual de Auditoria vigente, frente a la consulta realizada en la carpeta compartida interna, SharePoint u OneDrive para corroborar que la información haya sido cargada. En caso de identificar diferencias en la comparación de la información cotejada se solicitará completar lo faltante a los integrantes de la OCI, mediante correos electrónicos y/o reuniones internas OCI.
Como evidencia se tienen los correos que se cursen entre el auditor y el jefe OCI, o actas de reunión  internas presenciales o virtuales (pantallazo chat de reunión en teams).</t>
  </si>
  <si>
    <t>El auditor designado  mensualmente revisa la respuesta a la solicitud  enviada mediante correo electrónico a la Oficina de Gestión Tecnológica, del log del backup de la carpeta compartida, SharePoint u OneDrive (copia de instancia) de la Oficina de Control Interna donde se alojan los archivos generados por los integrantes OCI. 
En caso de no recibir respuesta y/o identificar que no se realiza el backup, se enviará un correo electrónico con copia a la Gerencia General informando el incumplimiento y solicitando se cumpla con la ejecución del back up.
Como evidencia, los correos electrónicos remitidos por el auditor designado OCI al personal del la Oficina de Gestión Tecnológica.</t>
  </si>
  <si>
    <t>1. Falta total o parcial de la documentación cargada a la carpeta compartida, SharePoint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SharePoint o OneDrive.</t>
  </si>
  <si>
    <t>Posibilidad de afectación económica y reputacional por  la pérdida de disponibilidad de la información generada por los integrantes de la OCI debido a la falta total o parcial de la documentación cargada a la carpeta compartida, SharePoint u OneDrive del proceso Evaluación Independiente y Control a la Gestión y la no generación de copias de seguridad de la información.</t>
  </si>
  <si>
    <r>
      <t xml:space="preserve">El líder del proceso mensualmente verificará los informes que su proceso deba remitir, mediante la Matriz de Comunicaciones, con el fin de reportar la información en los tiempos previstos por Ley, y este a su vez enviará o designará a un auditor de su oficina para enviar un correo electrónico a la Oficina Asesora de Planeación por lo menos trimestralmente,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oficina, solicitará la actualización ante el área de Comunicaciones y Mercadeo; 
2) Si se identifica incumplimiento de algún reporte en los tiempos previstos, de manera inmediata, el líder del proceso o un auditor de su oficina, realizará el reporte de información registrada en la matriz de comunicaciones y diligenciará y enviará los formatos de materialización de riesgos a la Oficina de Planeación Estratégica.
Como evidencia, los correos electrónicos </t>
    </r>
    <r>
      <rPr>
        <u/>
        <sz val="11"/>
        <rFont val="Calibri"/>
        <family val="2"/>
        <scheme val="minor"/>
      </rPr>
      <t xml:space="preserve">trimestrales </t>
    </r>
    <r>
      <rPr>
        <sz val="11"/>
        <rFont val="Calibri"/>
        <family val="2"/>
        <scheme val="minor"/>
      </rPr>
      <t>remitidos por el líder del proceso o un auditor designado, al personal de la Oficina Asesora de Planeación con el reporte de cumplimiento o incumplimiento de los informes contenidos en la matriz de comunicaciones.</t>
    </r>
  </si>
  <si>
    <t>Presentar en PDF los correo electrónicos enviados a la Oficina Asesora de Planeación de manera trimestral</t>
  </si>
  <si>
    <t>Jefe de Control Interno e integrantes de la OCI</t>
  </si>
  <si>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"xxxxxx" y sombreados en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"xxxx" y sombreados en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</si>
  <si>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Estará a disposición los documentos soporte del análisis del conflicto de interés, los cuales también se comparten con la Secretaría General  y/o Unidad de Talento Humano y Oficina Oficial de Cumplimiento</t>
  </si>
  <si>
    <t>Documentos del análisis del caso posible conflicto de interés</t>
  </si>
  <si>
    <t>Este riesgo es transversal a los procesos y no fue identificado propiamente en el proceso de Evaluación Independiente y Control a la Gestión.
No obstante, para el 2025 se informó al jefe OCI sobre un posible conflicto de interés de uno de los auditores, el cual fue respondido tal como lo establece el procedimiento Gestión del Conflicto de Interés</t>
  </si>
  <si>
    <t xml:space="preserve">1. Posible aplicación inadecuada u omisión de las normas relacionadas con el conflicto de interés.
2. Existe un interés particular de una persona que podría influir en las funciones como servidor público.
3. Existe un interés particular del servidor público que podría influir en sus funciones y obligaciones como servidor público.
4.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</si>
  <si>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1. Desconocimiento de los términos de ley para dar repuesta a las PQRS.
2. No tramitar de manera oportuna la respuesta a la PQRS por parte del responsable.
3. Desconocimiento del manejo del Sistema Distrital para la Gestión de Peticiones Ciudadanas - Bogotá te escucha.</t>
  </si>
  <si>
    <t>Se estableció la periodicidad mensual, dado que para el caso del proceso Evaluación Independiente y Control a la Gestión es relativa la asignación de PQRS y a la fecha no se han presentado inoportunidades en la respuesta de PQRS asignadas o en la información a entregar para consolidar la respuesta de la PQRS por parte de otros procesos
Frente al impacto, se definió teniendo en cuenta que la materialización del riesgo afectaría la imagen reputacional del área que no responda de manera oportuna la PQRS.</t>
  </si>
  <si>
    <t>El Jefe de área cada vez que reciba una PQRS para su respectiva gestión, verificará los términos de Ley para dar respuesta a las mismas, con el objetivo de evitar retrasos en la oportunidad del trámite correspondiente. En caso de no conocer el termino para dar la respuesta o la utilización del Sistema Bogotá Escucha -SDQS, solicitará por correo electrónico ayuda al área de atención al cliente para cubrir las inquietudes y responder con calidad y oportunidad la PQRS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correos electrónicos al área de atención al cliente, SIGA y el Sistema Distrital para la Gestión de Peticiones Ciudadanas - Bogotá Te Escucha.</t>
  </si>
  <si>
    <t>Correos electrónicos con las respuestas a PQRS o entregas de información para consolidación de estas por parte de otros procesos</t>
  </si>
  <si>
    <t xml:space="preserve">PDF de correos electrónicos  de respuesta a PQRS o correos electrónicos con la entrega de información para consolidar la respuesta de las PQRS por parte de otros procesos </t>
  </si>
  <si>
    <t>Cantidad 2025</t>
  </si>
  <si>
    <t>El profesional de archivo de la Unidad de Recursos Físicos deberá verificar trimestralmente la aplicación de la Tabla de Retención Documental (TRD) y de los procesos archivísticos por parte de las diferentes áreas de la entidad.
En caso de identificar incumplimientos, deberá documentar los hallazgos mediante un acta de reunión, en la que se consignen los compromisos adquiridos, las actividades pendientes y las fechas previstas para su cumplimiento.
Como evidencia de la ejecución del control, se conservará el acta de seguimiento a la aplicación de la TRD elaborada por cada área evaluada.</t>
  </si>
  <si>
    <t>Establecer compromisos y fechas de cumplimiento con las áreas incumplidas, y realizar seguimiento hasta asegurar la aplicación efectiva de la TRD y los procesos archivísticos.</t>
  </si>
  <si>
    <t xml:space="preserve">Profesional Gestión Documental/Area auditada. </t>
  </si>
  <si>
    <t>Aunque el riesgo no se materializó en el primer trimestre, actualmente se adelanta el proceso de contratación del profesional de archivo, con el fin de fortalecer las medidas preventivas y garantizar una adecuada gestión documental.</t>
  </si>
  <si>
    <t>El jefe de la Unidad de Recursos Físicos, a través del profesional de gestion documental, evaluará semestralmente los conocimientos del personal de la entidad en temas de gestión documental, mediante una capacitación articulada con el Plan Institucional de Capacitación (PIC) vigente.
En caso de que los resultados generales de la evaluación sean inferiores al 60%, se programará una capacitación extraordinaria dirigida a los servidores públicos, enfocada en los temas no comprendidos.
Como evidencia del control, se conservarán las memorias de la capacitación, las listas de asistencia y los resultados consolidados de las evaluaciones aplicadas.</t>
  </si>
  <si>
    <t>Remitir sensibilizaciones mensuales a todos los servidores públicos sobre gestión documental, a través de medios institucionales.</t>
  </si>
  <si>
    <t>31/03/2026</t>
  </si>
  <si>
    <t>El profesional de Gestión Documental de la Unidad de Recursos Físicos deberá elaborar el componente de conservación documental mediante la formulación del Plan de Conservación Documental, y realizar seguimiento a su implementación en las diferentes áreas de la entidad.
En caso de identificar que dicho componente no está siendo implementado, el profesional de Gestión Documental deberá comunicar, a través de correo electrónico o del SIGA, las inconsistencias detectadas a las áreas correspondientes.
Como evidencia de la ejecución del control, se contará con el Plan de Conservación Documental formulado, el informe de seguimiento respectivo y los registros de comunicación enviados (correo electrónico o reportes en SIGA).</t>
  </si>
  <si>
    <t xml:space="preserve">Enviar comunicación institucional por correo electrónico a las áreas, recordándoles su responsabilidad y verificando el cumplimiento en el siguiente corte trimestral.
Preguntar a ChatGPT
</t>
  </si>
  <si>
    <t>31/03/2027</t>
  </si>
  <si>
    <t xml:space="preserve">El profesional de Gestión Documental de la Unidad de Recursos Físicos, o quien sea designado por el jefe de la unidad, verificará trimestralmente la normatividad vigente en materia archivística aplicable a la Lotería de Bogotá, mediante consultas en la página web del Archivo General de la Nación y de la Dirección Distrital de Archivo de Bogotá.
En caso de identificar nueva normatividad aplicable, se revisará su apropiación al interior de la entidad y se gestionará el ajuste correspondiente en los instrumentos archivísticos.
Como evidencia del control, se conservarán los pantallazos de las consultas realizadas trimestralmente a las páginas web mencionadas.
</t>
  </si>
  <si>
    <t>Establecer un recordatorio institucional por correo electrónico y dejar respaldo del cumplimiento mediante acta o reporte enviado al jefe de la unidad.</t>
  </si>
  <si>
    <t>31/03/2028</t>
  </si>
  <si>
    <t>Aunque el riesgo no se materializó en el primer trimestre, actualmente se adelanta el proceso de contratación del profesional de archivo, con el fin de fortalecer las medidas preventivas y garantizar una adecuada gestión documental, incluida la actualización de los instrumentos, si a ello hubiere lugar.</t>
  </si>
  <si>
    <t>31/03/2029</t>
  </si>
  <si>
    <t>No se presentó actualización de la matriz de comunicaciones como tampoco reportó materialización del riesgo.</t>
  </si>
  <si>
    <t>31/03/2030</t>
  </si>
  <si>
    <t>31/03/2031</t>
  </si>
  <si>
    <t>Durante el periodo de seguimiento se gestionaron de manera oportunas las PQR de la Unidad de Recursos Físicos</t>
  </si>
  <si>
    <t>RF:https://loteriadbogota-my.sharepoint.com/:f:/g/personal/jesus_mendez_loteriadebogota_com/Etv3YE1JdRFIpvHLX_ZKd7EB5ULHUPRCykmLsO0B8I9FDg?e=nA5S1W</t>
  </si>
  <si>
    <t xml:space="preserve"> TRIMESTRE I</t>
  </si>
  <si>
    <t>Anualmente, durante el mes de enero (con corte al 31 de diciembre del año anterior), el almacenista realiza la verificación de las existencias generales del almacén, así como de los inventarios individuales asignados a cada funcionario.
Esta verificación se efectúa de manera manual, dado que el aplicativo institucional de gestión de inventarios aún no se encuentra en funcionamiento.
Para la validación del inventario individual, el almacenista envía por correo electrónico a cada funcionario el listado de bienes bajo su responsabilidad, solicitando la confirmación de que la información corresponde con la realidad.
Posteriormente, se contrasta la información reportada por los funcionarios con la verificación física realizada en la bodega de almacén.
En caso de identificarse inconsistencias entre el inventario físico y el reportado, el almacenista deberá reportar la novedad al Jefe de la Unidad de Recursos Físicos, quien definirá las acciones correctivas necesarias.
Como evidencia del control, se cuenta con los correos de confirmación de los funcionarios y el acta de verificación anual con sus anexos si corresponde.</t>
  </si>
  <si>
    <t>La Secretaría General garantizará anualmente la realización de una capacitación dirigida a los supervisores de contratos, enfocada en sus funciones y responsabilidades, con el fin de brindar herramientas que fortalezcan el adecuado ejercicio de la supervisión contractual. Esta capacitación tiene como objetivo reforzar y consolidar los conocimientos relacionados con el cumplimiento de las obligaciones contractuales.
En caso de inasistencia, se reportará a la Unidad de Talento Humano para que se adelanten las acciones de mejora correspondientes frente a los servidores públicos que no asistieron. La capacitación deberá ser evaluada con el propósito de identificar el nivel de apropiación del conocimiento por parte del público objetivo.
Como soporte de la ejecución del control, se deberá contar con el formato de lista de asistencia de los supervisores presentes, junto con las memorias de la capacitación.</t>
  </si>
  <si>
    <t>1. Falta de vigilancia de los procesos por parte de los apoderados. 
2. No actualización oportuna en el SIPROJWEB por parte de abogados
3. No registro de la información por parte del abogado responsable del proceso.
4. Pérdida de información.
5. Manipulación de información.
6. Insuficiente información registrada en el Siprojweb      
  7. Inoportuna actuación por parte del abogado responsable del proceso.</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</si>
  <si>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
5.Falta de solidez de la información que genera el Siprojweb frente a los procesos judiciales.
6. Reprocesos jurídicos y financieros.           7. Inconsistencia en la toma de decisiones.</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</si>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</sst>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mm/yyyy;@"/>
    <numFmt numFmtId="165" formatCode="dd/mm/yyyy;@"/>
    <numFmt numFmtId="166" formatCode="_-* #,##0_-;\-* #,##0_-;_-* &quot;-&quot;??_-;_-@_-"/>
  </numFmts>
  <fonts count="66">
    <font>
      <sz val="11"/>
      <color theme="1"/>
      <name val="Calibri"/>
      <family val="2"/>
      <scheme val="minor"/>
    </font>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scheme val="minor"/>
    </font>
    <font>
      <b/>
      <sz val="10"/>
      <color theme="1"/>
      <name val="Calibri"/>
      <family val="2"/>
      <scheme val="minor"/>
    </font>
    <font>
      <b/>
      <sz val="11"/>
      <color rgb="FF000000"/>
      <name val="Arial"/>
      <family val="2"/>
    </font>
    <font>
      <sz val="11"/>
      <color theme="0"/>
      <name val="Calibri"/>
      <family val="2"/>
      <scheme val="minor"/>
    </font>
    <font>
      <b/>
      <sz val="12"/>
      <color theme="1"/>
      <name val="Calibri"/>
      <family val="2"/>
      <scheme val="minor"/>
    </font>
    <font>
      <sz val="12"/>
      <color theme="1"/>
      <name val="Calibri"/>
      <family val="2"/>
      <scheme val="minor"/>
    </font>
    <font>
      <u/>
      <sz val="11"/>
      <name val="Calibri"/>
      <family val="2"/>
      <scheme val="minor"/>
    </font>
    <font>
      <sz val="11"/>
      <color rgb="FF000000"/>
      <name val="Arial"/>
      <family val="2"/>
    </font>
    <font>
      <u/>
      <sz val="11"/>
      <color rgb="FF000000"/>
      <name val="Arial"/>
      <family val="2"/>
    </font>
    <font>
      <u/>
      <sz val="10"/>
      <color rgb="FFFF0000"/>
      <name val="Calibri"/>
      <family val="2"/>
      <scheme val="minor"/>
    </font>
    <font>
      <b/>
      <sz val="10"/>
      <name val="Calibri"/>
      <family val="2"/>
      <scheme val="minor"/>
    </font>
    <font>
      <strike/>
      <sz val="10"/>
      <name val="Calibri"/>
      <family val="2"/>
      <scheme val="minor"/>
    </font>
    <font>
      <b/>
      <sz val="18"/>
      <color theme="0"/>
      <name val="Calibri"/>
      <family val="2"/>
      <scheme val="minor"/>
    </font>
    <font>
      <b/>
      <sz val="11"/>
      <color rgb="FF000000"/>
      <name val="Calibri"/>
      <family val="2"/>
      <scheme val="minor"/>
    </font>
    <font>
      <b/>
      <sz val="11"/>
      <color indexed="8"/>
      <name val="Calibri"/>
      <family val="2"/>
    </font>
    <font>
      <sz val="8"/>
      <color indexed="8"/>
      <name val="Calibri"/>
      <family val="2"/>
    </font>
    <font>
      <sz val="14"/>
      <name val="Calibri"/>
      <family val="2"/>
      <scheme val="minor"/>
    </font>
    <font>
      <b/>
      <sz val="10"/>
      <color theme="1"/>
      <name val="Arial"/>
      <family val="2"/>
    </font>
    <font>
      <sz val="10"/>
      <color theme="1"/>
      <name val="Arial"/>
      <family val="2"/>
    </font>
    <font>
      <sz val="10"/>
      <name val="Arial"/>
      <family val="2"/>
    </font>
    <font>
      <sz val="10"/>
      <color rgb="FF000000"/>
      <name val="Arial"/>
      <family val="2"/>
    </font>
    <font>
      <b/>
      <sz val="9"/>
      <color indexed="81"/>
      <name val="Tahoma"/>
      <family val="2"/>
    </font>
    <font>
      <sz val="11"/>
      <color rgb="FF242424"/>
      <name val="Aptos Narrow"/>
      <family val="2"/>
    </font>
    <font>
      <sz val="10"/>
      <color rgb="FF000000"/>
      <name val="Arial"/>
      <family val="2"/>
    </font>
  </fonts>
  <fills count="22">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70AD47"/>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
      <patternFill patternType="solid">
        <fgColor theme="0" tint="-0.249977111117893"/>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rgb="FF000000"/>
      </left>
      <right style="thin">
        <color rgb="FF000000"/>
      </right>
      <top/>
      <bottom/>
      <diagonal/>
    </border>
    <border>
      <left/>
      <right style="medium">
        <color indexed="64"/>
      </right>
      <top style="medium">
        <color indexed="64"/>
      </top>
      <bottom style="thin">
        <color indexed="64"/>
      </bottom>
      <diagonal/>
    </border>
    <border>
      <left/>
      <right/>
      <top style="thin">
        <color indexed="64"/>
      </top>
      <bottom/>
      <diagonal/>
    </border>
    <border>
      <left/>
      <right/>
      <top style="thin">
        <color rgb="FF000000"/>
      </top>
      <bottom style="thin">
        <color rgb="FF000000"/>
      </bottom>
      <diagonal/>
    </border>
    <border>
      <left style="thin">
        <color rgb="FF000000"/>
      </left>
      <right/>
      <top/>
      <bottom/>
      <diagonal/>
    </border>
    <border>
      <left style="medium">
        <color indexed="64"/>
      </left>
      <right/>
      <top style="medium">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s>
  <cellStyleXfs count="12">
    <xf numFmtId="0" fontId="0" fillId="0" borderId="0"/>
    <xf numFmtId="9"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260">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1" xfId="0" applyBorder="1" applyAlignment="1">
      <alignment vertical="center" wrapText="1"/>
    </xf>
    <xf numFmtId="0" fontId="7" fillId="7" borderId="1" xfId="0" applyFont="1" applyFill="1" applyBorder="1" applyAlignment="1">
      <alignment horizontal="center" vertical="center" wrapText="1"/>
    </xf>
    <xf numFmtId="0" fontId="7" fillId="0" borderId="0" xfId="0" applyFont="1"/>
    <xf numFmtId="0" fontId="0" fillId="0" borderId="2" xfId="0" applyBorder="1" applyAlignment="1">
      <alignment vertical="center" wrapText="1"/>
    </xf>
    <xf numFmtId="0" fontId="0" fillId="0" borderId="1" xfId="0" applyBorder="1"/>
    <xf numFmtId="0" fontId="0" fillId="0" borderId="0" xfId="0" applyAlignment="1">
      <alignment wrapText="1"/>
    </xf>
    <xf numFmtId="0" fontId="0" fillId="0" borderId="7" xfId="0" applyBorder="1" applyAlignment="1" applyProtection="1">
      <alignment horizontal="justify" vertical="center" wrapText="1"/>
      <protection locked="0"/>
    </xf>
    <xf numFmtId="14" fontId="2" fillId="0" borderId="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hidden="1"/>
    </xf>
    <xf numFmtId="0" fontId="7" fillId="7" borderId="9" xfId="0" applyFont="1" applyFill="1" applyBorder="1" applyAlignment="1">
      <alignment horizontal="center" vertical="center" wrapText="1"/>
    </xf>
    <xf numFmtId="0" fontId="0" fillId="0" borderId="9" xfId="0" applyBorder="1" applyAlignment="1">
      <alignment vertical="center" wrapText="1"/>
    </xf>
    <xf numFmtId="9" fontId="0" fillId="0" borderId="9" xfId="0" applyNumberFormat="1" applyBorder="1" applyAlignment="1">
      <alignment vertical="center" wrapText="1"/>
    </xf>
    <xf numFmtId="9" fontId="0" fillId="0" borderId="2"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2" fillId="0" borderId="4"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7"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2" fillId="0" borderId="7" xfId="0" applyFont="1" applyBorder="1" applyAlignment="1" applyProtection="1">
      <alignment vertical="center" wrapText="1"/>
      <protection locked="0"/>
    </xf>
    <xf numFmtId="0" fontId="2" fillId="0" borderId="1" xfId="0" applyFont="1" applyBorder="1" applyAlignment="1" applyProtection="1">
      <alignment horizontal="justify" vertical="center" wrapText="1"/>
      <protection locked="0"/>
    </xf>
    <xf numFmtId="14" fontId="0" fillId="0" borderId="1" xfId="0" applyNumberFormat="1" applyBorder="1" applyAlignment="1" applyProtection="1">
      <alignment horizontal="center" vertical="center" wrapText="1"/>
      <protection locked="0"/>
    </xf>
    <xf numFmtId="9" fontId="2" fillId="0" borderId="1" xfId="1" applyFont="1" applyBorder="1" applyAlignment="1" applyProtection="1">
      <alignment vertical="center" wrapText="1"/>
      <protection locked="0"/>
    </xf>
    <xf numFmtId="9" fontId="2" fillId="0" borderId="1" xfId="1" applyFont="1" applyBorder="1" applyAlignment="1" applyProtection="1">
      <alignment horizontal="right" vertical="center" wrapText="1"/>
      <protection locked="0"/>
    </xf>
    <xf numFmtId="0" fontId="0" fillId="0" borderId="1" xfId="0" applyBorder="1" applyAlignment="1" applyProtection="1">
      <alignment horizontal="justify" vertical="center" wrapText="1"/>
      <protection locked="0"/>
    </xf>
    <xf numFmtId="14" fontId="0" fillId="0" borderId="1" xfId="0" applyNumberFormat="1" applyBorder="1" applyAlignment="1" applyProtection="1">
      <alignment vertical="center"/>
      <protection hidden="1"/>
    </xf>
    <xf numFmtId="0" fontId="2" fillId="0" borderId="1" xfId="0" quotePrefix="1" applyFont="1" applyBorder="1" applyAlignment="1" applyProtection="1">
      <alignment horizontal="left" vertical="center" wrapText="1"/>
      <protection locked="0"/>
    </xf>
    <xf numFmtId="14" fontId="2" fillId="0" borderId="1" xfId="0" applyNumberFormat="1" applyFont="1" applyBorder="1" applyAlignment="1" applyProtection="1">
      <alignment horizontal="center" vertical="center" wrapText="1"/>
      <protection locked="0"/>
    </xf>
    <xf numFmtId="9" fontId="2" fillId="0" borderId="7" xfId="1" applyFont="1" applyBorder="1" applyAlignment="1" applyProtection="1">
      <alignment vertical="center" wrapText="1"/>
      <protection locked="0"/>
    </xf>
    <xf numFmtId="14" fontId="2" fillId="0" borderId="1" xfId="0" applyNumberFormat="1" applyFont="1" applyBorder="1" applyAlignment="1" applyProtection="1">
      <alignment horizontal="center" vertical="center"/>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2" fillId="0" borderId="7" xfId="0" applyFont="1" applyBorder="1" applyAlignment="1" applyProtection="1">
      <alignment vertical="center" wrapText="1"/>
      <protection hidden="1"/>
    </xf>
    <xf numFmtId="0" fontId="2" fillId="0" borderId="4" xfId="0" applyFont="1" applyBorder="1" applyAlignment="1" applyProtection="1">
      <alignment vertical="center" wrapText="1"/>
      <protection hidden="1"/>
    </xf>
    <xf numFmtId="0" fontId="2" fillId="0" borderId="8" xfId="0" applyFont="1" applyBorder="1" applyAlignment="1" applyProtection="1">
      <alignment vertical="center" wrapText="1"/>
      <protection locked="0"/>
    </xf>
    <xf numFmtId="9" fontId="2" fillId="0" borderId="8" xfId="1" applyFont="1" applyBorder="1" applyAlignment="1" applyProtection="1">
      <alignment vertical="center" wrapText="1"/>
      <protection locked="0"/>
    </xf>
    <xf numFmtId="9" fontId="2" fillId="0" borderId="8" xfId="1" applyFont="1" applyBorder="1" applyAlignment="1" applyProtection="1">
      <alignment horizontal="right" vertical="center" wrapText="1"/>
      <protection locked="0"/>
    </xf>
    <xf numFmtId="0" fontId="2" fillId="0" borderId="1" xfId="0" applyFont="1" applyBorder="1" applyAlignment="1" applyProtection="1">
      <alignment horizontal="justify" vertical="center" wrapText="1"/>
      <protection locked="0" hidden="1"/>
    </xf>
    <xf numFmtId="0" fontId="2" fillId="0" borderId="1" xfId="0" quotePrefix="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0" fillId="0" borderId="18" xfId="0" applyBorder="1" applyAlignment="1">
      <alignment vertical="center" wrapText="1"/>
    </xf>
    <xf numFmtId="9" fontId="0" fillId="0" borderId="18" xfId="0" applyNumberFormat="1" applyBorder="1" applyAlignment="1">
      <alignment horizontal="left" vertical="center" wrapText="1"/>
    </xf>
    <xf numFmtId="0" fontId="0" fillId="0" borderId="19" xfId="0" applyBorder="1" applyAlignment="1">
      <alignment vertical="center" wrapText="1"/>
    </xf>
    <xf numFmtId="0" fontId="0" fillId="0" borderId="0" xfId="0" applyAlignment="1">
      <alignment horizontal="center" vertical="center"/>
    </xf>
    <xf numFmtId="0" fontId="7" fillId="0" borderId="1" xfId="0" applyFont="1" applyBorder="1" applyAlignment="1">
      <alignment horizontal="right" vertical="center"/>
    </xf>
    <xf numFmtId="0" fontId="7" fillId="0" borderId="1" xfId="0" applyFont="1" applyBorder="1" applyAlignment="1">
      <alignment horizontal="center" vertical="center" wrapText="1"/>
    </xf>
    <xf numFmtId="9" fontId="0" fillId="0" borderId="1" xfId="0" applyNumberFormat="1" applyBorder="1" applyAlignment="1">
      <alignment vertical="center"/>
    </xf>
    <xf numFmtId="0" fontId="0" fillId="0" borderId="8" xfId="0" applyBorder="1" applyAlignment="1" applyProtection="1">
      <alignment horizontal="left" vertical="center" wrapText="1"/>
      <protection hidden="1"/>
    </xf>
    <xf numFmtId="9" fontId="0" fillId="0" borderId="4" xfId="1" applyFont="1" applyBorder="1" applyAlignment="1" applyProtection="1">
      <alignment horizontal="left" vertical="center" wrapText="1"/>
      <protection hidden="1"/>
    </xf>
    <xf numFmtId="9" fontId="0" fillId="0" borderId="7" xfId="1" applyFont="1" applyBorder="1" applyAlignment="1" applyProtection="1">
      <alignment horizontal="left" vertical="center" wrapText="1"/>
      <protection hidden="1"/>
    </xf>
    <xf numFmtId="0" fontId="0" fillId="0" borderId="7"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5" fillId="8" borderId="1" xfId="0" applyFont="1" applyFill="1" applyBorder="1" applyAlignment="1">
      <alignment horizontal="center" vertical="center" wrapText="1"/>
    </xf>
    <xf numFmtId="0" fontId="2" fillId="0" borderId="1" xfId="0" quotePrefix="1" applyFont="1" applyBorder="1" applyAlignment="1" applyProtection="1">
      <alignment horizontal="justify" vertical="center" wrapText="1"/>
      <protection locked="0"/>
    </xf>
    <xf numFmtId="0" fontId="0" fillId="0" borderId="1"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4" fillId="9" borderId="1" xfId="0" applyNumberFormat="1" applyFont="1" applyFill="1" applyBorder="1" applyAlignment="1">
      <alignment vertical="center" wrapText="1"/>
    </xf>
    <xf numFmtId="0" fontId="2" fillId="0" borderId="21" xfId="0" applyFont="1" applyBorder="1" applyAlignment="1" applyProtection="1">
      <alignment vertical="center" wrapText="1"/>
      <protection locked="0"/>
    </xf>
    <xf numFmtId="9" fontId="2" fillId="0" borderId="21" xfId="1" applyFont="1" applyBorder="1" applyAlignment="1" applyProtection="1">
      <alignment vertical="center" wrapText="1"/>
      <protection locked="0"/>
    </xf>
    <xf numFmtId="9" fontId="2" fillId="0" borderId="21" xfId="1" applyFont="1" applyBorder="1" applyAlignment="1" applyProtection="1">
      <alignment horizontal="right" vertical="center" wrapText="1"/>
      <protection locked="0"/>
    </xf>
    <xf numFmtId="0" fontId="2" fillId="0" borderId="24" xfId="0" applyFont="1" applyBorder="1" applyAlignment="1" applyProtection="1">
      <alignment vertical="center" wrapText="1"/>
      <protection locked="0"/>
    </xf>
    <xf numFmtId="9" fontId="2" fillId="0" borderId="24" xfId="1" applyFont="1" applyBorder="1" applyAlignment="1" applyProtection="1">
      <alignment vertical="center" wrapText="1"/>
      <protection locked="0"/>
    </xf>
    <xf numFmtId="9" fontId="2" fillId="0" borderId="24" xfId="1" applyFont="1" applyBorder="1" applyAlignment="1" applyProtection="1">
      <alignment horizontal="right" vertical="center" wrapText="1"/>
      <protection locked="0"/>
    </xf>
    <xf numFmtId="0" fontId="15" fillId="8" borderId="25" xfId="0" applyFont="1" applyFill="1" applyBorder="1" applyAlignment="1">
      <alignment horizontal="right" vertical="center" wrapText="1"/>
    </xf>
    <xf numFmtId="14" fontId="17" fillId="0" borderId="1" xfId="0" applyNumberFormat="1" applyFont="1" applyBorder="1" applyAlignment="1">
      <alignment vertical="center"/>
    </xf>
    <xf numFmtId="0" fontId="0" fillId="0" borderId="1" xfId="0" applyBorder="1" applyAlignment="1" applyProtection="1">
      <alignment vertical="center" wrapText="1"/>
      <protection hidden="1"/>
    </xf>
    <xf numFmtId="0" fontId="0" fillId="0" borderId="1" xfId="0" applyBorder="1" applyAlignment="1" applyProtection="1">
      <alignment wrapText="1"/>
      <protection hidden="1"/>
    </xf>
    <xf numFmtId="0" fontId="9" fillId="0" borderId="1" xfId="0" applyFont="1" applyBorder="1" applyAlignment="1" applyProtection="1">
      <alignment vertical="center" wrapText="1"/>
      <protection locked="0"/>
    </xf>
    <xf numFmtId="0" fontId="0" fillId="0" borderId="1" xfId="0"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protection hidden="1"/>
    </xf>
    <xf numFmtId="0" fontId="25" fillId="0" borderId="1" xfId="0" applyFont="1" applyBorder="1" applyAlignment="1">
      <alignment vertical="center" wrapText="1"/>
    </xf>
    <xf numFmtId="0" fontId="4" fillId="0" borderId="1" xfId="0" quotePrefix="1" applyFont="1" applyBorder="1" applyAlignment="1" applyProtection="1">
      <alignment horizontal="left" vertical="center" wrapText="1"/>
      <protection locked="0"/>
    </xf>
    <xf numFmtId="0" fontId="4" fillId="0" borderId="1" xfId="0" quotePrefix="1" applyFont="1" applyBorder="1" applyAlignment="1" applyProtection="1">
      <alignment horizontal="justify" vertical="center" wrapText="1"/>
      <protection locked="0"/>
    </xf>
    <xf numFmtId="0" fontId="2" fillId="0" borderId="1" xfId="0" quotePrefix="1" applyFont="1" applyBorder="1" applyAlignment="1" applyProtection="1">
      <alignment horizontal="justify" vertical="center" wrapText="1"/>
      <protection locked="0" hidden="1"/>
    </xf>
    <xf numFmtId="0" fontId="2" fillId="0" borderId="7" xfId="0" quotePrefix="1" applyFont="1" applyBorder="1" applyAlignment="1" applyProtection="1">
      <alignment horizontal="justify" vertical="center" wrapText="1"/>
      <protection locked="0"/>
    </xf>
    <xf numFmtId="0" fontId="2" fillId="0" borderId="7" xfId="0" quotePrefix="1" applyFont="1" applyBorder="1" applyAlignment="1" applyProtection="1">
      <alignment horizontal="center" vertical="center" wrapText="1"/>
      <protection locked="0" hidden="1"/>
    </xf>
    <xf numFmtId="14" fontId="0" fillId="0" borderId="1" xfId="0" applyNumberFormat="1" applyBorder="1" applyAlignment="1" applyProtection="1">
      <alignment vertical="center" wrapText="1"/>
      <protection hidden="1"/>
    </xf>
    <xf numFmtId="0" fontId="5" fillId="0" borderId="1" xfId="0" applyFont="1" applyBorder="1" applyAlignment="1" applyProtection="1">
      <alignment horizontal="justify" vertical="center" wrapText="1"/>
      <protection locked="0"/>
    </xf>
    <xf numFmtId="0" fontId="27" fillId="0" borderId="7" xfId="0" applyFont="1" applyBorder="1" applyAlignment="1" applyProtection="1">
      <alignment horizontal="center" vertical="center" wrapText="1"/>
      <protection locked="0"/>
    </xf>
    <xf numFmtId="0" fontId="17" fillId="0" borderId="1" xfId="0" applyFont="1" applyBorder="1" applyAlignment="1">
      <alignment wrapText="1"/>
    </xf>
    <xf numFmtId="0" fontId="3" fillId="11" borderId="5"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right" vertical="center" wrapText="1"/>
      <protection locked="0"/>
    </xf>
    <xf numFmtId="0" fontId="9" fillId="11"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9" fontId="2" fillId="11" borderId="1" xfId="1" applyFont="1" applyFill="1" applyBorder="1" applyAlignment="1" applyProtection="1">
      <alignment vertical="center" wrapText="1"/>
      <protection locked="0"/>
    </xf>
    <xf numFmtId="0" fontId="2" fillId="11" borderId="1" xfId="0" quotePrefix="1" applyFont="1" applyFill="1" applyBorder="1" applyAlignment="1" applyProtection="1">
      <alignment horizontal="left" vertical="center" wrapText="1"/>
      <protection locked="0"/>
    </xf>
    <xf numFmtId="9" fontId="2" fillId="11" borderId="1" xfId="1" applyFont="1" applyFill="1" applyBorder="1" applyAlignment="1" applyProtection="1">
      <alignment horizontal="right" vertical="center" wrapText="1"/>
      <protection locked="0"/>
    </xf>
    <xf numFmtId="0" fontId="2" fillId="11" borderId="1" xfId="0" quotePrefix="1" applyFont="1" applyFill="1" applyBorder="1" applyAlignment="1" applyProtection="1">
      <alignment horizontal="justify" vertical="center" wrapText="1"/>
      <protection locked="0"/>
    </xf>
    <xf numFmtId="0" fontId="0" fillId="11" borderId="1" xfId="0" applyFill="1" applyBorder="1" applyAlignment="1" applyProtection="1">
      <alignment horizontal="center" vertical="center" wrapText="1"/>
      <protection locked="0"/>
    </xf>
    <xf numFmtId="14" fontId="2" fillId="11" borderId="1" xfId="0" applyNumberFormat="1" applyFont="1" applyFill="1" applyBorder="1" applyAlignment="1" applyProtection="1">
      <alignment horizontal="center" vertical="center" wrapText="1"/>
      <protection locked="0"/>
    </xf>
    <xf numFmtId="14" fontId="17" fillId="11" borderId="1" xfId="0" applyNumberFormat="1" applyFont="1" applyFill="1" applyBorder="1" applyAlignment="1">
      <alignment vertical="center"/>
    </xf>
    <xf numFmtId="0" fontId="0" fillId="11" borderId="1" xfId="0" applyFill="1" applyBorder="1" applyAlignment="1" applyProtection="1">
      <alignment vertical="center" wrapText="1"/>
      <protection hidden="1"/>
    </xf>
    <xf numFmtId="14" fontId="0" fillId="11" borderId="1" xfId="0" applyNumberFormat="1" applyFill="1" applyBorder="1" applyAlignment="1" applyProtection="1">
      <alignment vertical="center"/>
      <protection hidden="1"/>
    </xf>
    <xf numFmtId="0" fontId="0" fillId="11" borderId="0" xfId="0" applyFill="1" applyProtection="1">
      <protection hidden="1"/>
    </xf>
    <xf numFmtId="0" fontId="14" fillId="0" borderId="1" xfId="3" applyBorder="1" applyAlignment="1" applyProtection="1">
      <alignment vertical="center" wrapText="1"/>
      <protection hidden="1"/>
    </xf>
    <xf numFmtId="0" fontId="0" fillId="0" borderId="7" xfId="0" applyBorder="1" applyAlignment="1" applyProtection="1">
      <alignment horizontal="center" vertical="center" wrapText="1"/>
      <protection locked="0"/>
    </xf>
    <xf numFmtId="14" fontId="2" fillId="0" borderId="7" xfId="0" applyNumberFormat="1" applyFont="1" applyBorder="1" applyAlignment="1" applyProtection="1">
      <alignment horizontal="center" vertical="center" wrapText="1"/>
      <protection locked="0" hidden="1"/>
    </xf>
    <xf numFmtId="14" fontId="17" fillId="0" borderId="7" xfId="0" applyNumberFormat="1" applyFont="1" applyBorder="1" applyAlignment="1">
      <alignment vertical="center"/>
    </xf>
    <xf numFmtId="0" fontId="0" fillId="0" borderId="7" xfId="0" applyBorder="1" applyAlignment="1" applyProtection="1">
      <alignment vertical="center" wrapText="1"/>
      <protection hidden="1"/>
    </xf>
    <xf numFmtId="14" fontId="0" fillId="0" borderId="7" xfId="0" applyNumberFormat="1" applyBorder="1" applyAlignment="1" applyProtection="1">
      <alignment vertical="center"/>
      <protection hidden="1"/>
    </xf>
    <xf numFmtId="0" fontId="0" fillId="0" borderId="7" xfId="0" applyBorder="1" applyAlignment="1" applyProtection="1">
      <alignment wrapText="1"/>
      <protection hidden="1"/>
    </xf>
    <xf numFmtId="0" fontId="0" fillId="2" borderId="7" xfId="0" applyFill="1" applyBorder="1" applyAlignment="1" applyProtection="1">
      <alignment wrapText="1"/>
      <protection hidden="1"/>
    </xf>
    <xf numFmtId="0" fontId="15" fillId="8" borderId="5"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28" xfId="0" applyBorder="1" applyAlignment="1">
      <alignment horizontal="right" vertical="center"/>
    </xf>
    <xf numFmtId="0" fontId="28" fillId="8" borderId="10" xfId="0" applyFont="1" applyFill="1" applyBorder="1" applyAlignment="1" applyProtection="1">
      <alignment horizontal="center" vertical="center" wrapText="1"/>
      <protection hidden="1"/>
    </xf>
    <xf numFmtId="9" fontId="8" fillId="14" borderId="8" xfId="1" applyFont="1" applyFill="1" applyBorder="1" applyAlignment="1" applyProtection="1">
      <alignment horizontal="center" vertical="center" wrapText="1"/>
      <protection hidden="1"/>
    </xf>
    <xf numFmtId="0" fontId="8" fillId="14" borderId="8" xfId="0" applyFont="1" applyFill="1" applyBorder="1" applyAlignment="1" applyProtection="1">
      <alignment horizontal="center" vertical="center" wrapText="1"/>
      <protection hidden="1"/>
    </xf>
    <xf numFmtId="9" fontId="8" fillId="15" borderId="8" xfId="1" applyFont="1" applyFill="1" applyBorder="1" applyAlignment="1" applyProtection="1">
      <alignment horizontal="center" vertical="center" wrapText="1"/>
      <protection hidden="1"/>
    </xf>
    <xf numFmtId="0" fontId="8" fillId="14" borderId="1" xfId="0" applyFont="1" applyFill="1" applyBorder="1" applyAlignment="1" applyProtection="1">
      <alignment horizontal="center" vertical="center" wrapText="1"/>
      <protection hidden="1"/>
    </xf>
    <xf numFmtId="0" fontId="28" fillId="8" borderId="5" xfId="0" applyFont="1" applyFill="1" applyBorder="1" applyAlignment="1" applyProtection="1">
      <alignment horizontal="center" vertical="center" wrapText="1"/>
      <protection hidden="1"/>
    </xf>
    <xf numFmtId="9" fontId="8" fillId="14" borderId="1" xfId="1" applyFont="1" applyFill="1" applyBorder="1" applyAlignment="1" applyProtection="1">
      <alignment horizontal="center" vertical="center" wrapText="1"/>
      <protection hidden="1"/>
    </xf>
    <xf numFmtId="9" fontId="8" fillId="15" borderId="1" xfId="1" applyFont="1" applyFill="1" applyBorder="1" applyAlignment="1" applyProtection="1">
      <alignment horizontal="center" vertical="center" wrapText="1"/>
      <protection hidden="1"/>
    </xf>
    <xf numFmtId="0" fontId="15" fillId="16" borderId="7" xfId="0" applyFont="1" applyFill="1" applyBorder="1" applyAlignment="1" applyProtection="1">
      <alignment horizontal="center" vertical="center" wrapText="1"/>
      <protection locked="0"/>
    </xf>
    <xf numFmtId="0" fontId="28" fillId="16" borderId="7"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0" fontId="2" fillId="0" borderId="5" xfId="0" quotePrefix="1" applyFont="1" applyBorder="1" applyAlignment="1" applyProtection="1">
      <alignment horizontal="left" vertical="center" wrapText="1"/>
      <protection hidden="1"/>
    </xf>
    <xf numFmtId="0" fontId="0" fillId="0" borderId="28" xfId="0" applyBorder="1" applyProtection="1">
      <protection hidden="1"/>
    </xf>
    <xf numFmtId="0" fontId="2" fillId="0" borderId="6" xfId="0" quotePrefix="1" applyFont="1" applyBorder="1" applyAlignment="1" applyProtection="1">
      <alignment horizontal="left" vertical="center" wrapText="1"/>
      <protection hidden="1"/>
    </xf>
    <xf numFmtId="0" fontId="0" fillId="0" borderId="29" xfId="0" applyBorder="1" applyProtection="1">
      <protection hidden="1"/>
    </xf>
    <xf numFmtId="0" fontId="17" fillId="0" borderId="1" xfId="0" applyFont="1" applyBorder="1" applyAlignment="1">
      <alignment vertical="top" wrapText="1"/>
    </xf>
    <xf numFmtId="0" fontId="2" fillId="0" borderId="5" xfId="0" quotePrefix="1" applyFont="1" applyBorder="1" applyAlignment="1" applyProtection="1">
      <alignmen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0" fillId="0" borderId="5" xfId="0" applyFont="1" applyBorder="1" applyAlignment="1">
      <alignment vertical="center" wrapText="1"/>
    </xf>
    <xf numFmtId="14" fontId="20" fillId="0" borderId="1" xfId="0" applyNumberFormat="1" applyFont="1" applyBorder="1" applyAlignment="1">
      <alignment vertical="center" wrapText="1"/>
    </xf>
    <xf numFmtId="0" fontId="2" fillId="11" borderId="5" xfId="0" quotePrefix="1" applyFont="1" applyFill="1" applyBorder="1" applyAlignment="1" applyProtection="1">
      <alignment horizontal="left" vertical="center" wrapText="1"/>
      <protection hidden="1"/>
    </xf>
    <xf numFmtId="0" fontId="0" fillId="11" borderId="28" xfId="0" applyFill="1" applyBorder="1" applyProtection="1">
      <protection hidden="1"/>
    </xf>
    <xf numFmtId="0" fontId="17" fillId="0" borderId="5" xfId="0" applyFont="1" applyBorder="1" applyAlignment="1">
      <alignment vertical="center" wrapText="1"/>
    </xf>
    <xf numFmtId="0" fontId="14" fillId="0" borderId="7" xfId="3" applyBorder="1" applyAlignment="1" applyProtection="1">
      <alignment vertical="center" wrapText="1"/>
      <protection hidden="1"/>
    </xf>
    <xf numFmtId="14" fontId="0" fillId="0" borderId="7" xfId="0" applyNumberFormat="1" applyBorder="1" applyAlignment="1" applyProtection="1">
      <alignment vertical="center" wrapText="1"/>
      <protection hidden="1"/>
    </xf>
    <xf numFmtId="0" fontId="0" fillId="0" borderId="5" xfId="0" applyBorder="1" applyAlignment="1" applyProtection="1">
      <alignment horizontal="justify" vertical="center" wrapText="1"/>
      <protection hidden="1"/>
    </xf>
    <xf numFmtId="0" fontId="0" fillId="0" borderId="6" xfId="0" applyBorder="1" applyAlignment="1" applyProtection="1">
      <alignment horizontal="justify" vertical="center" wrapText="1"/>
      <protection hidden="1"/>
    </xf>
    <xf numFmtId="9" fontId="7" fillId="12" borderId="4" xfId="1" applyFont="1" applyFill="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hidden="1"/>
    </xf>
    <xf numFmtId="14" fontId="0" fillId="0" borderId="1" xfId="0" applyNumberForma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locked="0"/>
    </xf>
    <xf numFmtId="9" fontId="0" fillId="0" borderId="1" xfId="1" applyFont="1" applyBorder="1" applyAlignment="1" applyProtection="1">
      <alignment horizontal="left" vertical="center" wrapText="1"/>
      <protection hidden="1"/>
    </xf>
    <xf numFmtId="9" fontId="0" fillId="0" borderId="1" xfId="1" applyFont="1" applyFill="1" applyBorder="1" applyAlignment="1" applyProtection="1">
      <alignment horizontal="left" vertical="center" wrapText="1"/>
      <protection locked="0"/>
    </xf>
    <xf numFmtId="9" fontId="0" fillId="0" borderId="7" xfId="1" applyFont="1" applyFill="1" applyBorder="1" applyAlignment="1" applyProtection="1">
      <alignment horizontal="left" vertical="center" wrapText="1"/>
      <protection locked="0"/>
    </xf>
    <xf numFmtId="0" fontId="14" fillId="0" borderId="1" xfId="3" applyFill="1" applyBorder="1" applyAlignment="1">
      <alignment vertical="center" wrapText="1"/>
    </xf>
    <xf numFmtId="14" fontId="14" fillId="0" borderId="1" xfId="3" applyNumberFormat="1" applyBorder="1" applyAlignment="1" applyProtection="1">
      <alignment vertical="center" wrapText="1"/>
      <protection hidden="1"/>
    </xf>
    <xf numFmtId="0" fontId="0" fillId="0" borderId="21" xfId="0" applyBorder="1" applyAlignment="1" applyProtection="1">
      <alignment horizontal="justify" vertical="center" wrapText="1"/>
      <protection hidden="1"/>
    </xf>
    <xf numFmtId="14" fontId="0" fillId="0" borderId="43" xfId="0" applyNumberFormat="1" applyBorder="1" applyAlignment="1" applyProtection="1">
      <alignment vertical="center"/>
      <protection hidden="1"/>
    </xf>
    <xf numFmtId="14" fontId="0" fillId="0" borderId="21" xfId="0" applyNumberFormat="1" applyBorder="1" applyAlignment="1" applyProtection="1">
      <alignment vertical="center"/>
      <protection hidden="1"/>
    </xf>
    <xf numFmtId="14" fontId="0" fillId="0" borderId="1" xfId="0" applyNumberFormat="1" applyBorder="1" applyAlignment="1" applyProtection="1">
      <alignment horizontal="justify" vertical="justify"/>
      <protection hidden="1"/>
    </xf>
    <xf numFmtId="0" fontId="14" fillId="0" borderId="0" xfId="4"/>
    <xf numFmtId="14" fontId="14" fillId="0" borderId="1" xfId="4" applyNumberFormat="1" applyBorder="1" applyAlignment="1" applyProtection="1">
      <alignment vertical="center"/>
      <protection hidden="1"/>
    </xf>
    <xf numFmtId="0" fontId="6" fillId="0" borderId="7" xfId="0" applyFont="1" applyBorder="1" applyAlignment="1" applyProtection="1">
      <alignment vertical="center" wrapText="1"/>
      <protection locked="0"/>
    </xf>
    <xf numFmtId="0" fontId="17" fillId="0" borderId="38" xfId="0" applyFont="1" applyBorder="1" applyAlignment="1">
      <alignment wrapText="1"/>
    </xf>
    <xf numFmtId="9" fontId="4" fillId="0" borderId="1" xfId="1" applyFont="1" applyBorder="1" applyAlignment="1" applyProtection="1">
      <alignment vertical="center" wrapText="1"/>
      <protection locked="0"/>
    </xf>
    <xf numFmtId="9" fontId="4" fillId="0" borderId="1" xfId="1" applyFont="1" applyBorder="1" applyAlignment="1" applyProtection="1">
      <alignment horizontal="right" vertical="center" wrapText="1"/>
      <protection locked="0"/>
    </xf>
    <xf numFmtId="0" fontId="4" fillId="0" borderId="1" xfId="0" quotePrefix="1" applyFont="1" applyBorder="1" applyAlignment="1" applyProtection="1">
      <alignment vertical="center" wrapText="1"/>
      <protection hidden="1"/>
    </xf>
    <xf numFmtId="0" fontId="4" fillId="0" borderId="1" xfId="0" quotePrefix="1" applyFont="1" applyBorder="1" applyAlignment="1" applyProtection="1">
      <alignment horizontal="left" vertical="center" wrapText="1"/>
      <protection hidden="1"/>
    </xf>
    <xf numFmtId="0" fontId="14" fillId="0" borderId="41" xfId="3" applyFill="1" applyBorder="1" applyAlignment="1">
      <alignment vertical="center" wrapText="1"/>
    </xf>
    <xf numFmtId="0" fontId="17" fillId="0" borderId="38" xfId="0" applyFont="1" applyBorder="1" applyAlignment="1">
      <alignment vertical="center" wrapText="1"/>
    </xf>
    <xf numFmtId="0" fontId="14" fillId="0" borderId="14" xfId="3" applyFill="1" applyBorder="1" applyAlignment="1">
      <alignment vertical="center"/>
    </xf>
    <xf numFmtId="0" fontId="31" fillId="0" borderId="0" xfId="0" applyFont="1" applyAlignment="1">
      <alignment wrapText="1"/>
    </xf>
    <xf numFmtId="0" fontId="31" fillId="0" borderId="0" xfId="0" applyFont="1" applyAlignment="1">
      <alignment vertical="center" wrapText="1"/>
    </xf>
    <xf numFmtId="14" fontId="0" fillId="0" borderId="41" xfId="0" applyNumberFormat="1" applyBorder="1" applyAlignment="1" applyProtection="1">
      <alignment vertical="center"/>
      <protection hidden="1"/>
    </xf>
    <xf numFmtId="14" fontId="0" fillId="0" borderId="26" xfId="0" applyNumberFormat="1" applyBorder="1" applyAlignment="1" applyProtection="1">
      <alignment vertical="center"/>
      <protection hidden="1"/>
    </xf>
    <xf numFmtId="14" fontId="14" fillId="0" borderId="1" xfId="3" applyNumberFormat="1" applyBorder="1" applyAlignment="1" applyProtection="1">
      <alignment vertical="center"/>
      <protection hidden="1"/>
    </xf>
    <xf numFmtId="0" fontId="2" fillId="11" borderId="1" xfId="0" applyFont="1" applyFill="1" applyBorder="1" applyAlignment="1" applyProtection="1">
      <alignment horizontal="justify" vertical="center" wrapText="1"/>
      <protection locked="0" hidden="1"/>
    </xf>
    <xf numFmtId="14" fontId="2" fillId="11" borderId="1" xfId="0" applyNumberFormat="1" applyFont="1" applyFill="1" applyBorder="1" applyAlignment="1" applyProtection="1">
      <alignment horizontal="center" vertical="center" wrapText="1"/>
      <protection locked="0" hidden="1"/>
    </xf>
    <xf numFmtId="0" fontId="0" fillId="11" borderId="1" xfId="0" applyFill="1" applyBorder="1" applyAlignment="1" applyProtection="1">
      <alignment horizontal="justify" vertical="center" wrapText="1"/>
      <protection locked="0"/>
    </xf>
    <xf numFmtId="0" fontId="17" fillId="0" borderId="41" xfId="0" applyFont="1" applyBorder="1" applyAlignment="1">
      <alignment vertical="center"/>
    </xf>
    <xf numFmtId="0" fontId="17" fillId="0" borderId="43" xfId="0" applyFont="1" applyBorder="1" applyAlignment="1">
      <alignment vertical="center"/>
    </xf>
    <xf numFmtId="0" fontId="31" fillId="0" borderId="21" xfId="0" applyFont="1" applyBorder="1" applyAlignment="1">
      <alignment horizontal="center" vertical="center" wrapText="1"/>
    </xf>
    <xf numFmtId="0" fontId="17" fillId="0" borderId="32" xfId="0" applyFont="1" applyBorder="1" applyAlignment="1">
      <alignment vertical="center" wrapText="1"/>
    </xf>
    <xf numFmtId="0" fontId="31" fillId="0" borderId="42" xfId="0" applyFont="1" applyBorder="1" applyAlignment="1">
      <alignment vertical="center" wrapText="1"/>
    </xf>
    <xf numFmtId="0" fontId="17" fillId="0" borderId="21" xfId="0" applyFont="1" applyBorder="1" applyAlignment="1">
      <alignment vertical="center" wrapText="1"/>
    </xf>
    <xf numFmtId="0" fontId="17" fillId="0" borderId="21" xfId="0" applyFont="1" applyBorder="1" applyAlignment="1">
      <alignment wrapText="1"/>
    </xf>
    <xf numFmtId="0" fontId="31" fillId="0" borderId="42" xfId="0" applyFont="1" applyBorder="1" applyAlignment="1">
      <alignment wrapText="1"/>
    </xf>
    <xf numFmtId="0" fontId="31" fillId="0" borderId="42" xfId="0" applyFont="1" applyBorder="1" applyAlignment="1">
      <alignment horizontal="center" vertical="center" wrapText="1"/>
    </xf>
    <xf numFmtId="14" fontId="0" fillId="0" borderId="45" xfId="0" applyNumberFormat="1" applyBorder="1" applyAlignment="1" applyProtection="1">
      <alignment vertical="center"/>
      <protection hidden="1"/>
    </xf>
    <xf numFmtId="0" fontId="14" fillId="0" borderId="1" xfId="3" applyFill="1" applyBorder="1" applyAlignment="1" applyProtection="1">
      <alignment vertical="center" wrapText="1"/>
      <protection hidden="1"/>
    </xf>
    <xf numFmtId="0" fontId="14" fillId="0" borderId="1" xfId="3" applyBorder="1" applyAlignment="1" applyProtection="1">
      <alignment vertical="center"/>
      <protection hidden="1"/>
    </xf>
    <xf numFmtId="0" fontId="2" fillId="1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vertical="center" wrapText="1"/>
      <protection locked="0"/>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left" vertical="center" wrapText="1"/>
      <protection locked="0"/>
    </xf>
    <xf numFmtId="0" fontId="14" fillId="11" borderId="1" xfId="3" applyFill="1" applyBorder="1" applyAlignment="1" applyProtection="1">
      <alignment vertical="center" wrapText="1"/>
      <protection hidden="1"/>
    </xf>
    <xf numFmtId="0" fontId="14" fillId="0" borderId="0" xfId="3" applyFill="1" applyBorder="1" applyAlignment="1"/>
    <xf numFmtId="0" fontId="17" fillId="0" borderId="0" xfId="0" applyFont="1" applyAlignment="1">
      <alignment wrapText="1"/>
    </xf>
    <xf numFmtId="0" fontId="25" fillId="0" borderId="4" xfId="0" applyFont="1" applyBorder="1" applyAlignment="1" applyProtection="1">
      <alignment vertical="center" wrapText="1"/>
      <protection locked="0"/>
    </xf>
    <xf numFmtId="0" fontId="2" fillId="11" borderId="1" xfId="0" quotePrefix="1" applyFont="1" applyFill="1" applyBorder="1" applyAlignment="1" applyProtection="1">
      <alignment horizontal="center" vertical="center" wrapText="1"/>
      <protection locked="0" hidden="1"/>
    </xf>
    <xf numFmtId="9" fontId="22" fillId="9" borderId="1" xfId="0" applyNumberFormat="1" applyFont="1" applyFill="1" applyBorder="1" applyAlignment="1">
      <alignment vertical="center" wrapText="1"/>
    </xf>
    <xf numFmtId="0" fontId="32" fillId="0" borderId="5" xfId="0" quotePrefix="1" applyFont="1" applyBorder="1" applyAlignment="1" applyProtection="1">
      <alignment horizontal="left" vertical="center" wrapText="1"/>
      <protection hidden="1"/>
    </xf>
    <xf numFmtId="0" fontId="32" fillId="0" borderId="1" xfId="0" applyFont="1" applyBorder="1" applyAlignment="1" applyProtection="1">
      <alignment horizontal="left" vertical="center" wrapText="1"/>
      <protection locked="0"/>
    </xf>
    <xf numFmtId="9" fontId="32" fillId="0" borderId="1" xfId="1" applyFont="1" applyBorder="1" applyAlignment="1" applyProtection="1">
      <alignment horizontal="right" vertical="center" wrapText="1"/>
      <protection locked="0"/>
    </xf>
    <xf numFmtId="0" fontId="32" fillId="0" borderId="5" xfId="0" applyFont="1" applyBorder="1" applyAlignment="1" applyProtection="1">
      <alignment horizontal="left" vertical="center" wrapText="1"/>
      <protection hidden="1"/>
    </xf>
    <xf numFmtId="0" fontId="32" fillId="0" borderId="5"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9" fontId="32" fillId="0" borderId="7"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locked="0"/>
    </xf>
    <xf numFmtId="9" fontId="4" fillId="0" borderId="1" xfId="1" applyFont="1" applyFill="1" applyBorder="1" applyAlignment="1" applyProtection="1">
      <alignment vertical="center" wrapText="1"/>
      <protection locked="0"/>
    </xf>
    <xf numFmtId="0" fontId="4" fillId="0" borderId="7" xfId="0" applyFont="1" applyBorder="1" applyAlignment="1" applyProtection="1">
      <alignment vertical="center" wrapText="1"/>
      <protection locked="0"/>
    </xf>
    <xf numFmtId="9" fontId="4" fillId="0" borderId="7" xfId="1" applyFont="1" applyFill="1" applyBorder="1" applyAlignment="1" applyProtection="1">
      <alignment vertical="center" wrapText="1"/>
      <protection locked="0"/>
    </xf>
    <xf numFmtId="0" fontId="26" fillId="0" borderId="1" xfId="0" applyFont="1" applyBorder="1" applyAlignment="1">
      <alignment vertical="center" wrapText="1"/>
    </xf>
    <xf numFmtId="0" fontId="35" fillId="0" borderId="0" xfId="0" applyFont="1" applyProtection="1">
      <protection hidden="1"/>
    </xf>
    <xf numFmtId="0" fontId="35" fillId="0" borderId="0" xfId="0" applyFont="1" applyAlignment="1" applyProtection="1">
      <alignment horizontal="left" vertical="center" wrapText="1"/>
      <protection hidden="1"/>
    </xf>
    <xf numFmtId="164" fontId="35" fillId="0" borderId="0" xfId="0" applyNumberFormat="1" applyFont="1" applyAlignment="1" applyProtection="1">
      <alignment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9" fontId="35" fillId="0" borderId="0" xfId="1" applyFont="1" applyAlignment="1" applyProtection="1">
      <alignment horizontal="right" vertical="center" wrapText="1"/>
      <protection hidden="1"/>
    </xf>
    <xf numFmtId="0" fontId="35" fillId="0" borderId="0" xfId="0" applyFont="1" applyAlignment="1" applyProtection="1">
      <alignment horizontal="center" vertical="center" wrapText="1"/>
      <protection hidden="1"/>
    </xf>
    <xf numFmtId="9" fontId="35" fillId="0" borderId="0" xfId="1" applyFont="1" applyAlignment="1" applyProtection="1">
      <alignment horizontal="left" vertical="center" wrapText="1"/>
      <protection hidden="1"/>
    </xf>
    <xf numFmtId="0" fontId="35" fillId="0" borderId="1" xfId="0" quotePrefix="1" applyFont="1" applyBorder="1" applyAlignment="1" applyProtection="1">
      <alignment horizontal="left" vertical="center" wrapText="1"/>
      <protection locked="0"/>
    </xf>
    <xf numFmtId="14" fontId="35" fillId="0" borderId="1" xfId="0" applyNumberFormat="1" applyFont="1" applyBorder="1" applyAlignment="1" applyProtection="1">
      <alignment horizontal="center" vertical="center" wrapText="1"/>
      <protection locked="0"/>
    </xf>
    <xf numFmtId="14" fontId="35" fillId="0" borderId="1" xfId="0" applyNumberFormat="1" applyFont="1" applyBorder="1" applyAlignment="1" applyProtection="1">
      <alignment horizontal="center" vertical="center"/>
      <protection locked="0"/>
    </xf>
    <xf numFmtId="9" fontId="35" fillId="0" borderId="1" xfId="1" applyFont="1" applyBorder="1" applyAlignment="1" applyProtection="1">
      <alignment horizontal="right" vertical="center" wrapText="1"/>
      <protection locked="0"/>
    </xf>
    <xf numFmtId="0" fontId="35" fillId="11" borderId="0" xfId="0" applyFont="1" applyFill="1" applyProtection="1">
      <protection hidden="1"/>
    </xf>
    <xf numFmtId="0" fontId="37" fillId="11" borderId="26" xfId="0" applyFont="1" applyFill="1" applyBorder="1" applyAlignment="1" applyProtection="1">
      <alignment horizontal="center" vertical="center" wrapText="1"/>
      <protection locked="0"/>
    </xf>
    <xf numFmtId="0" fontId="37" fillId="11" borderId="5" xfId="0" applyFont="1" applyFill="1" applyBorder="1" applyAlignment="1" applyProtection="1">
      <alignment horizontal="center" vertical="center" wrapText="1"/>
      <protection locked="0"/>
    </xf>
    <xf numFmtId="0" fontId="39" fillId="11" borderId="1" xfId="0" applyFont="1" applyFill="1" applyBorder="1" applyAlignment="1" applyProtection="1">
      <alignment horizontal="center" vertical="center" wrapText="1"/>
      <protection locked="0"/>
    </xf>
    <xf numFmtId="9" fontId="39" fillId="11" borderId="1" xfId="1" applyFont="1" applyFill="1" applyBorder="1" applyAlignment="1" applyProtection="1">
      <alignment horizontal="center" vertical="center" wrapText="1"/>
      <protection locked="0"/>
    </xf>
    <xf numFmtId="0" fontId="40" fillId="11" borderId="1" xfId="0" applyFont="1" applyFill="1" applyBorder="1" applyAlignment="1" applyProtection="1">
      <alignment horizontal="center" vertical="center" wrapText="1"/>
      <protection locked="0"/>
    </xf>
    <xf numFmtId="0" fontId="39" fillId="0" borderId="5" xfId="0" quotePrefix="1" applyFont="1" applyBorder="1" applyAlignment="1" applyProtection="1">
      <alignment horizontal="center" vertical="center" wrapText="1"/>
      <protection hidden="1"/>
    </xf>
    <xf numFmtId="0" fontId="39" fillId="11" borderId="5" xfId="0" quotePrefix="1" applyFont="1" applyFill="1" applyBorder="1" applyAlignment="1" applyProtection="1">
      <alignment horizontal="center" vertical="center" wrapText="1"/>
      <protection hidden="1"/>
    </xf>
    <xf numFmtId="0" fontId="39" fillId="11" borderId="1" xfId="0" quotePrefix="1" applyFont="1" applyFill="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11" borderId="1"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0" borderId="1" xfId="0" applyFont="1" applyBorder="1" applyAlignment="1" applyProtection="1">
      <alignment vertical="center" wrapText="1"/>
      <protection locked="0"/>
    </xf>
    <xf numFmtId="9" fontId="39" fillId="0" borderId="1" xfId="1" applyFont="1" applyFill="1" applyBorder="1" applyAlignment="1" applyProtection="1">
      <alignment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5" xfId="0" quotePrefix="1"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4" fillId="0" borderId="4" xfId="0" applyFont="1" applyBorder="1" applyAlignment="1" applyProtection="1">
      <alignment vertical="center" wrapText="1"/>
      <protection locked="0"/>
    </xf>
    <xf numFmtId="9" fontId="4" fillId="0" borderId="4" xfId="1" applyFont="1" applyBorder="1" applyAlignment="1" applyProtection="1">
      <alignment vertical="center" wrapText="1"/>
      <protection locked="0"/>
    </xf>
    <xf numFmtId="0" fontId="4" fillId="0" borderId="4"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locked="0" hidden="1"/>
    </xf>
    <xf numFmtId="9" fontId="4" fillId="0" borderId="7" xfId="1" applyFont="1" applyBorder="1" applyAlignment="1" applyProtection="1">
      <alignment vertical="center" wrapText="1"/>
      <protection locked="0"/>
    </xf>
    <xf numFmtId="0" fontId="5" fillId="0" borderId="8" xfId="0" applyFont="1" applyBorder="1" applyAlignment="1" applyProtection="1">
      <alignment horizontal="left" vertical="center" wrapText="1"/>
      <protection locked="0" hidden="1"/>
    </xf>
    <xf numFmtId="0" fontId="4" fillId="0" borderId="8" xfId="0" applyFont="1" applyBorder="1" applyAlignment="1" applyProtection="1">
      <alignment vertical="center" wrapText="1"/>
      <protection locked="0"/>
    </xf>
    <xf numFmtId="9" fontId="4" fillId="0" borderId="8" xfId="1" applyFont="1" applyBorder="1" applyAlignment="1" applyProtection="1">
      <alignment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hidden="1"/>
    </xf>
    <xf numFmtId="9" fontId="5" fillId="0" borderId="4" xfId="1" applyFont="1" applyBorder="1" applyAlignment="1" applyProtection="1">
      <alignment horizontal="left" vertical="center" wrapText="1"/>
      <protection hidden="1"/>
    </xf>
    <xf numFmtId="9" fontId="5" fillId="0" borderId="7" xfId="1" applyFont="1" applyBorder="1" applyAlignment="1" applyProtection="1">
      <alignment horizontal="left" vertical="center" wrapText="1"/>
      <protection hidden="1"/>
    </xf>
    <xf numFmtId="0" fontId="9" fillId="12" borderId="1" xfId="0" applyFont="1" applyFill="1" applyBorder="1" applyAlignment="1" applyProtection="1">
      <alignment vertical="center" wrapText="1"/>
      <protection locked="0"/>
    </xf>
    <xf numFmtId="9" fontId="7" fillId="0" borderId="1" xfId="1" applyFont="1" applyBorder="1" applyAlignment="1" applyProtection="1">
      <alignment vertical="center" wrapText="1"/>
      <protection locked="0"/>
    </xf>
    <xf numFmtId="0" fontId="5" fillId="0" borderId="1" xfId="0" applyFont="1" applyBorder="1" applyAlignment="1" applyProtection="1">
      <alignment horizontal="left" vertical="center" wrapText="1"/>
      <protection hidden="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9" fillId="12" borderId="4"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8" fillId="8" borderId="8" xfId="0" applyFont="1" applyFill="1" applyBorder="1" applyAlignment="1" applyProtection="1">
      <alignment horizontal="center" vertical="center" wrapText="1"/>
      <protection hidden="1"/>
    </xf>
    <xf numFmtId="0" fontId="8" fillId="15" borderId="8" xfId="0" applyFont="1" applyFill="1" applyBorder="1" applyAlignment="1" applyProtection="1">
      <alignment horizontal="center" vertical="center" wrapText="1"/>
      <protection hidden="1"/>
    </xf>
    <xf numFmtId="0" fontId="18" fillId="9"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21" fillId="0" borderId="1" xfId="0" applyFont="1" applyBorder="1" applyAlignment="1">
      <alignment vertical="center" wrapText="1"/>
    </xf>
    <xf numFmtId="0" fontId="19" fillId="0" borderId="5" xfId="0" applyFont="1" applyBorder="1" applyAlignment="1">
      <alignmen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vertical="center" wrapText="1"/>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0" fontId="4" fillId="0" borderId="1"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center" vertical="center" wrapText="1"/>
      <protection locked="0"/>
    </xf>
    <xf numFmtId="9" fontId="39" fillId="0" borderId="7" xfId="1"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9" fillId="12" borderId="2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2" fillId="11" borderId="1" xfId="1" applyFont="1" applyFill="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2" fillId="0" borderId="4" xfId="0" applyFont="1" applyBorder="1" applyAlignment="1" applyProtection="1">
      <alignment horizontal="justify" vertical="center" wrapText="1"/>
      <protection locked="0"/>
    </xf>
    <xf numFmtId="0" fontId="2" fillId="0" borderId="7" xfId="0" applyFont="1" applyBorder="1" applyAlignment="1" applyProtection="1">
      <alignment horizontal="justify" vertical="center" wrapText="1"/>
      <protection locked="0"/>
    </xf>
    <xf numFmtId="9" fontId="2" fillId="0" borderId="4" xfId="1" applyFont="1" applyBorder="1" applyAlignment="1" applyProtection="1">
      <alignment horizontal="right" vertical="center" wrapText="1"/>
      <protection locked="0"/>
    </xf>
    <xf numFmtId="9" fontId="2" fillId="0" borderId="7" xfId="1" applyFont="1" applyBorder="1" applyAlignment="1" applyProtection="1">
      <alignment horizontal="right" vertical="center" wrapText="1"/>
      <protection locked="0"/>
    </xf>
    <xf numFmtId="0" fontId="2" fillId="0" borderId="8"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10" fillId="6" borderId="4" xfId="0" applyFont="1" applyFill="1" applyBorder="1" applyAlignment="1" applyProtection="1">
      <alignment horizontal="center" vertical="center"/>
      <protection hidden="1"/>
    </xf>
    <xf numFmtId="0" fontId="17" fillId="0" borderId="1" xfId="0" applyFont="1" applyBorder="1" applyAlignment="1">
      <alignment horizontal="center" vertical="center" wrapText="1"/>
    </xf>
    <xf numFmtId="0" fontId="37" fillId="0" borderId="1" xfId="0"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9" fontId="0" fillId="0" borderId="1" xfId="1" applyFont="1" applyBorder="1" applyAlignment="1" applyProtection="1">
      <alignment horizontal="center" vertical="center" wrapText="1"/>
      <protection locked="0"/>
    </xf>
    <xf numFmtId="9" fontId="7"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9" fontId="39" fillId="0" borderId="8"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hidden="1"/>
    </xf>
    <xf numFmtId="0" fontId="37" fillId="12" borderId="8" xfId="0" applyFont="1" applyFill="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9" fillId="12" borderId="1"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5" fillId="0" borderId="5" xfId="0" quotePrefix="1"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35" fillId="0" borderId="1" xfId="0" applyFont="1" applyBorder="1" applyAlignment="1" applyProtection="1">
      <alignment horizontal="justify" vertical="center" wrapText="1"/>
      <protection locked="0"/>
    </xf>
    <xf numFmtId="0" fontId="37" fillId="2" borderId="8" xfId="0" applyFont="1" applyFill="1" applyBorder="1" applyAlignment="1" applyProtection="1">
      <alignment horizontal="center" vertical="center" wrapText="1"/>
      <protection locked="0"/>
    </xf>
    <xf numFmtId="0" fontId="39" fillId="0" borderId="8" xfId="0" applyFont="1" applyBorder="1" applyAlignment="1">
      <alignment horizontal="left" vertical="center" wrapText="1"/>
    </xf>
    <xf numFmtId="0" fontId="0" fillId="0" borderId="1" xfId="0" applyBorder="1" applyAlignment="1" applyProtection="1">
      <alignment vertical="center" wrapText="1"/>
      <protection locked="0"/>
    </xf>
    <xf numFmtId="0" fontId="0" fillId="0" borderId="7" xfId="0" applyBorder="1" applyAlignment="1" applyProtection="1">
      <alignment vertical="center" wrapText="1"/>
      <protection locked="0"/>
    </xf>
    <xf numFmtId="0" fontId="5" fillId="0" borderId="1" xfId="0" applyFont="1" applyBorder="1" applyAlignment="1">
      <alignment vertical="center" wrapText="1"/>
    </xf>
    <xf numFmtId="0" fontId="7" fillId="0" borderId="0" xfId="0" applyFont="1" applyAlignment="1">
      <alignment horizontal="right" vertical="center"/>
    </xf>
    <xf numFmtId="0" fontId="37" fillId="6" borderId="1" xfId="0" applyFont="1" applyFill="1" applyBorder="1" applyAlignment="1" applyProtection="1">
      <alignment horizontal="center" vertical="center" wrapText="1"/>
      <protection locked="0"/>
    </xf>
    <xf numFmtId="0" fontId="7" fillId="7" borderId="2"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39" fillId="0" borderId="1" xfId="0" applyFont="1" applyBorder="1" applyAlignment="1" applyProtection="1">
      <alignment horizontal="justify" vertical="center" wrapText="1"/>
      <protection locked="0"/>
    </xf>
    <xf numFmtId="0" fontId="39" fillId="0" borderId="1" xfId="0" quotePrefix="1" applyFont="1" applyBorder="1" applyAlignment="1" applyProtection="1">
      <alignment horizontal="justify" vertical="center" wrapText="1"/>
      <protection locked="0"/>
    </xf>
    <xf numFmtId="0" fontId="25" fillId="0" borderId="21"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5" fillId="0" borderId="15" xfId="0" applyFont="1" applyBorder="1" applyAlignment="1" applyProtection="1">
      <alignment horizontal="left" vertical="center" wrapText="1"/>
      <protection hidden="1"/>
    </xf>
    <xf numFmtId="9" fontId="24" fillId="9" borderId="8" xfId="0" applyNumberFormat="1" applyFont="1" applyFill="1" applyBorder="1" applyAlignment="1">
      <alignment horizontal="center" vertical="center" wrapText="1"/>
    </xf>
    <xf numFmtId="0" fontId="23" fillId="9" borderId="8" xfId="0" applyFont="1" applyFill="1" applyBorder="1" applyAlignment="1">
      <alignment vertical="center" wrapText="1"/>
    </xf>
    <xf numFmtId="0" fontId="21" fillId="0" borderId="32" xfId="0" applyFont="1" applyBorder="1" applyAlignment="1">
      <alignment vertical="center" wrapText="1"/>
    </xf>
    <xf numFmtId="0" fontId="2" fillId="0" borderId="1" xfId="0" quotePrefix="1" applyFont="1" applyBorder="1" applyAlignment="1" applyProtection="1">
      <alignment horizontal="left" vertical="center" wrapText="1"/>
      <protection hidden="1"/>
    </xf>
    <xf numFmtId="0" fontId="0" fillId="0" borderId="7" xfId="0" applyBorder="1" applyAlignment="1" applyProtection="1">
      <alignment horizontal="left" vertical="center" wrapText="1"/>
      <protection locked="0"/>
    </xf>
    <xf numFmtId="0" fontId="5" fillId="0" borderId="1" xfId="0" quotePrefix="1" applyFont="1" applyBorder="1" applyAlignment="1" applyProtection="1">
      <alignment horizontal="left" vertical="center" wrapText="1"/>
      <protection locked="0"/>
    </xf>
    <xf numFmtId="9" fontId="9" fillId="0" borderId="21" xfId="0" applyNumberFormat="1" applyFont="1" applyBorder="1" applyAlignment="1" applyProtection="1">
      <alignment horizontal="center" vertical="center" wrapText="1"/>
      <protection locked="0"/>
    </xf>
    <xf numFmtId="0" fontId="23" fillId="0" borderId="48" xfId="0" applyFont="1" applyBorder="1" applyAlignment="1">
      <alignment vertical="center" wrapText="1"/>
    </xf>
    <xf numFmtId="0" fontId="23" fillId="0" borderId="1" xfId="0" applyFont="1" applyBorder="1" applyAlignment="1">
      <alignment vertical="center" wrapText="1"/>
    </xf>
    <xf numFmtId="0" fontId="46" fillId="2" borderId="4" xfId="0" applyFont="1" applyFill="1" applyBorder="1" applyAlignment="1" applyProtection="1">
      <alignment horizontal="center" vertical="center" wrapText="1"/>
      <protection locked="0"/>
    </xf>
    <xf numFmtId="0" fontId="9" fillId="0" borderId="1" xfId="0" quotePrefix="1" applyFont="1" applyBorder="1" applyAlignment="1" applyProtection="1">
      <alignment horizontal="center" vertical="center" wrapText="1"/>
      <protection hidden="1"/>
    </xf>
    <xf numFmtId="9" fontId="47" fillId="0" borderId="4" xfId="1" applyFont="1" applyBorder="1" applyAlignment="1" applyProtection="1">
      <alignment horizontal="right" vertical="center" wrapText="1"/>
      <protection locked="0"/>
    </xf>
    <xf numFmtId="9" fontId="9" fillId="2" borderId="4" xfId="1" applyFont="1" applyFill="1" applyBorder="1" applyAlignment="1" applyProtection="1">
      <alignment horizontal="right" vertical="center" wrapText="1"/>
      <protection locked="0"/>
    </xf>
    <xf numFmtId="0" fontId="46" fillId="0" borderId="4" xfId="0" applyFont="1" applyBorder="1" applyAlignment="1" applyProtection="1">
      <alignment horizontal="center" vertical="center" wrapText="1"/>
      <protection locked="0"/>
    </xf>
    <xf numFmtId="0" fontId="45" fillId="0" borderId="0" xfId="0" applyFont="1"/>
    <xf numFmtId="0" fontId="45" fillId="0" borderId="0" xfId="0" applyFont="1" applyAlignment="1">
      <alignment horizontal="right" vertical="center" wrapText="1"/>
    </xf>
    <xf numFmtId="0" fontId="40" fillId="0" borderId="1" xfId="0" applyFont="1" applyBorder="1" applyAlignment="1" applyProtection="1">
      <alignment horizontal="center" vertical="center" wrapText="1"/>
      <protection locked="0"/>
    </xf>
    <xf numFmtId="0" fontId="37" fillId="13" borderId="1" xfId="0" applyFont="1" applyFill="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9" fontId="7" fillId="0" borderId="2" xfId="1"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locked="0"/>
    </xf>
    <xf numFmtId="0" fontId="0" fillId="0" borderId="8" xfId="0" applyBorder="1" applyAlignment="1" applyProtection="1">
      <alignment horizontal="center" vertical="center" wrapText="1"/>
      <protection locked="0"/>
    </xf>
    <xf numFmtId="0" fontId="2" fillId="0" borderId="10" xfId="0" applyFont="1" applyBorder="1" applyAlignment="1" applyProtection="1">
      <alignment horizontal="left" vertical="center" wrapText="1"/>
      <protection hidden="1"/>
    </xf>
    <xf numFmtId="14" fontId="0" fillId="0" borderId="8" xfId="0" applyNumberFormat="1" applyBorder="1" applyAlignment="1" applyProtection="1">
      <alignment horizontal="center" vertical="center" wrapText="1"/>
      <protection locked="0"/>
    </xf>
    <xf numFmtId="0" fontId="2" fillId="0" borderId="38" xfId="0" applyFont="1" applyBorder="1" applyAlignment="1" applyProtection="1">
      <alignment vertical="center" wrapText="1"/>
      <protection locked="0"/>
    </xf>
    <xf numFmtId="9" fontId="2" fillId="0" borderId="38" xfId="1" applyFont="1" applyBorder="1" applyAlignment="1" applyProtection="1">
      <alignment vertical="center" wrapText="1"/>
      <protection locked="0"/>
    </xf>
    <xf numFmtId="0" fontId="2" fillId="0" borderId="38" xfId="0" applyFont="1" applyBorder="1" applyAlignment="1" applyProtection="1">
      <alignment horizontal="left" vertical="center" wrapText="1"/>
      <protection locked="0"/>
    </xf>
    <xf numFmtId="9" fontId="2" fillId="0" borderId="38" xfId="1" applyFont="1" applyBorder="1" applyAlignment="1" applyProtection="1">
      <alignment horizontal="right" vertical="center" wrapText="1"/>
      <protection locked="0"/>
    </xf>
    <xf numFmtId="0" fontId="2" fillId="0" borderId="40" xfId="0" quotePrefix="1" applyFont="1" applyBorder="1" applyAlignment="1" applyProtection="1">
      <alignment horizontal="left" vertical="center" wrapText="1"/>
      <protection hidden="1"/>
    </xf>
    <xf numFmtId="0" fontId="2" fillId="0" borderId="15"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2" fillId="0" borderId="15"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7" fillId="0" borderId="4" xfId="5"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2" fillId="0" borderId="4" xfId="5" applyFont="1" applyBorder="1" applyAlignment="1" applyProtection="1">
      <alignment vertical="center" wrapText="1"/>
      <protection locked="0"/>
    </xf>
    <xf numFmtId="9" fontId="2" fillId="0" borderId="4" xfId="5" applyFont="1" applyBorder="1" applyAlignment="1" applyProtection="1">
      <alignment horizontal="right" vertical="center" wrapText="1"/>
      <protection locked="0"/>
    </xf>
    <xf numFmtId="0" fontId="2" fillId="18" borderId="11" xfId="0" applyFont="1" applyFill="1" applyBorder="1" applyAlignment="1" applyProtection="1">
      <alignment horizontal="justify" vertical="center" wrapText="1"/>
      <protection locked="0"/>
    </xf>
    <xf numFmtId="0" fontId="2" fillId="18" borderId="4"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center" vertical="center" wrapText="1"/>
      <protection locked="0"/>
    </xf>
    <xf numFmtId="0" fontId="6" fillId="18" borderId="4" xfId="0" applyFont="1" applyFill="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9" fontId="2" fillId="0" borderId="15" xfId="5" applyFont="1" applyBorder="1" applyAlignment="1" applyProtection="1">
      <alignment vertical="center" wrapText="1"/>
      <protection locked="0"/>
    </xf>
    <xf numFmtId="9" fontId="2" fillId="0" borderId="4" xfId="5" applyFont="1" applyBorder="1" applyAlignment="1" applyProtection="1">
      <alignment horizontal="center" vertical="center" wrapText="1"/>
      <protection locked="0"/>
    </xf>
    <xf numFmtId="9" fontId="0" fillId="0" borderId="4"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0" fontId="2" fillId="0" borderId="42"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9" fontId="7" fillId="0" borderId="15" xfId="1" applyFont="1" applyBorder="1" applyAlignment="1" applyProtection="1">
      <alignment horizontal="center" vertical="center" wrapText="1"/>
      <protection locked="0"/>
    </xf>
    <xf numFmtId="0" fontId="2" fillId="18" borderId="1" xfId="0" applyFont="1" applyFill="1" applyBorder="1" applyAlignment="1" applyProtection="1">
      <alignment horizontal="justify" vertical="center" wrapText="1"/>
      <protection locked="0"/>
    </xf>
    <xf numFmtId="9" fontId="2" fillId="0" borderId="1" xfId="5" applyFont="1" applyBorder="1" applyAlignment="1" applyProtection="1">
      <alignment horizontal="center" vertical="center" wrapText="1"/>
      <protection locked="0"/>
    </xf>
    <xf numFmtId="9" fontId="7" fillId="0" borderId="1" xfId="5" applyFont="1" applyBorder="1" applyAlignment="1" applyProtection="1">
      <alignment horizontal="center" vertical="center" wrapText="1"/>
      <protection locked="0"/>
    </xf>
    <xf numFmtId="0" fontId="2" fillId="0" borderId="41" xfId="0" quotePrefix="1" applyFont="1" applyBorder="1" applyAlignment="1" applyProtection="1">
      <alignment horizontal="left" vertical="center" wrapText="1"/>
      <protection hidden="1"/>
    </xf>
    <xf numFmtId="9" fontId="0" fillId="0" borderId="1" xfId="5" applyFont="1" applyBorder="1" applyAlignment="1" applyProtection="1">
      <alignment horizontal="left" vertical="center" wrapText="1"/>
      <protection locked="0"/>
    </xf>
    <xf numFmtId="9" fontId="2" fillId="0" borderId="1" xfId="5" applyFont="1" applyBorder="1" applyAlignment="1" applyProtection="1">
      <alignment vertical="center" wrapText="1"/>
      <protection locked="0"/>
    </xf>
    <xf numFmtId="0" fontId="2" fillId="18" borderId="1" xfId="0" applyFont="1" applyFill="1" applyBorder="1" applyAlignment="1" applyProtection="1">
      <alignment horizontal="left" vertical="center" wrapText="1"/>
      <protection locked="0"/>
    </xf>
    <xf numFmtId="0" fontId="2" fillId="18" borderId="1" xfId="0" applyFont="1" applyFill="1" applyBorder="1" applyAlignment="1" applyProtection="1">
      <alignment horizontal="center" vertical="center" wrapText="1"/>
      <protection locked="0"/>
    </xf>
    <xf numFmtId="9" fontId="2" fillId="0" borderId="1" xfId="5" applyFont="1" applyBorder="1" applyAlignment="1" applyProtection="1">
      <alignment horizontal="right" vertical="center" wrapText="1"/>
      <protection locked="0"/>
    </xf>
    <xf numFmtId="9" fontId="7" fillId="0" borderId="15" xfId="5"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42" xfId="0" applyFont="1" applyBorder="1" applyAlignment="1" applyProtection="1">
      <alignment horizontal="left" vertical="center" wrapText="1"/>
      <protection locked="0"/>
    </xf>
    <xf numFmtId="10" fontId="2" fillId="0" borderId="42" xfId="1" applyNumberFormat="1"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7" fillId="12" borderId="42" xfId="0" applyFont="1" applyFill="1" applyBorder="1" applyAlignment="1" applyProtection="1">
      <alignment horizontal="center" vertical="center" wrapText="1"/>
      <protection locked="0"/>
    </xf>
    <xf numFmtId="9" fontId="7" fillId="0" borderId="42" xfId="1" applyFont="1" applyBorder="1" applyAlignment="1" applyProtection="1">
      <alignment horizontal="center" vertical="center" wrapText="1"/>
      <protection locked="0"/>
    </xf>
    <xf numFmtId="0" fontId="9" fillId="12" borderId="42" xfId="0" applyFont="1" applyFill="1" applyBorder="1" applyAlignment="1" applyProtection="1">
      <alignment horizontal="center" vertical="center" wrapText="1"/>
      <protection locked="0"/>
    </xf>
    <xf numFmtId="9" fontId="0" fillId="0" borderId="1" xfId="5" applyFont="1" applyBorder="1" applyAlignment="1" applyProtection="1">
      <alignment horizontal="justify" vertical="center" wrapText="1"/>
      <protection locked="0"/>
    </xf>
    <xf numFmtId="0" fontId="9" fillId="3" borderId="13" xfId="0" applyFont="1" applyFill="1" applyBorder="1" applyAlignment="1" applyProtection="1">
      <alignment horizontal="center" vertical="center" wrapText="1"/>
      <protection hidden="1"/>
    </xf>
    <xf numFmtId="0" fontId="46" fillId="0" borderId="1" xfId="0" applyFont="1" applyBorder="1" applyAlignment="1" applyProtection="1">
      <alignment horizontal="center" vertical="center" wrapText="1"/>
      <protection locked="0"/>
    </xf>
    <xf numFmtId="9" fontId="9" fillId="0" borderId="33" xfId="0" applyNumberFormat="1" applyFont="1" applyBorder="1" applyAlignment="1" applyProtection="1">
      <alignment horizontal="center" vertical="center" wrapText="1"/>
      <protection locked="0"/>
    </xf>
    <xf numFmtId="0" fontId="2" fillId="7" borderId="1" xfId="0" applyFont="1" applyFill="1" applyBorder="1" applyAlignment="1" applyProtection="1">
      <alignment vertical="center" wrapText="1"/>
      <protection locked="0"/>
    </xf>
    <xf numFmtId="0" fontId="0" fillId="0" borderId="35" xfId="0" applyBorder="1" applyAlignment="1">
      <alignment horizontal="center" vertical="center" wrapText="1"/>
    </xf>
    <xf numFmtId="164" fontId="0" fillId="0" borderId="1" xfId="0" applyNumberFormat="1" applyBorder="1" applyAlignment="1" applyProtection="1">
      <alignment vertical="center"/>
      <protection hidden="1"/>
    </xf>
    <xf numFmtId="0" fontId="0" fillId="0" borderId="8" xfId="0" applyBorder="1" applyAlignment="1" applyProtection="1">
      <alignment horizontal="left" vertical="center" wrapText="1"/>
      <protection locked="0"/>
    </xf>
    <xf numFmtId="0" fontId="35" fillId="0" borderId="1" xfId="0" applyFont="1" applyBorder="1" applyAlignment="1" applyProtection="1">
      <alignment horizontal="justify" vertical="center" wrapText="1"/>
      <protection hidden="1"/>
    </xf>
    <xf numFmtId="0" fontId="35" fillId="0" borderId="1" xfId="0" applyFont="1" applyBorder="1" applyAlignment="1" applyProtection="1">
      <alignment horizontal="center" vertical="center"/>
      <protection hidden="1"/>
    </xf>
    <xf numFmtId="0" fontId="2" fillId="0" borderId="42" xfId="0" quotePrefix="1" applyFont="1" applyBorder="1" applyAlignment="1" applyProtection="1">
      <alignment horizontal="left" vertical="center" wrapText="1"/>
      <protection hidden="1"/>
    </xf>
    <xf numFmtId="0" fontId="2" fillId="0" borderId="8" xfId="0" quotePrefix="1" applyFont="1" applyBorder="1" applyAlignment="1" applyProtection="1">
      <alignment horizontal="left" vertical="center" wrapText="1"/>
      <protection hidden="1"/>
    </xf>
    <xf numFmtId="0" fontId="39" fillId="11" borderId="8" xfId="0" applyFont="1" applyFill="1" applyBorder="1" applyAlignment="1">
      <alignment horizontal="center" vertical="center" wrapText="1"/>
    </xf>
    <xf numFmtId="0" fontId="15" fillId="16" borderId="15" xfId="0" applyFont="1" applyFill="1" applyBorder="1" applyAlignment="1" applyProtection="1">
      <alignment horizontal="center" vertical="center" wrapText="1"/>
      <protection locked="0"/>
    </xf>
    <xf numFmtId="0" fontId="2" fillId="0" borderId="30" xfId="0" applyFont="1" applyBorder="1" applyAlignment="1" applyProtection="1">
      <alignment horizontal="left" vertical="center" wrapText="1"/>
      <protection locked="0"/>
    </xf>
    <xf numFmtId="0" fontId="15" fillId="16"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23" fillId="0" borderId="8" xfId="0" applyFont="1" applyBorder="1" applyAlignment="1">
      <alignment vertical="center" wrapText="1"/>
    </xf>
    <xf numFmtId="0" fontId="5" fillId="0" borderId="4" xfId="0" applyFont="1" applyBorder="1" applyAlignment="1" applyProtection="1">
      <alignment vertical="center" wrapText="1"/>
      <protection hidden="1"/>
    </xf>
    <xf numFmtId="0" fontId="9" fillId="20" borderId="1" xfId="0" applyFont="1" applyFill="1" applyBorder="1" applyAlignment="1" applyProtection="1">
      <alignment horizontal="center" vertical="center" wrapText="1"/>
      <protection locked="0"/>
    </xf>
    <xf numFmtId="0" fontId="7" fillId="20" borderId="1" xfId="0" applyFont="1" applyFill="1" applyBorder="1" applyAlignment="1" applyProtection="1">
      <alignment horizontal="center" vertical="center" wrapText="1"/>
      <protection locked="0"/>
    </xf>
    <xf numFmtId="0" fontId="15" fillId="8" borderId="1" xfId="0" applyFont="1" applyFill="1" applyBorder="1" applyAlignment="1">
      <alignment horizontal="center" vertical="center"/>
    </xf>
    <xf numFmtId="0" fontId="5" fillId="0" borderId="1"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locked="0"/>
    </xf>
    <xf numFmtId="14" fontId="5" fillId="0" borderId="1" xfId="0" applyNumberFormat="1" applyFont="1" applyBorder="1" applyAlignment="1">
      <alignment vertical="center"/>
    </xf>
    <xf numFmtId="0" fontId="5" fillId="0" borderId="1" xfId="0" applyFont="1" applyBorder="1" applyAlignment="1">
      <alignment vertical="center"/>
    </xf>
    <xf numFmtId="0" fontId="4" fillId="0" borderId="1" xfId="0" applyFont="1" applyBorder="1" applyAlignment="1" applyProtection="1">
      <alignment vertical="top" wrapText="1"/>
      <protection locked="0"/>
    </xf>
    <xf numFmtId="0" fontId="14" fillId="0" borderId="10" xfId="4" applyFill="1" applyBorder="1" applyAlignment="1">
      <alignment horizontal="center" vertical="center" wrapText="1"/>
    </xf>
    <xf numFmtId="9" fontId="36" fillId="0" borderId="8" xfId="1" applyFont="1" applyFill="1" applyBorder="1" applyAlignment="1" applyProtection="1">
      <alignment horizontal="left" vertical="center" wrapText="1"/>
      <protection locked="0"/>
    </xf>
    <xf numFmtId="9" fontId="1" fillId="11" borderId="1" xfId="1" applyFont="1" applyFill="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9" fontId="1" fillId="0" borderId="4" xfId="1" applyFont="1" applyBorder="1" applyAlignment="1" applyProtection="1">
      <alignment horizontal="left" vertical="center" wrapText="1"/>
      <protection locked="0"/>
    </xf>
    <xf numFmtId="9" fontId="1" fillId="0" borderId="42" xfId="1" applyFont="1" applyBorder="1" applyAlignment="1" applyProtection="1">
      <alignment horizontal="left" vertical="center" wrapText="1"/>
      <protection locked="0"/>
    </xf>
    <xf numFmtId="9" fontId="1" fillId="0" borderId="4" xfId="1" applyFont="1" applyFill="1" applyBorder="1" applyAlignment="1" applyProtection="1">
      <alignment horizontal="left" vertical="center" wrapText="1"/>
      <protection locked="0"/>
    </xf>
    <xf numFmtId="0" fontId="49" fillId="0" borderId="1" xfId="0" applyFont="1" applyBorder="1" applyAlignment="1" applyProtection="1">
      <alignment vertical="center" wrapText="1"/>
      <protection locked="0"/>
    </xf>
    <xf numFmtId="0" fontId="2" fillId="0" borderId="8"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xf>
    <xf numFmtId="9" fontId="4" fillId="0" borderId="2" xfId="1" applyFont="1" applyFill="1" applyBorder="1" applyAlignment="1" applyProtection="1">
      <alignment vertical="center" wrapText="1"/>
      <protection locked="0"/>
    </xf>
    <xf numFmtId="0" fontId="4" fillId="0" borderId="38"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9" fontId="32" fillId="0" borderId="0" xfId="1" applyFont="1" applyBorder="1" applyAlignment="1" applyProtection="1">
      <alignment horizontal="right" vertical="center" wrapText="1"/>
      <protection locked="0"/>
    </xf>
    <xf numFmtId="0" fontId="8" fillId="12" borderId="8"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2" fillId="0" borderId="10" xfId="0" applyFont="1" applyBorder="1" applyAlignment="1" applyProtection="1">
      <alignment horizontal="left" vertical="center" wrapText="1"/>
      <protection locked="0"/>
    </xf>
    <xf numFmtId="9" fontId="41"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9" fontId="15" fillId="0" borderId="1" xfId="1" applyFont="1" applyBorder="1" applyAlignment="1" applyProtection="1">
      <alignment horizontal="center" vertical="center" wrapText="1"/>
      <protection locked="0"/>
    </xf>
    <xf numFmtId="0" fontId="2" fillId="0" borderId="8" xfId="0" quotePrefix="1" applyFont="1" applyBorder="1" applyAlignment="1" applyProtection="1">
      <alignment horizontal="justify" vertical="center" wrapText="1"/>
      <protection locked="0"/>
    </xf>
    <xf numFmtId="14" fontId="2" fillId="0" borderId="8" xfId="0" applyNumberFormat="1" applyFont="1" applyBorder="1" applyAlignment="1" applyProtection="1">
      <alignment horizontal="center" vertical="center" wrapText="1"/>
      <protection locked="0" hidden="1"/>
    </xf>
    <xf numFmtId="0" fontId="2" fillId="0" borderId="8" xfId="0" quotePrefix="1" applyFont="1" applyBorder="1" applyAlignment="1" applyProtection="1">
      <alignment horizontal="center" vertical="center" wrapText="1"/>
      <protection locked="0" hidden="1"/>
    </xf>
    <xf numFmtId="9" fontId="4" fillId="0" borderId="8" xfId="1" applyFont="1" applyFill="1" applyBorder="1" applyAlignment="1" applyProtection="1">
      <alignment vertical="center" wrapText="1"/>
      <protection locked="0"/>
    </xf>
    <xf numFmtId="9" fontId="2" fillId="0" borderId="2" xfId="1"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0" fontId="2" fillId="18" borderId="8" xfId="0" applyFont="1" applyFill="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4" fillId="0" borderId="1" xfId="1" applyFont="1" applyFill="1" applyBorder="1" applyAlignment="1" applyProtection="1">
      <alignment horizontal="justify" vertical="center" wrapText="1"/>
      <protection locked="0"/>
    </xf>
    <xf numFmtId="0" fontId="2" fillId="0" borderId="2" xfId="0" applyFont="1" applyBorder="1" applyAlignment="1" applyProtection="1">
      <alignment horizontal="left" vertical="center" wrapText="1"/>
      <protection locked="0"/>
    </xf>
    <xf numFmtId="0" fontId="20" fillId="0" borderId="1" xfId="0" applyFont="1" applyBorder="1" applyAlignment="1">
      <alignment vertical="top" wrapText="1"/>
    </xf>
    <xf numFmtId="0" fontId="20" fillId="0" borderId="1" xfId="0" applyFont="1" applyBorder="1" applyAlignment="1">
      <alignment horizontal="left" vertical="center" wrapText="1"/>
    </xf>
    <xf numFmtId="0" fontId="4" fillId="0" borderId="21" xfId="0" applyFont="1" applyBorder="1" applyAlignment="1" applyProtection="1">
      <alignment vertical="center" wrapText="1"/>
      <protection locked="0"/>
    </xf>
    <xf numFmtId="0" fontId="25" fillId="0" borderId="7" xfId="0" applyFont="1" applyBorder="1" applyAlignment="1">
      <alignment vertical="center" wrapText="1"/>
    </xf>
    <xf numFmtId="0" fontId="25" fillId="0" borderId="4" xfId="0" applyFont="1" applyBorder="1" applyAlignment="1">
      <alignment vertical="center" wrapText="1"/>
    </xf>
    <xf numFmtId="0" fontId="7" fillId="19" borderId="1" xfId="0" applyFont="1" applyFill="1" applyBorder="1" applyAlignment="1" applyProtection="1">
      <alignment horizontal="center" vertical="center" wrapText="1"/>
      <protection locked="0"/>
    </xf>
    <xf numFmtId="9" fontId="7" fillId="19" borderId="1" xfId="1" applyFont="1" applyFill="1" applyBorder="1" applyAlignment="1" applyProtection="1">
      <alignment horizontal="center" vertical="center" wrapText="1"/>
      <protection locked="0"/>
    </xf>
    <xf numFmtId="0" fontId="9" fillId="19" borderId="1" xfId="0" applyFont="1" applyFill="1" applyBorder="1" applyAlignment="1" applyProtection="1">
      <alignment horizontal="center" vertical="center" wrapText="1"/>
      <protection locked="0"/>
    </xf>
    <xf numFmtId="0" fontId="2"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9" fontId="7" fillId="0" borderId="8" xfId="5" applyFont="1" applyBorder="1" applyAlignment="1" applyProtection="1">
      <alignment horizontal="center" vertical="center" wrapText="1"/>
      <protection locked="0"/>
    </xf>
    <xf numFmtId="0" fontId="43" fillId="0" borderId="5" xfId="0" applyFont="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9" fontId="4" fillId="0" borderId="8" xfId="1"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hidden="1"/>
    </xf>
    <xf numFmtId="0" fontId="52" fillId="0" borderId="8" xfId="0" applyFont="1" applyBorder="1" applyAlignment="1" applyProtection="1">
      <alignment horizontal="justify" vertical="center" wrapText="1"/>
      <protection locked="0"/>
    </xf>
    <xf numFmtId="0" fontId="43" fillId="0" borderId="8" xfId="0" applyFont="1" applyBorder="1" applyAlignment="1" applyProtection="1">
      <alignment horizontal="justify" vertical="center" wrapText="1"/>
      <protection locked="0"/>
    </xf>
    <xf numFmtId="0" fontId="43" fillId="12" borderId="8" xfId="0" applyFont="1" applyFill="1" applyBorder="1" applyAlignment="1" applyProtection="1">
      <alignment horizontal="justify" vertical="center" wrapText="1"/>
      <protection locked="0"/>
    </xf>
    <xf numFmtId="9" fontId="43" fillId="0" borderId="8" xfId="1" applyFont="1" applyBorder="1" applyAlignment="1" applyProtection="1">
      <alignment horizontal="justify" vertical="center" wrapText="1"/>
      <protection locked="0"/>
    </xf>
    <xf numFmtId="0" fontId="43" fillId="2" borderId="8" xfId="0" applyFont="1" applyFill="1" applyBorder="1" applyAlignment="1" applyProtection="1">
      <alignment horizontal="justify" vertical="center" wrapText="1"/>
      <protection locked="0"/>
    </xf>
    <xf numFmtId="9" fontId="43" fillId="11" borderId="1" xfId="1" applyFont="1" applyFill="1" applyBorder="1" applyAlignment="1" applyProtection="1">
      <alignment horizontal="justify" vertical="center" wrapText="1"/>
      <protection locked="0"/>
    </xf>
    <xf numFmtId="9" fontId="2" fillId="11" borderId="1" xfId="1" applyFont="1" applyFill="1" applyBorder="1" applyAlignment="1" applyProtection="1">
      <alignment horizontal="justify" vertical="center" wrapText="1"/>
      <protection locked="0"/>
    </xf>
    <xf numFmtId="9" fontId="2" fillId="0" borderId="1" xfId="1" applyFont="1" applyBorder="1" applyAlignment="1" applyProtection="1">
      <alignment horizontal="justify" vertical="center" wrapText="1"/>
      <protection locked="0"/>
    </xf>
    <xf numFmtId="0" fontId="43" fillId="2" borderId="1" xfId="0" applyFont="1" applyFill="1" applyBorder="1" applyAlignment="1" applyProtection="1">
      <alignment horizontal="justify" vertical="center" wrapText="1"/>
      <protection locked="0"/>
    </xf>
    <xf numFmtId="0" fontId="43" fillId="0" borderId="26" xfId="0" applyFont="1" applyBorder="1" applyAlignment="1" applyProtection="1">
      <alignment horizontal="justify" vertical="center" wrapText="1"/>
      <protection locked="0"/>
    </xf>
    <xf numFmtId="0" fontId="2" fillId="0" borderId="0" xfId="0" applyFont="1" applyProtection="1">
      <protection hidden="1"/>
    </xf>
    <xf numFmtId="165" fontId="2" fillId="0" borderId="1" xfId="0" applyNumberFormat="1" applyFont="1" applyBorder="1" applyAlignment="1" applyProtection="1">
      <alignment horizontal="justify" vertical="center" wrapText="1"/>
      <protection locked="0" hidden="1"/>
    </xf>
    <xf numFmtId="14" fontId="2" fillId="0" borderId="1" xfId="0" applyNumberFormat="1" applyFont="1" applyBorder="1" applyAlignment="1" applyProtection="1">
      <alignment horizontal="justify" vertical="center" wrapText="1"/>
      <protection hidden="1"/>
    </xf>
    <xf numFmtId="1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justify" vertical="center"/>
    </xf>
    <xf numFmtId="0" fontId="2" fillId="0" borderId="42"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hidden="1"/>
    </xf>
    <xf numFmtId="0" fontId="7" fillId="0" borderId="1" xfId="0" applyFont="1" applyBorder="1" applyAlignment="1" applyProtection="1">
      <alignment horizontal="right" vertical="center" wrapText="1"/>
      <protection hidden="1"/>
    </xf>
    <xf numFmtId="166" fontId="0" fillId="0" borderId="0" xfId="7" applyNumberFormat="1" applyFont="1" applyBorder="1" applyAlignment="1">
      <alignment vertical="center"/>
    </xf>
    <xf numFmtId="166" fontId="0" fillId="0" borderId="1" xfId="7" applyNumberFormat="1" applyFont="1" applyBorder="1" applyAlignment="1">
      <alignment vertical="center"/>
    </xf>
    <xf numFmtId="166" fontId="7" fillId="0" borderId="0" xfId="7" applyNumberFormat="1" applyFont="1" applyBorder="1" applyAlignment="1">
      <alignment vertical="center"/>
    </xf>
    <xf numFmtId="166" fontId="7" fillId="0" borderId="1" xfId="7" applyNumberFormat="1" applyFont="1" applyBorder="1" applyAlignment="1">
      <alignment vertical="center"/>
    </xf>
    <xf numFmtId="0" fontId="15" fillId="8" borderId="6" xfId="0" applyFont="1" applyFill="1" applyBorder="1" applyAlignment="1">
      <alignment horizontal="center" vertical="center" wrapText="1"/>
    </xf>
    <xf numFmtId="0" fontId="15" fillId="8" borderId="29" xfId="0" applyFont="1" applyFill="1" applyBorder="1" applyAlignment="1">
      <alignment horizontal="right" vertical="center"/>
    </xf>
    <xf numFmtId="0" fontId="9" fillId="0" borderId="21" xfId="0" applyFont="1" applyBorder="1" applyAlignment="1" applyProtection="1">
      <alignment horizontal="center" vertical="center" wrapText="1"/>
      <protection locked="0"/>
    </xf>
    <xf numFmtId="9" fontId="2" fillId="0" borderId="21"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9" fontId="1" fillId="0" borderId="21"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0" fontId="39" fillId="0" borderId="1" xfId="0" applyFont="1" applyBorder="1" applyAlignment="1">
      <alignment horizontal="center" vertical="center" wrapText="1"/>
    </xf>
    <xf numFmtId="0" fontId="0" fillId="0" borderId="8" xfId="0" applyBorder="1" applyAlignment="1" applyProtection="1">
      <alignment horizontal="center" vertical="center"/>
      <protection hidden="1"/>
    </xf>
    <xf numFmtId="0" fontId="2" fillId="0" borderId="10" xfId="0" quotePrefix="1" applyFont="1" applyBorder="1" applyAlignment="1" applyProtection="1">
      <alignment vertical="center" wrapText="1"/>
      <protection hidden="1"/>
    </xf>
    <xf numFmtId="0" fontId="9" fillId="0" borderId="51" xfId="0" applyFont="1" applyBorder="1" applyAlignment="1" applyProtection="1">
      <alignment horizontal="center" vertical="center" wrapText="1"/>
      <protection locked="0"/>
    </xf>
    <xf numFmtId="0" fontId="46" fillId="12" borderId="1" xfId="0" applyFont="1" applyFill="1" applyBorder="1" applyAlignment="1" applyProtection="1">
      <alignment horizontal="center" vertical="center" wrapText="1"/>
      <protection locked="0"/>
    </xf>
    <xf numFmtId="14" fontId="9" fillId="12" borderId="1" xfId="0" applyNumberFormat="1" applyFont="1" applyFill="1" applyBorder="1" applyAlignment="1" applyProtection="1">
      <alignment horizontal="center" vertical="center" wrapText="1"/>
      <protection hidden="1"/>
    </xf>
    <xf numFmtId="0" fontId="3" fillId="12" borderId="0" xfId="0" applyFont="1" applyFill="1" applyAlignment="1" applyProtection="1">
      <alignment horizontal="center" vertical="center"/>
      <protection hidden="1"/>
    </xf>
    <xf numFmtId="0" fontId="47" fillId="12" borderId="1" xfId="0" applyFont="1" applyFill="1" applyBorder="1" applyAlignment="1" applyProtection="1">
      <alignment horizontal="center" vertical="center" wrapText="1"/>
      <protection locked="0"/>
    </xf>
    <xf numFmtId="9" fontId="46" fillId="2" borderId="1" xfId="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9" fillId="0" borderId="48" xfId="0" applyFont="1" applyBorder="1" applyAlignment="1" applyProtection="1">
      <alignment vertical="center" wrapText="1"/>
      <protection locked="0"/>
    </xf>
    <xf numFmtId="0" fontId="7" fillId="0" borderId="5" xfId="0" quotePrefix="1" applyFont="1" applyBorder="1" applyAlignment="1" applyProtection="1">
      <alignment horizontal="center" vertical="center" wrapText="1"/>
      <protection hidden="1"/>
    </xf>
    <xf numFmtId="0" fontId="46" fillId="0" borderId="26" xfId="0" applyFont="1" applyBorder="1" applyAlignment="1" applyProtection="1">
      <alignment horizontal="center" vertical="center" wrapText="1"/>
      <protection locked="0"/>
    </xf>
    <xf numFmtId="0" fontId="9" fillId="0" borderId="5" xfId="0" quotePrefix="1" applyFont="1" applyBorder="1" applyAlignment="1" applyProtection="1">
      <alignment horizontal="center" vertical="center" wrapText="1"/>
      <protection hidden="1"/>
    </xf>
    <xf numFmtId="0" fontId="0" fillId="0" borderId="8" xfId="0" applyBorder="1" applyAlignment="1">
      <alignment horizontal="center" vertical="center" wrapText="1"/>
    </xf>
    <xf numFmtId="0" fontId="54" fillId="8" borderId="0" xfId="0" applyFont="1" applyFill="1" applyAlignment="1" applyProtection="1">
      <alignment horizontal="center" vertical="center"/>
      <protection hidden="1"/>
    </xf>
    <xf numFmtId="0" fontId="11" fillId="15" borderId="30" xfId="0" applyFont="1" applyFill="1" applyBorder="1" applyAlignment="1" applyProtection="1">
      <alignment horizontal="center" vertical="center"/>
      <protection hidden="1"/>
    </xf>
    <xf numFmtId="0" fontId="28" fillId="8" borderId="8" xfId="0" applyFont="1" applyFill="1" applyBorder="1" applyAlignment="1" applyProtection="1">
      <alignment horizontal="center" vertical="center"/>
      <protection hidden="1"/>
    </xf>
    <xf numFmtId="0" fontId="8" fillId="15" borderId="2" xfId="0" applyFont="1" applyFill="1" applyBorder="1" applyAlignment="1" applyProtection="1">
      <alignment horizontal="center" vertical="center" wrapText="1"/>
      <protection hidden="1"/>
    </xf>
    <xf numFmtId="0" fontId="55" fillId="21" borderId="42" xfId="0" applyFont="1" applyFill="1" applyBorder="1" applyAlignment="1">
      <alignment horizontal="center" vertical="center" wrapText="1"/>
    </xf>
    <xf numFmtId="0" fontId="42" fillId="21" borderId="42" xfId="0" applyFont="1" applyFill="1" applyBorder="1" applyAlignment="1">
      <alignment horizontal="center" vertical="center" wrapText="1"/>
    </xf>
    <xf numFmtId="0" fontId="55" fillId="21" borderId="53" xfId="0" applyFont="1" applyFill="1" applyBorder="1" applyAlignment="1">
      <alignment horizontal="center" vertical="center" wrapText="1"/>
    </xf>
    <xf numFmtId="0" fontId="42" fillId="21" borderId="53" xfId="0" applyFont="1" applyFill="1" applyBorder="1" applyAlignment="1">
      <alignment horizontal="center" vertical="center" wrapText="1"/>
    </xf>
    <xf numFmtId="0" fontId="42" fillId="21" borderId="57" xfId="0" applyFont="1" applyFill="1" applyBorder="1" applyAlignment="1">
      <alignment horizontal="center" vertical="center" wrapText="1"/>
    </xf>
    <xf numFmtId="0" fontId="0" fillId="0" borderId="8" xfId="0" applyBorder="1" applyAlignment="1">
      <alignment horizontal="center" vertical="center"/>
    </xf>
    <xf numFmtId="9" fontId="0" fillId="0" borderId="8" xfId="0" applyNumberFormat="1" applyBorder="1" applyAlignment="1">
      <alignment horizontal="center" vertical="center" wrapText="1"/>
    </xf>
    <xf numFmtId="0" fontId="0" fillId="0" borderId="41" xfId="0" applyBorder="1" applyAlignment="1">
      <alignment vertical="center" wrapText="1"/>
    </xf>
    <xf numFmtId="0" fontId="0" fillId="0" borderId="55" xfId="0" applyBorder="1" applyAlignment="1">
      <alignment horizontal="center" vertical="center"/>
    </xf>
    <xf numFmtId="0" fontId="0" fillId="0" borderId="8" xfId="0" applyBorder="1" applyAlignment="1">
      <alignment wrapText="1"/>
    </xf>
    <xf numFmtId="0" fontId="0" fillId="0" borderId="8" xfId="0" applyBorder="1"/>
    <xf numFmtId="0" fontId="0" fillId="0" borderId="32" xfId="0" applyBorder="1" applyAlignment="1">
      <alignment vertical="center" wrapText="1"/>
    </xf>
    <xf numFmtId="0" fontId="0" fillId="0" borderId="1" xfId="0" applyBorder="1" applyAlignment="1">
      <alignment horizontal="center" vertical="center"/>
    </xf>
    <xf numFmtId="9" fontId="0" fillId="0" borderId="1" xfId="0" applyNumberFormat="1" applyBorder="1" applyAlignment="1">
      <alignment horizontal="right" vertical="center"/>
    </xf>
    <xf numFmtId="0" fontId="0" fillId="0" borderId="1" xfId="0" applyBorder="1" applyAlignment="1">
      <alignment horizontal="center" wrapText="1"/>
    </xf>
    <xf numFmtId="0" fontId="0" fillId="0" borderId="1" xfId="0" applyBorder="1" applyAlignment="1">
      <alignment vertical="center"/>
    </xf>
    <xf numFmtId="9" fontId="0" fillId="0" borderId="1" xfId="0" applyNumberFormat="1" applyBorder="1" applyAlignment="1">
      <alignment vertical="center" wrapText="1"/>
    </xf>
    <xf numFmtId="0" fontId="0" fillId="0" borderId="1" xfId="0" applyBorder="1" applyAlignment="1">
      <alignment wrapText="1"/>
    </xf>
    <xf numFmtId="9" fontId="0" fillId="0" borderId="1" xfId="0" applyNumberFormat="1" applyBorder="1" applyAlignment="1">
      <alignment horizontal="center" vertical="center" wrapText="1"/>
    </xf>
    <xf numFmtId="0" fontId="0" fillId="0" borderId="41" xfId="0" applyBorder="1"/>
    <xf numFmtId="0" fontId="0" fillId="0" borderId="8" xfId="0" applyBorder="1" applyAlignment="1">
      <alignment vertical="center" wrapText="1"/>
    </xf>
    <xf numFmtId="0" fontId="5" fillId="18" borderId="1" xfId="0" applyFont="1" applyFill="1" applyBorder="1" applyAlignment="1" applyProtection="1">
      <alignment horizontal="center" vertical="center" wrapText="1"/>
      <protection locked="0"/>
    </xf>
    <xf numFmtId="14" fontId="2" fillId="18" borderId="1" xfId="0" applyNumberFormat="1" applyFont="1" applyFill="1" applyBorder="1" applyAlignment="1" applyProtection="1">
      <alignment horizontal="center" vertical="center" wrapText="1"/>
      <protection locked="0" hidden="1"/>
    </xf>
    <xf numFmtId="0" fontId="0" fillId="18" borderId="1" xfId="0" applyFill="1" applyBorder="1" applyAlignment="1">
      <alignment horizontal="right" vertical="center" wrapText="1"/>
    </xf>
    <xf numFmtId="0" fontId="4" fillId="18" borderId="1" xfId="0" applyFont="1" applyFill="1" applyBorder="1" applyAlignment="1" applyProtection="1">
      <alignment vertical="center" wrapText="1"/>
      <protection locked="0"/>
    </xf>
    <xf numFmtId="9" fontId="2" fillId="0" borderId="4" xfId="11" applyFont="1" applyBorder="1" applyAlignment="1" applyProtection="1">
      <alignment horizontal="center" vertical="center" wrapText="1"/>
      <protection locked="0"/>
    </xf>
    <xf numFmtId="9" fontId="7" fillId="0" borderId="4" xfId="11" applyFont="1" applyBorder="1" applyAlignment="1" applyProtection="1">
      <alignment horizontal="center" vertical="center" wrapText="1"/>
      <protection locked="0"/>
    </xf>
    <xf numFmtId="9" fontId="7" fillId="2" borderId="4" xfId="11" applyFont="1" applyFill="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9" fontId="2" fillId="0" borderId="4" xfId="11" applyFont="1" applyBorder="1" applyAlignment="1" applyProtection="1">
      <alignment vertical="center" wrapText="1"/>
      <protection locked="0"/>
    </xf>
    <xf numFmtId="9" fontId="2" fillId="0" borderId="4" xfId="11" applyFont="1" applyBorder="1" applyAlignment="1" applyProtection="1">
      <alignment horizontal="right" vertical="center" wrapText="1"/>
      <protection locked="0"/>
    </xf>
    <xf numFmtId="0" fontId="0" fillId="0" borderId="26" xfId="0" applyBorder="1" applyAlignment="1" applyProtection="1">
      <alignment horizontal="center" vertical="center" wrapText="1"/>
      <protection locked="0"/>
    </xf>
    <xf numFmtId="0" fontId="60" fillId="0" borderId="21" xfId="0" applyFont="1" applyBorder="1" applyAlignment="1" applyProtection="1">
      <alignment horizontal="center" vertical="center"/>
      <protection hidden="1"/>
    </xf>
    <xf numFmtId="0" fontId="7" fillId="0" borderId="12" xfId="0" applyFont="1" applyBorder="1" applyProtection="1">
      <protection hidden="1"/>
    </xf>
    <xf numFmtId="0" fontId="64" fillId="0" borderId="42" xfId="0" applyFont="1" applyBorder="1" applyAlignment="1">
      <alignment wrapText="1"/>
    </xf>
    <xf numFmtId="0" fontId="0" fillId="0" borderId="14" xfId="0" applyBorder="1" applyProtection="1">
      <protection hidden="1"/>
    </xf>
    <xf numFmtId="0" fontId="0" fillId="0" borderId="38" xfId="0" applyBorder="1" applyProtection="1">
      <protection hidden="1"/>
    </xf>
    <xf numFmtId="9" fontId="2" fillId="0" borderId="7" xfId="11" applyFont="1" applyBorder="1" applyAlignment="1" applyProtection="1">
      <alignment vertical="center" wrapText="1"/>
      <protection locked="0"/>
    </xf>
    <xf numFmtId="9" fontId="2" fillId="0" borderId="7" xfId="11" applyFont="1" applyBorder="1" applyAlignment="1" applyProtection="1">
      <alignment horizontal="right" vertical="center" wrapText="1"/>
      <protection locked="0"/>
    </xf>
    <xf numFmtId="0" fontId="0" fillId="0" borderId="41" xfId="0" applyBorder="1" applyProtection="1">
      <protection hidden="1"/>
    </xf>
    <xf numFmtId="0" fontId="0" fillId="0" borderId="1" xfId="0" applyBorder="1" applyProtection="1">
      <protection hidden="1"/>
    </xf>
    <xf numFmtId="9" fontId="7" fillId="0" borderId="1" xfId="11" applyFont="1" applyBorder="1" applyAlignment="1" applyProtection="1">
      <alignment horizontal="center" vertical="center" wrapText="1"/>
      <protection locked="0"/>
    </xf>
    <xf numFmtId="9" fontId="7" fillId="2" borderId="1" xfId="11" applyFont="1" applyFill="1" applyBorder="1" applyAlignment="1" applyProtection="1">
      <alignment horizontal="center" vertical="center" wrapText="1"/>
      <protection locked="0"/>
    </xf>
    <xf numFmtId="0" fontId="0" fillId="0" borderId="1" xfId="0" applyBorder="1" applyAlignment="1" applyProtection="1">
      <alignment horizontal="left" vertical="top" wrapText="1"/>
      <protection hidden="1"/>
    </xf>
    <xf numFmtId="0" fontId="64" fillId="0" borderId="45" xfId="0" applyFont="1" applyBorder="1" applyAlignment="1">
      <alignment wrapText="1"/>
    </xf>
    <xf numFmtId="9" fontId="1" fillId="0" borderId="1" xfId="11" applyFont="1" applyBorder="1" applyAlignment="1" applyProtection="1">
      <alignment horizontal="left" vertical="center" wrapText="1"/>
      <protection hidden="1"/>
    </xf>
    <xf numFmtId="0" fontId="0" fillId="0" borderId="33" xfId="0" applyBorder="1" applyAlignment="1" applyProtection="1">
      <alignment horizontal="center" vertical="center" wrapText="1"/>
      <protection hidden="1"/>
    </xf>
    <xf numFmtId="0" fontId="7" fillId="0" borderId="38" xfId="0" applyFont="1" applyBorder="1" applyProtection="1">
      <protection hidden="1"/>
    </xf>
    <xf numFmtId="0" fontId="64" fillId="0" borderId="0" xfId="0" applyFont="1" applyAlignment="1">
      <alignment wrapText="1"/>
    </xf>
    <xf numFmtId="9" fontId="1" fillId="0" borderId="4" xfId="11" applyFont="1" applyBorder="1" applyAlignment="1" applyProtection="1">
      <alignment horizontal="left" vertical="center" wrapText="1"/>
      <protection locked="0"/>
    </xf>
    <xf numFmtId="0" fontId="39" fillId="11" borderId="31" xfId="0" applyFont="1" applyFill="1" applyBorder="1" applyAlignment="1">
      <alignment horizontal="center" vertical="center" wrapText="1"/>
    </xf>
    <xf numFmtId="9" fontId="4" fillId="0" borderId="8" xfId="11" applyFont="1" applyBorder="1" applyAlignment="1" applyProtection="1">
      <alignment horizontal="justify" vertical="center" wrapText="1"/>
      <protection locked="0"/>
    </xf>
    <xf numFmtId="9" fontId="43" fillId="0" borderId="8" xfId="11" applyFont="1" applyBorder="1" applyAlignment="1" applyProtection="1">
      <alignment horizontal="justify" vertical="center" wrapText="1"/>
      <protection locked="0"/>
    </xf>
    <xf numFmtId="9" fontId="43" fillId="11" borderId="1" xfId="11" applyFont="1" applyFill="1" applyBorder="1" applyAlignment="1" applyProtection="1">
      <alignment horizontal="justify" vertical="center" wrapText="1"/>
      <protection locked="0"/>
    </xf>
    <xf numFmtId="9" fontId="2" fillId="11" borderId="1" xfId="11" applyFont="1" applyFill="1" applyBorder="1" applyAlignment="1" applyProtection="1">
      <alignment horizontal="justify" vertical="center" wrapText="1"/>
      <protection locked="0"/>
    </xf>
    <xf numFmtId="9" fontId="4" fillId="0" borderId="1" xfId="11" applyFont="1" applyFill="1" applyBorder="1" applyAlignment="1" applyProtection="1">
      <alignment horizontal="justify" vertical="center" wrapText="1"/>
      <protection locked="0"/>
    </xf>
    <xf numFmtId="9" fontId="2" fillId="0" borderId="1" xfId="11" applyFont="1" applyBorder="1" applyAlignment="1" applyProtection="1">
      <alignment horizontal="justify" vertical="center" wrapText="1"/>
      <protection locked="0"/>
    </xf>
    <xf numFmtId="165" fontId="2" fillId="0" borderId="26" xfId="0" applyNumberFormat="1" applyFont="1" applyBorder="1" applyAlignment="1" applyProtection="1">
      <alignment horizontal="justify" vertical="center" wrapText="1"/>
      <protection locked="0" hidden="1"/>
    </xf>
    <xf numFmtId="0" fontId="2" fillId="0" borderId="1" xfId="0" applyFont="1" applyBorder="1" applyProtection="1">
      <protection hidden="1"/>
    </xf>
    <xf numFmtId="9" fontId="2" fillId="0" borderId="21" xfId="11" applyFont="1" applyBorder="1" applyAlignment="1" applyProtection="1">
      <alignment horizontal="center" vertical="center" wrapText="1"/>
      <protection locked="0"/>
    </xf>
    <xf numFmtId="9" fontId="7" fillId="12" borderId="21" xfId="11" applyFont="1" applyFill="1" applyBorder="1" applyAlignment="1" applyProtection="1">
      <alignment horizontal="center" vertical="center" wrapText="1"/>
      <protection locked="0"/>
    </xf>
    <xf numFmtId="9" fontId="7" fillId="0" borderId="21" xfId="11" applyFont="1" applyBorder="1" applyAlignment="1" applyProtection="1">
      <alignment horizontal="center" vertical="center" wrapText="1"/>
      <protection locked="0"/>
    </xf>
    <xf numFmtId="9" fontId="1" fillId="0" borderId="21" xfId="11" applyFont="1" applyBorder="1" applyAlignment="1" applyProtection="1">
      <alignment horizontal="left" vertical="center" wrapText="1"/>
      <protection locked="0"/>
    </xf>
    <xf numFmtId="9" fontId="2" fillId="0" borderId="21" xfId="11" applyFont="1" applyBorder="1" applyAlignment="1" applyProtection="1">
      <alignment vertical="center" wrapText="1"/>
      <protection locked="0"/>
    </xf>
    <xf numFmtId="9" fontId="2" fillId="0" borderId="21" xfId="11" applyFont="1" applyBorder="1" applyAlignment="1" applyProtection="1">
      <alignment horizontal="right" vertical="center" wrapText="1"/>
      <protection locked="0"/>
    </xf>
    <xf numFmtId="14" fontId="2" fillId="0" borderId="26" xfId="0" applyNumberFormat="1" applyFont="1" applyBorder="1" applyAlignment="1" applyProtection="1">
      <alignment horizontal="center" vertical="center" wrapText="1"/>
      <protection locked="0"/>
    </xf>
    <xf numFmtId="0" fontId="65" fillId="0" borderId="21" xfId="0" applyFont="1" applyBorder="1" applyAlignment="1">
      <alignment wrapText="1"/>
    </xf>
    <xf numFmtId="0" fontId="60" fillId="0" borderId="59" xfId="0" applyFont="1" applyBorder="1" applyAlignment="1" applyProtection="1">
      <alignment wrapText="1"/>
      <protection hidden="1"/>
    </xf>
    <xf numFmtId="9" fontId="1" fillId="0" borderId="0" xfId="11" applyFont="1" applyAlignment="1" applyProtection="1">
      <alignment horizontal="left" vertical="center" wrapText="1"/>
      <protection hidden="1"/>
    </xf>
    <xf numFmtId="9" fontId="1" fillId="0" borderId="0" xfId="11" applyFont="1" applyAlignment="1" applyProtection="1">
      <alignment horizontal="right" vertical="center" wrapText="1"/>
      <protection hidden="1"/>
    </xf>
    <xf numFmtId="9" fontId="8" fillId="14" borderId="8" xfId="11" applyFont="1" applyFill="1" applyBorder="1" applyAlignment="1" applyProtection="1">
      <alignment horizontal="center" vertical="center" wrapText="1"/>
      <protection hidden="1"/>
    </xf>
    <xf numFmtId="9" fontId="8" fillId="15" borderId="8" xfId="11" applyFont="1" applyFill="1" applyBorder="1" applyAlignment="1" applyProtection="1">
      <alignment horizontal="center" vertical="center" wrapText="1"/>
      <protection hidden="1"/>
    </xf>
    <xf numFmtId="0" fontId="55" fillId="21" borderId="66" xfId="0" applyFont="1" applyFill="1" applyBorder="1" applyAlignment="1">
      <alignment horizontal="center" vertical="center" wrapText="1"/>
    </xf>
    <xf numFmtId="0" fontId="55" fillId="21" borderId="67" xfId="0" applyFont="1" applyFill="1" applyBorder="1" applyAlignment="1">
      <alignment horizontal="center" vertical="center" wrapText="1"/>
    </xf>
    <xf numFmtId="0" fontId="42" fillId="21" borderId="67" xfId="0" applyFont="1" applyFill="1" applyBorder="1" applyAlignment="1">
      <alignment horizontal="center" vertical="center" wrapText="1"/>
    </xf>
    <xf numFmtId="0" fontId="42" fillId="21" borderId="68" xfId="0" applyFont="1" applyFill="1" applyBorder="1" applyAlignment="1">
      <alignment horizontal="center" vertical="center" wrapText="1"/>
    </xf>
    <xf numFmtId="9" fontId="0" fillId="0" borderId="8" xfId="11" applyFont="1" applyBorder="1" applyAlignment="1">
      <alignment horizontal="center" vertical="center" wrapText="1"/>
    </xf>
    <xf numFmtId="9" fontId="0" fillId="0" borderId="8" xfId="11" applyFont="1" applyBorder="1" applyAlignment="1">
      <alignment horizontal="right" vertical="center"/>
    </xf>
    <xf numFmtId="9" fontId="0" fillId="0" borderId="1" xfId="11" applyFont="1" applyBorder="1" applyAlignment="1">
      <alignment horizontal="right" vertical="center"/>
    </xf>
    <xf numFmtId="9" fontId="0" fillId="0" borderId="1" xfId="11" applyFont="1" applyBorder="1" applyAlignment="1">
      <alignment horizontal="center" vertical="center" wrapText="1"/>
    </xf>
    <xf numFmtId="9" fontId="0" fillId="0" borderId="1" xfId="11" applyFont="1" applyBorder="1" applyAlignment="1">
      <alignment horizontal="center" vertical="center"/>
    </xf>
    <xf numFmtId="0" fontId="0" fillId="0" borderId="26" xfId="0" applyBorder="1" applyAlignment="1">
      <alignment wrapText="1"/>
    </xf>
    <xf numFmtId="0" fontId="39" fillId="18" borderId="8" xfId="0" applyFont="1" applyFill="1" applyBorder="1" applyAlignment="1">
      <alignment horizontal="center" vertical="center" wrapText="1"/>
    </xf>
    <xf numFmtId="0" fontId="4" fillId="18" borderId="4" xfId="0" applyFont="1" applyFill="1" applyBorder="1" applyAlignment="1" applyProtection="1">
      <alignment horizontal="justify" vertical="center" wrapText="1"/>
      <protection locked="0"/>
    </xf>
    <xf numFmtId="0" fontId="0" fillId="18" borderId="8" xfId="0" applyFill="1" applyBorder="1" applyAlignment="1" applyProtection="1">
      <alignment horizontal="left" vertical="center" wrapText="1"/>
      <protection hidden="1"/>
    </xf>
    <xf numFmtId="0" fontId="39" fillId="18" borderId="1" xfId="0" applyFont="1" applyFill="1" applyBorder="1" applyAlignment="1" applyProtection="1">
      <alignment vertical="center" wrapText="1"/>
      <protection locked="0"/>
    </xf>
    <xf numFmtId="0" fontId="35" fillId="18" borderId="1" xfId="0" applyFont="1" applyFill="1" applyBorder="1" applyAlignment="1" applyProtection="1">
      <alignment horizontal="center" vertical="center" wrapText="1"/>
      <protection locked="0"/>
    </xf>
    <xf numFmtId="14" fontId="2" fillId="18" borderId="1" xfId="0" applyNumberFormat="1" applyFont="1" applyFill="1" applyBorder="1" applyAlignment="1" applyProtection="1">
      <alignment horizontal="center" vertical="center"/>
      <protection locked="0"/>
    </xf>
    <xf numFmtId="0" fontId="2" fillId="18" borderId="1" xfId="0" quotePrefix="1" applyFont="1" applyFill="1" applyBorder="1" applyAlignment="1" applyProtection="1">
      <alignment horizontal="left" vertical="center" wrapText="1"/>
      <protection locked="0"/>
    </xf>
    <xf numFmtId="0" fontId="4" fillId="18" borderId="1" xfId="0" applyFont="1" applyFill="1" applyBorder="1" applyAlignment="1" applyProtection="1">
      <alignment horizontal="left" vertical="center" wrapText="1"/>
      <protection locked="0"/>
    </xf>
    <xf numFmtId="0" fontId="2" fillId="18" borderId="15" xfId="0" applyFont="1" applyFill="1" applyBorder="1" applyAlignment="1" applyProtection="1">
      <alignment horizontal="justify" vertical="center" wrapText="1"/>
      <protection locked="0"/>
    </xf>
    <xf numFmtId="0" fontId="2" fillId="18" borderId="1" xfId="0" applyFont="1" applyFill="1" applyBorder="1" applyAlignment="1" applyProtection="1">
      <alignment vertical="center" wrapText="1"/>
      <protection locked="0"/>
    </xf>
    <xf numFmtId="0" fontId="2" fillId="18" borderId="4" xfId="0" applyFont="1" applyFill="1" applyBorder="1" applyAlignment="1" applyProtection="1">
      <alignment horizontal="justify" vertical="center" wrapText="1"/>
      <protection locked="0"/>
    </xf>
    <xf numFmtId="0" fontId="2" fillId="18" borderId="4" xfId="0" applyFont="1" applyFill="1" applyBorder="1" applyAlignment="1" applyProtection="1">
      <alignment horizontal="center" vertical="center" wrapText="1"/>
      <protection locked="0" hidden="1"/>
    </xf>
    <xf numFmtId="0" fontId="2" fillId="18" borderId="4" xfId="0" applyFont="1" applyFill="1" applyBorder="1" applyAlignment="1" applyProtection="1">
      <alignment vertical="center" wrapText="1"/>
      <protection locked="0"/>
    </xf>
    <xf numFmtId="0" fontId="5" fillId="18" borderId="4" xfId="0" applyFont="1" applyFill="1" applyBorder="1" applyAlignment="1" applyProtection="1">
      <alignment horizontal="left" vertical="center" wrapText="1"/>
      <protection locked="0" hidden="1"/>
    </xf>
    <xf numFmtId="0" fontId="4" fillId="18" borderId="1" xfId="0" quotePrefix="1" applyFont="1" applyFill="1" applyBorder="1" applyAlignment="1" applyProtection="1">
      <alignment horizontal="justify" vertical="center" wrapText="1"/>
      <protection locked="0"/>
    </xf>
    <xf numFmtId="0" fontId="4" fillId="18" borderId="1" xfId="0" applyFont="1" applyFill="1" applyBorder="1" applyAlignment="1" applyProtection="1">
      <alignment horizontal="center" vertical="center" wrapText="1"/>
      <protection locked="0"/>
    </xf>
    <xf numFmtId="0" fontId="4" fillId="18" borderId="1" xfId="0" applyFont="1" applyFill="1" applyBorder="1" applyAlignment="1" applyProtection="1">
      <alignment horizontal="center" vertical="center" wrapText="1"/>
      <protection locked="0" hidden="1"/>
    </xf>
    <xf numFmtId="0" fontId="5" fillId="18" borderId="1" xfId="0" applyFont="1" applyFill="1" applyBorder="1" applyAlignment="1" applyProtection="1">
      <alignment horizontal="left" vertical="center" wrapText="1"/>
      <protection locked="0"/>
    </xf>
    <xf numFmtId="14" fontId="5" fillId="18" borderId="1" xfId="0" applyNumberFormat="1" applyFont="1" applyFill="1" applyBorder="1" applyAlignment="1" applyProtection="1">
      <alignment horizontal="center" vertical="center" wrapText="1"/>
      <protection locked="0"/>
    </xf>
    <xf numFmtId="0" fontId="5" fillId="18" borderId="1" xfId="0" applyFont="1" applyFill="1" applyBorder="1" applyAlignment="1" applyProtection="1">
      <alignment horizontal="justify" vertical="center" wrapText="1"/>
      <protection hidden="1"/>
    </xf>
    <xf numFmtId="0" fontId="5" fillId="18" borderId="1" xfId="0" applyFont="1" applyFill="1" applyBorder="1" applyAlignment="1" applyProtection="1">
      <alignment horizontal="center" vertical="center" wrapText="1"/>
      <protection hidden="1"/>
    </xf>
    <xf numFmtId="0" fontId="4" fillId="18" borderId="1" xfId="0" applyFont="1" applyFill="1" applyBorder="1" applyAlignment="1" applyProtection="1">
      <alignment horizontal="justify" vertical="center" wrapText="1"/>
      <protection locked="0" hidden="1"/>
    </xf>
    <xf numFmtId="0" fontId="5" fillId="18" borderId="1" xfId="0" applyFont="1" applyFill="1" applyBorder="1" applyAlignment="1" applyProtection="1">
      <alignment horizontal="justify" vertical="center" wrapText="1"/>
      <protection locked="0"/>
    </xf>
    <xf numFmtId="0" fontId="4" fillId="18" borderId="1" xfId="0" applyFont="1" applyFill="1" applyBorder="1" applyAlignment="1" applyProtection="1">
      <alignment horizontal="justify" vertical="center" wrapText="1"/>
      <protection locked="0"/>
    </xf>
    <xf numFmtId="9" fontId="5" fillId="18" borderId="4" xfId="1" applyFont="1" applyFill="1" applyBorder="1" applyAlignment="1" applyProtection="1">
      <alignment horizontal="left" vertical="center" wrapText="1"/>
      <protection locked="0"/>
    </xf>
    <xf numFmtId="0" fontId="5" fillId="18" borderId="8" xfId="0" applyFont="1" applyFill="1" applyBorder="1" applyAlignment="1" applyProtection="1">
      <alignment horizontal="left" vertical="center" wrapText="1"/>
      <protection hidden="1"/>
    </xf>
    <xf numFmtId="9" fontId="4" fillId="18" borderId="1" xfId="1" applyFont="1" applyFill="1" applyBorder="1" applyAlignment="1" applyProtection="1">
      <alignment horizontal="justify" vertical="center" wrapText="1"/>
      <protection locked="0"/>
    </xf>
    <xf numFmtId="9" fontId="5" fillId="18" borderId="21" xfId="1" applyFont="1" applyFill="1" applyBorder="1" applyAlignment="1" applyProtection="1">
      <alignment horizontal="left" vertical="center" wrapText="1"/>
      <protection locked="0"/>
    </xf>
    <xf numFmtId="0" fontId="25" fillId="18" borderId="21" xfId="0" applyFont="1" applyFill="1" applyBorder="1" applyAlignment="1" applyProtection="1">
      <alignment vertical="center" wrapText="1"/>
      <protection locked="0"/>
    </xf>
    <xf numFmtId="0" fontId="4" fillId="18" borderId="21" xfId="0" applyFont="1" applyFill="1" applyBorder="1" applyAlignment="1" applyProtection="1">
      <alignment horizontal="left" vertical="center" wrapText="1"/>
      <protection locked="0"/>
    </xf>
    <xf numFmtId="0" fontId="39" fillId="0" borderId="1" xfId="0" applyFont="1" applyFill="1" applyBorder="1" applyAlignment="1" applyProtection="1">
      <alignment horizontal="left" vertical="center" wrapText="1"/>
      <protection locked="0"/>
    </xf>
    <xf numFmtId="0" fontId="39" fillId="0" borderId="1" xfId="0" applyFont="1" applyFill="1" applyBorder="1" applyAlignment="1" applyProtection="1">
      <alignment horizontal="center" vertical="center" wrapText="1"/>
      <protection locked="0" hidden="1"/>
    </xf>
    <xf numFmtId="0" fontId="39" fillId="0" borderId="1"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15" fillId="8" borderId="1" xfId="0" applyFont="1" applyFill="1" applyBorder="1" applyAlignment="1">
      <alignment horizontal="center" vertical="center"/>
    </xf>
    <xf numFmtId="0" fontId="41" fillId="0" borderId="1" xfId="0" applyFont="1" applyBorder="1" applyAlignment="1">
      <alignment horizontal="center" vertical="center" wrapText="1"/>
    </xf>
    <xf numFmtId="0" fontId="15" fillId="8" borderId="13" xfId="0" applyFont="1" applyFill="1" applyBorder="1" applyAlignment="1">
      <alignment horizontal="center" vertical="center"/>
    </xf>
    <xf numFmtId="0" fontId="15" fillId="8" borderId="26" xfId="0" applyFont="1" applyFill="1" applyBorder="1" applyAlignment="1">
      <alignment horizontal="center" vertical="center"/>
    </xf>
    <xf numFmtId="0" fontId="15" fillId="8" borderId="52" xfId="0" applyFont="1" applyFill="1" applyBorder="1" applyAlignment="1">
      <alignment horizontal="center" vertical="center"/>
    </xf>
    <xf numFmtId="0" fontId="15" fillId="8" borderId="41" xfId="0" applyFont="1" applyFill="1" applyBorder="1" applyAlignment="1">
      <alignment horizontal="center" vertical="center"/>
    </xf>
    <xf numFmtId="0" fontId="5" fillId="0" borderId="26" xfId="0" applyFont="1" applyBorder="1" applyAlignment="1">
      <alignment horizontal="left" vertical="center" wrapText="1"/>
    </xf>
    <xf numFmtId="0" fontId="5" fillId="0" borderId="52" xfId="0" applyFont="1" applyBorder="1" applyAlignment="1">
      <alignment horizontal="left" vertical="center" wrapText="1"/>
    </xf>
    <xf numFmtId="0" fontId="5" fillId="0" borderId="41" xfId="0" applyFont="1" applyBorder="1" applyAlignment="1">
      <alignment horizontal="left" vertical="center" wrapText="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0" fontId="14" fillId="0" borderId="10" xfId="3" applyFill="1" applyBorder="1" applyAlignment="1">
      <alignment horizontal="center" vertical="center" wrapText="1"/>
    </xf>
    <xf numFmtId="0" fontId="14" fillId="0" borderId="40" xfId="3" applyFill="1"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15" fillId="8" borderId="58" xfId="0" applyFont="1" applyFill="1" applyBorder="1" applyAlignment="1">
      <alignment horizontal="center" vertical="center" wrapText="1"/>
    </xf>
    <xf numFmtId="0" fontId="15" fillId="8" borderId="54"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4" fillId="0" borderId="5" xfId="4" applyFill="1" applyBorder="1" applyAlignment="1">
      <alignment horizontal="center" vertical="center" wrapText="1"/>
    </xf>
    <xf numFmtId="0" fontId="14" fillId="0" borderId="10" xfId="4" applyFill="1" applyBorder="1" applyAlignment="1">
      <alignment horizontal="center" vertical="center" wrapText="1"/>
    </xf>
    <xf numFmtId="0" fontId="14" fillId="0" borderId="17" xfId="4" applyFill="1" applyBorder="1" applyAlignment="1">
      <alignment horizontal="center" vertical="center" wrapText="1"/>
    </xf>
    <xf numFmtId="0" fontId="0" fillId="0" borderId="8" xfId="0" applyBorder="1" applyAlignment="1">
      <alignment horizontal="center" vertical="center" wrapText="1"/>
    </xf>
    <xf numFmtId="0" fontId="0" fillId="0" borderId="38" xfId="0" applyBorder="1" applyAlignment="1">
      <alignment horizontal="center" vertical="center" wrapText="1"/>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27" xfId="0" applyFont="1" applyFill="1"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13" borderId="4" xfId="0" applyFont="1" applyFill="1" applyBorder="1" applyAlignment="1" applyProtection="1">
      <alignment horizontal="center" vertical="center" wrapText="1"/>
      <protection locked="0"/>
    </xf>
    <xf numFmtId="0" fontId="7" fillId="13" borderId="7"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9" fillId="13" borderId="4" xfId="0" applyFont="1" applyFill="1" applyBorder="1" applyAlignment="1" applyProtection="1">
      <alignment horizontal="center" vertical="center" wrapText="1"/>
      <protection locked="0"/>
    </xf>
    <xf numFmtId="0" fontId="9" fillId="13"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0" fillId="0" borderId="1" xfId="0" applyBorder="1" applyAlignment="1" applyProtection="1">
      <alignment horizontal="left" vertical="center" wrapText="1"/>
      <protection locked="0"/>
    </xf>
    <xf numFmtId="43" fontId="0" fillId="0" borderId="1" xfId="2"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hidden="1"/>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0" fillId="0" borderId="4" xfId="0" applyBorder="1" applyAlignment="1" applyProtection="1">
      <alignment horizontal="left"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9" fontId="0" fillId="0" borderId="1" xfId="1" applyFont="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9" fillId="3" borderId="5"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1" xfId="0" applyFont="1" applyFill="1" applyBorder="1" applyAlignment="1" applyProtection="1">
      <alignment horizontal="center" vertical="center"/>
      <protection hidden="1"/>
    </xf>
    <xf numFmtId="0" fontId="11" fillId="14" borderId="4" xfId="0" applyFont="1" applyFill="1" applyBorder="1" applyAlignment="1" applyProtection="1">
      <alignment horizontal="center" vertical="center" wrapText="1"/>
      <protection hidden="1"/>
    </xf>
    <xf numFmtId="0" fontId="11" fillId="14" borderId="1" xfId="0" applyFont="1" applyFill="1" applyBorder="1" applyAlignment="1" applyProtection="1">
      <alignment horizontal="center" vertical="center" wrapText="1"/>
      <protection hidden="1"/>
    </xf>
    <xf numFmtId="0" fontId="11" fillId="15" borderId="4" xfId="0" applyFont="1" applyFill="1" applyBorder="1" applyAlignment="1" applyProtection="1">
      <alignment horizontal="center" vertical="center"/>
      <protection hidden="1"/>
    </xf>
    <xf numFmtId="9" fontId="10" fillId="6" borderId="4" xfId="1" applyFont="1" applyFill="1" applyBorder="1" applyAlignment="1" applyProtection="1">
      <alignment horizontal="center" vertical="center"/>
      <protection hidden="1"/>
    </xf>
    <xf numFmtId="9" fontId="10" fillId="6" borderId="30" xfId="1" applyFont="1" applyFill="1" applyBorder="1" applyAlignment="1" applyProtection="1">
      <alignment horizontal="center" vertical="center"/>
      <protection hidden="1"/>
    </xf>
    <xf numFmtId="0" fontId="10" fillId="5" borderId="3" xfId="0" applyFont="1" applyFill="1" applyBorder="1" applyAlignment="1" applyProtection="1">
      <alignment horizontal="center" vertical="center"/>
      <protection hidden="1"/>
    </xf>
    <xf numFmtId="0" fontId="10" fillId="5" borderId="4" xfId="0" applyFont="1" applyFill="1" applyBorder="1" applyAlignment="1" applyProtection="1">
      <alignment horizontal="center" vertical="center"/>
      <protection hidden="1"/>
    </xf>
    <xf numFmtId="0" fontId="10" fillId="5" borderId="27" xfId="0" applyFont="1" applyFill="1" applyBorder="1" applyAlignment="1" applyProtection="1">
      <alignment horizontal="center" vertical="center"/>
      <protection hidden="1"/>
    </xf>
    <xf numFmtId="9" fontId="1" fillId="0" borderId="4"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0" fontId="9" fillId="12" borderId="38" xfId="0" applyFont="1" applyFill="1" applyBorder="1" applyAlignment="1" applyProtection="1">
      <alignment horizontal="center" vertical="center" wrapText="1"/>
      <protection locked="0"/>
    </xf>
    <xf numFmtId="0" fontId="9" fillId="12" borderId="8"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9" fillId="12" borderId="4" xfId="0" applyFont="1" applyFill="1" applyBorder="1" applyAlignment="1" applyProtection="1">
      <alignment horizontal="center" vertical="center" wrapText="1"/>
      <protection locked="0"/>
    </xf>
    <xf numFmtId="0" fontId="9" fillId="12" borderId="7"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9" fontId="1" fillId="0" borderId="15" xfId="1"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1" fillId="0" borderId="16" xfId="1" applyFont="1" applyBorder="1" applyAlignment="1" applyProtection="1">
      <alignment horizontal="center" vertical="center" wrapText="1"/>
      <protection locked="0"/>
    </xf>
    <xf numFmtId="0" fontId="9" fillId="12" borderId="15" xfId="0" applyFont="1" applyFill="1" applyBorder="1" applyAlignment="1" applyProtection="1">
      <alignment horizontal="center" vertical="center" wrapText="1"/>
      <protection locked="0"/>
    </xf>
    <xf numFmtId="0" fontId="9" fillId="12" borderId="2" xfId="0" applyFont="1" applyFill="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9" fontId="2" fillId="0" borderId="15" xfId="1"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16" xfId="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13" borderId="15" xfId="0" applyFont="1" applyFill="1" applyBorder="1" applyAlignment="1" applyProtection="1">
      <alignment horizontal="center" vertical="center" wrapText="1"/>
      <protection locked="0"/>
    </xf>
    <xf numFmtId="0" fontId="7" fillId="13" borderId="2" xfId="0" applyFont="1" applyFill="1" applyBorder="1" applyAlignment="1" applyProtection="1">
      <alignment horizontal="center" vertical="center" wrapText="1"/>
      <protection locked="0"/>
    </xf>
    <xf numFmtId="0" fontId="7" fillId="13" borderId="16"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9" fillId="13" borderId="15" xfId="0" applyFont="1" applyFill="1" applyBorder="1" applyAlignment="1" applyProtection="1">
      <alignment horizontal="center" vertical="center" wrapText="1"/>
      <protection locked="0"/>
    </xf>
    <xf numFmtId="0" fontId="9" fillId="13" borderId="2" xfId="0" applyFont="1" applyFill="1" applyBorder="1" applyAlignment="1" applyProtection="1">
      <alignment horizontal="center" vertical="center" wrapText="1"/>
      <protection locked="0"/>
    </xf>
    <xf numFmtId="0" fontId="9" fillId="13" borderId="16"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9" fontId="5" fillId="0" borderId="1" xfId="1" applyFont="1" applyBorder="1" applyAlignment="1" applyProtection="1">
      <alignment horizontal="left" vertical="center" wrapText="1"/>
      <protection locked="0"/>
    </xf>
    <xf numFmtId="0" fontId="9" fillId="12" borderId="1" xfId="0"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hidden="1"/>
    </xf>
    <xf numFmtId="0" fontId="10" fillId="5" borderId="47" xfId="0" applyFont="1" applyFill="1" applyBorder="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8" fillId="15" borderId="8"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32"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3" fillId="9" borderId="1" xfId="0" applyFont="1" applyFill="1" applyBorder="1" applyAlignment="1">
      <alignment horizontal="center" vertical="center" wrapText="1"/>
    </xf>
    <xf numFmtId="0" fontId="21" fillId="0" borderId="26" xfId="0" applyFont="1" applyBorder="1" applyAlignment="1">
      <alignment horizontal="center" vertical="center" wrapText="1"/>
    </xf>
    <xf numFmtId="0" fontId="18" fillId="9" borderId="1" xfId="0" applyFont="1" applyFill="1" applyBorder="1" applyAlignment="1">
      <alignment vertical="center" wrapText="1"/>
    </xf>
    <xf numFmtId="0" fontId="22" fillId="10"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9" fontId="20" fillId="0" borderId="1" xfId="0" applyNumberFormat="1" applyFont="1" applyBorder="1" applyAlignment="1">
      <alignment vertical="center" wrapText="1"/>
    </xf>
    <xf numFmtId="0" fontId="19" fillId="0" borderId="5" xfId="0" applyFont="1" applyBorder="1" applyAlignment="1">
      <alignment vertical="center" wrapText="1"/>
    </xf>
    <xf numFmtId="0" fontId="18" fillId="9" borderId="1" xfId="0" applyFont="1" applyFill="1" applyBorder="1" applyAlignment="1">
      <alignment wrapText="1"/>
    </xf>
    <xf numFmtId="0" fontId="21" fillId="0" borderId="1" xfId="0" applyFont="1" applyBorder="1" applyAlignment="1">
      <alignment vertical="center" wrapText="1"/>
    </xf>
    <xf numFmtId="0" fontId="2" fillId="0" borderId="15" xfId="0" applyFont="1" applyBorder="1" applyAlignment="1" applyProtection="1">
      <alignment horizontal="justify" vertical="center" wrapText="1"/>
      <protection locked="0"/>
    </xf>
    <xf numFmtId="0" fontId="2" fillId="0" borderId="16" xfId="0" applyFont="1" applyBorder="1" applyAlignment="1" applyProtection="1">
      <alignment horizontal="justify" vertical="center" wrapText="1"/>
      <protection locked="0"/>
    </xf>
    <xf numFmtId="0" fontId="2" fillId="0" borderId="11" xfId="0" applyFont="1" applyBorder="1" applyAlignment="1" applyProtection="1">
      <alignment horizontal="justify" vertical="center" wrapText="1"/>
      <protection locked="0"/>
    </xf>
    <xf numFmtId="0" fontId="2" fillId="0" borderId="44"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2" fillId="0" borderId="16" xfId="5" applyFont="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1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0" fillId="0" borderId="2" xfId="5" applyFont="1" applyBorder="1" applyAlignment="1" applyProtection="1">
      <alignment horizontal="justify" vertical="center" wrapText="1"/>
      <protection locked="0"/>
    </xf>
    <xf numFmtId="0" fontId="37" fillId="2" borderId="1"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0" fontId="38" fillId="16"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7" fillId="12" borderId="7"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left" vertical="center" wrapText="1"/>
      <protection locked="0"/>
    </xf>
    <xf numFmtId="9" fontId="39" fillId="0" borderId="7" xfId="1" applyFont="1" applyFill="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hidden="1"/>
    </xf>
    <xf numFmtId="0" fontId="39" fillId="0" borderId="7" xfId="0" applyFont="1" applyBorder="1" applyAlignment="1" applyProtection="1">
      <alignment horizontal="center" vertical="center" wrapText="1"/>
      <protection locked="0" hidden="1"/>
    </xf>
    <xf numFmtId="10" fontId="39" fillId="0" borderId="1" xfId="1" applyNumberFormat="1" applyFont="1" applyBorder="1" applyAlignment="1" applyProtection="1">
      <alignment horizontal="center" vertical="center" wrapText="1"/>
      <protection locked="0"/>
    </xf>
    <xf numFmtId="10" fontId="39" fillId="0" borderId="7" xfId="1" applyNumberFormat="1" applyFont="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9" fontId="39" fillId="0" borderId="7"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8" fillId="17" borderId="1" xfId="0" applyFont="1" applyFill="1" applyBorder="1" applyAlignment="1" applyProtection="1">
      <alignment horizontal="center" vertical="center" wrapText="1"/>
      <protection locked="0"/>
    </xf>
    <xf numFmtId="0" fontId="38" fillId="17" borderId="7"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9" fontId="1" fillId="0" borderId="1" xfId="1" applyFont="1" applyBorder="1" applyAlignment="1" applyProtection="1">
      <alignment horizontal="center" vertical="center" wrapText="1"/>
      <protection locked="0"/>
    </xf>
    <xf numFmtId="10" fontId="2" fillId="0" borderId="1" xfId="1" applyNumberFormat="1" applyFont="1" applyBorder="1" applyAlignment="1" applyProtection="1">
      <alignment horizontal="center" vertical="center" wrapText="1"/>
      <protection locked="0"/>
    </xf>
    <xf numFmtId="10" fontId="2" fillId="0" borderId="7" xfId="1"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9" fillId="0" borderId="1" xfId="0" applyFont="1" applyFill="1" applyBorder="1" applyAlignment="1" applyProtection="1">
      <alignment horizontal="left" vertical="center" wrapText="1"/>
      <protection locked="0" hidden="1"/>
    </xf>
    <xf numFmtId="0" fontId="39" fillId="0" borderId="1" xfId="0" applyFont="1" applyFill="1" applyBorder="1" applyAlignment="1" applyProtection="1">
      <alignment horizontal="center" vertical="center" wrapText="1"/>
      <protection locked="0" hidden="1"/>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9" fontId="37" fillId="0" borderId="1" xfId="1"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hidden="1"/>
    </xf>
    <xf numFmtId="9" fontId="41" fillId="0" borderId="1" xfId="1"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9" fontId="2"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 fillId="0" borderId="8"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9" fontId="7" fillId="0" borderId="8" xfId="1" applyFont="1" applyBorder="1" applyAlignment="1" applyProtection="1">
      <alignment horizontal="center" vertical="center" wrapText="1"/>
      <protection locked="0"/>
    </xf>
    <xf numFmtId="9" fontId="7" fillId="0" borderId="16" xfId="1" applyFont="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9" fontId="2" fillId="0" borderId="21" xfId="1" applyFont="1" applyBorder="1" applyAlignment="1" applyProtection="1">
      <alignment horizontal="center" vertical="center" wrapText="1"/>
      <protection locked="0"/>
    </xf>
    <xf numFmtId="9" fontId="2" fillId="0" borderId="24" xfId="1"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9" fillId="12" borderId="21"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9" fontId="7" fillId="12" borderId="24" xfId="1"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9" fontId="1" fillId="0" borderId="21" xfId="1" applyFont="1" applyBorder="1" applyAlignment="1" applyProtection="1">
      <alignment horizontal="left" vertical="center" wrapText="1"/>
      <protection locked="0"/>
    </xf>
    <xf numFmtId="9" fontId="1" fillId="0" borderId="24"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9" fontId="7" fillId="0" borderId="24"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12" borderId="24" xfId="0" applyFont="1" applyFill="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9" fillId="2" borderId="38" xfId="0" applyFont="1" applyFill="1" applyBorder="1" applyAlignment="1" applyProtection="1">
      <alignment horizontal="center" vertical="center" wrapText="1"/>
      <protection locked="0"/>
    </xf>
    <xf numFmtId="9" fontId="0" fillId="0" borderId="16" xfId="5" applyFont="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9" fontId="2" fillId="0" borderId="15" xfId="0" applyNumberFormat="1" applyFont="1" applyBorder="1" applyAlignment="1" applyProtection="1">
      <alignment horizontal="center" vertical="center" wrapText="1"/>
      <protection locked="0"/>
    </xf>
    <xf numFmtId="9" fontId="2" fillId="0" borderId="15" xfId="5" applyFont="1" applyFill="1" applyBorder="1" applyAlignment="1" applyProtection="1">
      <alignment horizontal="center" vertical="center" wrapText="1"/>
      <protection locked="0"/>
    </xf>
    <xf numFmtId="9" fontId="2" fillId="0" borderId="16" xfId="5" applyFont="1" applyFill="1" applyBorder="1" applyAlignment="1" applyProtection="1">
      <alignment horizontal="center" vertical="center" wrapText="1"/>
      <protection locked="0"/>
    </xf>
    <xf numFmtId="0" fontId="2" fillId="18" borderId="15" xfId="0" applyFont="1" applyFill="1" applyBorder="1" applyAlignment="1" applyProtection="1">
      <alignment horizontal="center" vertical="center" wrapText="1"/>
      <protection locked="0"/>
    </xf>
    <xf numFmtId="0" fontId="2" fillId="18" borderId="16" xfId="0" applyFont="1" applyFill="1" applyBorder="1" applyAlignment="1" applyProtection="1">
      <alignment horizontal="center" vertical="center" wrapText="1"/>
      <protection locked="0"/>
    </xf>
    <xf numFmtId="0" fontId="9" fillId="0" borderId="36" xfId="0" applyFont="1" applyBorder="1" applyAlignment="1" applyProtection="1">
      <alignment horizontal="center" vertical="center" wrapText="1"/>
      <protection locked="0"/>
    </xf>
    <xf numFmtId="0" fontId="9" fillId="11" borderId="36" xfId="0" applyFont="1" applyFill="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9" fontId="2" fillId="0" borderId="38" xfId="1" applyFont="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9" fontId="2" fillId="11" borderId="1" xfId="1"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165" fontId="2" fillId="11" borderId="1" xfId="0" applyNumberFormat="1" applyFont="1" applyFill="1" applyBorder="1" applyAlignment="1" applyProtection="1">
      <alignment horizontal="center" vertical="center" wrapText="1"/>
      <protection locked="0" hidden="1"/>
    </xf>
    <xf numFmtId="0" fontId="7" fillId="2" borderId="38"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hidden="1"/>
    </xf>
    <xf numFmtId="0" fontId="2" fillId="0" borderId="2" xfId="0" applyFont="1" applyBorder="1" applyAlignment="1" applyProtection="1">
      <alignment horizontal="center" vertical="center" wrapText="1"/>
      <protection locked="0" hidden="1"/>
    </xf>
    <xf numFmtId="0" fontId="2" fillId="0" borderId="38" xfId="0" applyFont="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7" fillId="0" borderId="2" xfId="1" applyFont="1" applyBorder="1" applyAlignment="1" applyProtection="1">
      <alignment horizontal="center" vertical="center" wrapText="1"/>
      <protection locked="0"/>
    </xf>
    <xf numFmtId="9" fontId="7" fillId="0" borderId="38" xfId="1" applyFont="1" applyBorder="1" applyAlignment="1" applyProtection="1">
      <alignment horizontal="center" vertical="center" wrapText="1"/>
      <protection locked="0"/>
    </xf>
    <xf numFmtId="0" fontId="9" fillId="11" borderId="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9" fontId="1" fillId="0" borderId="38" xfId="1" applyFont="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38" xfId="0" applyFont="1" applyFill="1" applyBorder="1" applyAlignment="1" applyProtection="1">
      <alignment horizontal="center" vertical="center" wrapText="1"/>
      <protection locked="0"/>
    </xf>
    <xf numFmtId="0" fontId="2" fillId="18" borderId="38" xfId="0" applyFont="1" applyFill="1" applyBorder="1" applyAlignment="1" applyProtection="1">
      <alignment horizontal="center" vertical="center" wrapText="1"/>
      <protection locked="0"/>
    </xf>
    <xf numFmtId="9" fontId="2" fillId="0" borderId="38" xfId="5"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7"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13" borderId="1" xfId="0" applyFont="1" applyFill="1" applyBorder="1" applyAlignment="1" applyProtection="1">
      <alignment horizontal="center" vertical="center" wrapText="1"/>
      <protection locked="0"/>
    </xf>
    <xf numFmtId="9" fontId="5" fillId="0" borderId="1" xfId="1" applyFont="1" applyFill="1" applyBorder="1" applyAlignment="1" applyProtection="1">
      <alignment horizontal="left" vertical="center" wrapText="1"/>
      <protection locked="0"/>
    </xf>
    <xf numFmtId="0" fontId="41" fillId="13" borderId="1" xfId="0" applyFont="1" applyFill="1" applyBorder="1" applyAlignment="1" applyProtection="1">
      <alignment horizontal="center" vertical="center" wrapText="1"/>
      <protection locked="0"/>
    </xf>
    <xf numFmtId="0" fontId="41" fillId="12"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28" fillId="16" borderId="1" xfId="0"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9" fontId="15" fillId="0" borderId="1" xfId="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9" fontId="41" fillId="12" borderId="1" xfId="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hidden="1"/>
    </xf>
    <xf numFmtId="0" fontId="33" fillId="0" borderId="1" xfId="0" applyFont="1" applyBorder="1" applyAlignment="1" applyProtection="1">
      <alignment horizontal="center" vertical="center" wrapText="1"/>
      <protection locked="0"/>
    </xf>
    <xf numFmtId="9" fontId="41" fillId="2" borderId="1" xfId="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hidden="1"/>
    </xf>
    <xf numFmtId="9" fontId="60" fillId="0" borderId="8" xfId="0" applyNumberFormat="1" applyFont="1" applyBorder="1" applyAlignment="1" applyProtection="1">
      <alignment horizontal="center" vertical="center" wrapText="1"/>
      <protection locked="0"/>
    </xf>
    <xf numFmtId="0" fontId="60" fillId="0" borderId="38"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9" fontId="60" fillId="0" borderId="8" xfId="11" applyFont="1" applyFill="1" applyBorder="1" applyAlignment="1" applyProtection="1">
      <alignment horizontal="center" vertical="center" wrapText="1"/>
      <protection locked="0"/>
    </xf>
    <xf numFmtId="9" fontId="60" fillId="0" borderId="38" xfId="11" applyFont="1" applyFill="1" applyBorder="1" applyAlignment="1" applyProtection="1">
      <alignment horizontal="center" vertical="center" wrapText="1"/>
      <protection locked="0"/>
    </xf>
    <xf numFmtId="9" fontId="60" fillId="0" borderId="8" xfId="11" applyFont="1" applyBorder="1" applyAlignment="1" applyProtection="1">
      <alignment horizontal="center" vertical="center" wrapText="1"/>
      <protection locked="0"/>
    </xf>
    <xf numFmtId="9" fontId="60" fillId="0" borderId="38" xfId="11" applyFont="1" applyBorder="1" applyAlignment="1" applyProtection="1">
      <alignment horizontal="center" vertical="center" wrapText="1"/>
      <protection locked="0"/>
    </xf>
    <xf numFmtId="9" fontId="60" fillId="0" borderId="1" xfId="11" applyFont="1" applyBorder="1" applyAlignment="1" applyProtection="1">
      <alignment horizontal="center" vertical="center" wrapText="1"/>
      <protection locked="0"/>
    </xf>
    <xf numFmtId="0" fontId="0" fillId="0" borderId="1" xfId="0" applyBorder="1" applyAlignment="1">
      <alignment horizontal="center" wrapText="1"/>
    </xf>
    <xf numFmtId="0" fontId="0" fillId="12" borderId="8" xfId="0" applyFill="1" applyBorder="1" applyAlignment="1">
      <alignment horizontal="center" vertical="center"/>
    </xf>
    <xf numFmtId="0" fontId="0" fillId="12" borderId="38" xfId="0" applyFill="1" applyBorder="1" applyAlignment="1">
      <alignment horizontal="center" vertical="center"/>
    </xf>
    <xf numFmtId="0" fontId="0" fillId="12" borderId="1" xfId="0"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9" fontId="60" fillId="0" borderId="2" xfId="11" applyFont="1" applyFill="1" applyBorder="1" applyAlignment="1" applyProtection="1">
      <alignment horizontal="center" vertical="center" wrapText="1"/>
      <protection locked="0"/>
    </xf>
    <xf numFmtId="9" fontId="60" fillId="0" borderId="2" xfId="11" applyFont="1" applyBorder="1" applyAlignment="1" applyProtection="1">
      <alignment horizontal="center" vertical="center" wrapText="1"/>
      <protection locked="0"/>
    </xf>
    <xf numFmtId="0" fontId="60" fillId="0" borderId="8" xfId="0" applyFont="1" applyBorder="1" applyAlignment="1" applyProtection="1">
      <alignment horizontal="center" vertical="center" wrapText="1"/>
      <protection locked="0"/>
    </xf>
    <xf numFmtId="9" fontId="0" fillId="0" borderId="8" xfId="11" applyFont="1" applyBorder="1" applyAlignment="1">
      <alignment horizontal="center" vertical="center"/>
    </xf>
    <xf numFmtId="9" fontId="0" fillId="0" borderId="38" xfId="11" applyFont="1" applyBorder="1" applyAlignment="1">
      <alignment horizontal="center" vertical="center"/>
    </xf>
    <xf numFmtId="9" fontId="60" fillId="0" borderId="1" xfId="0" applyNumberFormat="1" applyFont="1" applyBorder="1" applyAlignment="1" applyProtection="1">
      <alignment horizontal="center" vertical="center" wrapText="1"/>
      <protection locked="0"/>
    </xf>
    <xf numFmtId="9" fontId="60" fillId="0" borderId="1" xfId="11" applyFont="1" applyFill="1" applyBorder="1" applyAlignment="1" applyProtection="1">
      <alignment horizontal="center" vertical="center" wrapText="1"/>
      <protection locked="0"/>
    </xf>
    <xf numFmtId="0" fontId="0" fillId="12" borderId="1" xfId="0" applyFill="1" applyBorder="1" applyAlignment="1">
      <alignment horizontal="center"/>
    </xf>
    <xf numFmtId="0" fontId="55" fillId="21" borderId="33" xfId="0" applyFont="1" applyFill="1" applyBorder="1" applyAlignment="1">
      <alignment horizontal="center" vertical="center" wrapText="1"/>
    </xf>
    <xf numFmtId="0" fontId="55" fillId="21" borderId="56" xfId="0" applyFont="1" applyFill="1" applyBorder="1" applyAlignment="1">
      <alignment horizontal="center" vertical="center" wrapText="1"/>
    </xf>
    <xf numFmtId="0" fontId="55" fillId="21" borderId="1" xfId="0" applyFont="1" applyFill="1" applyBorder="1" applyAlignment="1">
      <alignment horizontal="center" vertical="center" wrapText="1"/>
    </xf>
    <xf numFmtId="0" fontId="10" fillId="8" borderId="15" xfId="0" applyFont="1" applyFill="1" applyBorder="1" applyAlignment="1" applyProtection="1">
      <alignment horizontal="center" vertical="center"/>
      <protection hidden="1"/>
    </xf>
    <xf numFmtId="0" fontId="10" fillId="8" borderId="38" xfId="0" applyFont="1" applyFill="1" applyBorder="1" applyAlignment="1" applyProtection="1">
      <alignment horizontal="center" vertical="center"/>
      <protection hidden="1"/>
    </xf>
    <xf numFmtId="9" fontId="10" fillId="6" borderId="30" xfId="11" applyFont="1" applyFill="1" applyBorder="1" applyAlignment="1" applyProtection="1">
      <alignment horizontal="center" vertical="center"/>
      <protection hidden="1"/>
    </xf>
    <xf numFmtId="9" fontId="10" fillId="6" borderId="54" xfId="11" applyFont="1" applyFill="1" applyBorder="1" applyAlignment="1" applyProtection="1">
      <alignment horizontal="center" vertical="center"/>
      <protection hidden="1"/>
    </xf>
    <xf numFmtId="0" fontId="8" fillId="4" borderId="38" xfId="0" applyFont="1" applyFill="1" applyBorder="1" applyAlignment="1" applyProtection="1">
      <alignment horizontal="center" vertical="center" wrapText="1"/>
      <protection hidden="1"/>
    </xf>
    <xf numFmtId="0" fontId="9" fillId="3" borderId="32" xfId="0" applyFont="1" applyFill="1" applyBorder="1" applyAlignment="1" applyProtection="1">
      <alignment horizontal="center" vertical="center" wrapText="1"/>
      <protection hidden="1"/>
    </xf>
    <xf numFmtId="0" fontId="9" fillId="3" borderId="55" xfId="0" applyFont="1" applyFill="1" applyBorder="1" applyAlignment="1" applyProtection="1">
      <alignment horizontal="center" vertical="center" wrapText="1"/>
      <protection hidden="1"/>
    </xf>
    <xf numFmtId="0" fontId="9" fillId="3" borderId="43" xfId="0" applyFont="1" applyFill="1" applyBorder="1" applyAlignment="1" applyProtection="1">
      <alignment horizontal="center" vertical="center" wrapText="1"/>
      <protection hidden="1"/>
    </xf>
    <xf numFmtId="0" fontId="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wrapText="1"/>
      <protection hidden="1"/>
    </xf>
    <xf numFmtId="0" fontId="9" fillId="3" borderId="20" xfId="0" applyFont="1" applyFill="1" applyBorder="1" applyAlignment="1" applyProtection="1">
      <alignment horizontal="center" vertical="center" wrapText="1"/>
      <protection hidden="1"/>
    </xf>
    <xf numFmtId="0" fontId="9" fillId="3" borderId="8" xfId="0" applyFont="1" applyFill="1" applyBorder="1" applyAlignment="1" applyProtection="1">
      <alignment horizontal="center" vertical="center" wrapText="1"/>
      <protection hidden="1"/>
    </xf>
    <xf numFmtId="0" fontId="7" fillId="21" borderId="9" xfId="0" applyFont="1" applyFill="1" applyBorder="1" applyAlignment="1">
      <alignment horizontal="center" vertical="center"/>
    </xf>
    <xf numFmtId="0" fontId="7" fillId="21" borderId="0" xfId="0" applyFont="1" applyFill="1" applyAlignment="1">
      <alignment horizontal="center" vertical="center"/>
    </xf>
    <xf numFmtId="0" fontId="0" fillId="0" borderId="8" xfId="0" applyBorder="1" applyAlignment="1">
      <alignment horizontal="center" vertical="center"/>
    </xf>
    <xf numFmtId="0" fontId="0" fillId="0" borderId="38" xfId="0" applyBorder="1" applyAlignment="1">
      <alignment horizontal="center" vertical="center"/>
    </xf>
    <xf numFmtId="0" fontId="0" fillId="0" borderId="2" xfId="0" applyBorder="1" applyAlignment="1">
      <alignment horizontal="center" vertical="center"/>
    </xf>
    <xf numFmtId="9" fontId="0" fillId="0" borderId="8" xfId="11" applyFont="1" applyFill="1" applyBorder="1" applyAlignment="1">
      <alignment horizontal="center" vertical="center"/>
    </xf>
    <xf numFmtId="9" fontId="0" fillId="0" borderId="2" xfId="11" applyFont="1" applyFill="1" applyBorder="1" applyAlignment="1">
      <alignment horizontal="center" vertical="center"/>
    </xf>
    <xf numFmtId="9" fontId="0" fillId="0" borderId="38" xfId="11" applyFont="1" applyFill="1" applyBorder="1" applyAlignment="1">
      <alignment horizontal="center" vertical="center"/>
    </xf>
    <xf numFmtId="0" fontId="12" fillId="0" borderId="8" xfId="0" applyFont="1" applyBorder="1" applyAlignment="1">
      <alignment horizontal="center" vertical="center"/>
    </xf>
    <xf numFmtId="0" fontId="12" fillId="0" borderId="2" xfId="0" applyFont="1" applyBorder="1" applyAlignment="1">
      <alignment horizontal="center" vertical="center"/>
    </xf>
    <xf numFmtId="0" fontId="12" fillId="0" borderId="38" xfId="0" applyFont="1" applyBorder="1" applyAlignment="1">
      <alignment horizontal="center" vertical="center"/>
    </xf>
    <xf numFmtId="9" fontId="58" fillId="0" borderId="8" xfId="11" applyFont="1" applyBorder="1" applyAlignment="1" applyProtection="1">
      <alignment horizontal="center" vertical="center" wrapText="1"/>
      <protection hidden="1"/>
    </xf>
    <xf numFmtId="9" fontId="58" fillId="0" borderId="2" xfId="11" applyFont="1" applyBorder="1" applyAlignment="1" applyProtection="1">
      <alignment horizontal="center" vertical="center" wrapText="1"/>
      <protection hidden="1"/>
    </xf>
    <xf numFmtId="9" fontId="58" fillId="0" borderId="38" xfId="11" applyFont="1" applyBorder="1" applyAlignment="1" applyProtection="1">
      <alignment horizontal="center" vertical="center" wrapText="1"/>
      <protection hidden="1"/>
    </xf>
    <xf numFmtId="0" fontId="0" fillId="0" borderId="2" xfId="0" applyBorder="1" applyAlignment="1">
      <alignment horizontal="center" vertical="center" wrapText="1"/>
    </xf>
    <xf numFmtId="9" fontId="0" fillId="0" borderId="8" xfId="11" applyFont="1" applyBorder="1" applyAlignment="1">
      <alignment horizontal="center" vertical="center" wrapText="1"/>
    </xf>
    <xf numFmtId="9" fontId="0" fillId="0" borderId="2" xfId="11" applyFont="1" applyBorder="1" applyAlignment="1">
      <alignment horizontal="center" vertical="center" wrapText="1"/>
    </xf>
    <xf numFmtId="9" fontId="0" fillId="0" borderId="38" xfId="11" applyFont="1" applyBorder="1" applyAlignment="1">
      <alignment horizontal="center" vertical="center" wrapText="1"/>
    </xf>
    <xf numFmtId="0" fontId="12" fillId="0" borderId="1" xfId="0" applyFont="1" applyBorder="1" applyAlignment="1">
      <alignment horizontal="center" vertical="center"/>
    </xf>
    <xf numFmtId="9" fontId="58" fillId="0" borderId="1" xfId="11" applyFont="1" applyBorder="1" applyAlignment="1" applyProtection="1">
      <alignment horizontal="center" vertical="center" wrapText="1"/>
      <protection hidden="1"/>
    </xf>
    <xf numFmtId="0" fontId="0" fillId="0" borderId="32" xfId="0" applyBorder="1" applyAlignment="1">
      <alignment horizontal="center" wrapText="1"/>
    </xf>
    <xf numFmtId="0" fontId="0" fillId="0" borderId="9" xfId="0" applyBorder="1" applyAlignment="1">
      <alignment horizontal="center" wrapText="1"/>
    </xf>
    <xf numFmtId="9" fontId="0" fillId="0" borderId="8" xfId="0" applyNumberFormat="1" applyBorder="1" applyAlignment="1">
      <alignment horizontal="center" vertical="center"/>
    </xf>
    <xf numFmtId="0" fontId="5" fillId="0" borderId="1" xfId="0" applyFont="1" applyBorder="1" applyAlignment="1">
      <alignment horizontal="center" vertical="center"/>
    </xf>
    <xf numFmtId="9" fontId="5" fillId="0" borderId="8" xfId="11" applyFont="1" applyFill="1" applyBorder="1" applyAlignment="1">
      <alignment horizontal="center" vertical="center"/>
    </xf>
    <xf numFmtId="9" fontId="5" fillId="0" borderId="38" xfId="11" applyFont="1" applyFill="1" applyBorder="1" applyAlignment="1">
      <alignment horizontal="center" vertical="center"/>
    </xf>
    <xf numFmtId="9" fontId="0" fillId="0" borderId="8" xfId="0" applyNumberFormat="1" applyBorder="1" applyAlignment="1">
      <alignment horizontal="center" vertical="center" wrapText="1"/>
    </xf>
    <xf numFmtId="9" fontId="0" fillId="0" borderId="1" xfId="11" applyFont="1" applyBorder="1" applyAlignment="1">
      <alignment horizontal="right" vertical="center"/>
    </xf>
    <xf numFmtId="9" fontId="0" fillId="0" borderId="8" xfId="11" applyFont="1" applyBorder="1" applyAlignment="1">
      <alignment horizontal="right" vertical="center"/>
    </xf>
    <xf numFmtId="9" fontId="0" fillId="0" borderId="1" xfId="0" applyNumberFormat="1" applyBorder="1" applyAlignment="1">
      <alignment horizontal="right" vertical="center"/>
    </xf>
    <xf numFmtId="9" fontId="0" fillId="0" borderId="8" xfId="0" applyNumberFormat="1" applyBorder="1" applyAlignment="1">
      <alignment horizontal="right" vertical="center"/>
    </xf>
    <xf numFmtId="0" fontId="59" fillId="0" borderId="1"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hidden="1"/>
    </xf>
    <xf numFmtId="0" fontId="60" fillId="0" borderId="1" xfId="0" applyFont="1" applyBorder="1" applyAlignment="1" applyProtection="1">
      <alignment horizontal="left" vertical="center" wrapText="1"/>
      <protection locked="0" hidden="1"/>
    </xf>
    <xf numFmtId="0" fontId="0" fillId="0" borderId="1" xfId="0" applyBorder="1" applyAlignment="1">
      <alignment horizontal="left" vertical="center" wrapText="1"/>
    </xf>
    <xf numFmtId="0" fontId="0" fillId="0" borderId="32" xfId="0" applyBorder="1" applyAlignment="1">
      <alignment horizontal="center"/>
    </xf>
    <xf numFmtId="0" fontId="0" fillId="0" borderId="43" xfId="0" applyBorder="1" applyAlignment="1">
      <alignment horizontal="center"/>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9" fontId="60" fillId="0" borderId="2" xfId="0" applyNumberFormat="1"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60" fillId="0" borderId="26"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0" fillId="0" borderId="26" xfId="0" applyBorder="1" applyAlignment="1">
      <alignment horizontal="center" vertical="center"/>
    </xf>
    <xf numFmtId="1" fontId="0" fillId="0" borderId="1" xfId="0" applyNumberFormat="1" applyBorder="1" applyAlignment="1">
      <alignment horizontal="center"/>
    </xf>
    <xf numFmtId="9" fontId="0" fillId="0" borderId="1" xfId="11" applyFont="1" applyBorder="1" applyAlignment="1">
      <alignment horizontal="center"/>
    </xf>
    <xf numFmtId="0" fontId="59" fillId="0" borderId="8"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59" fillId="0" borderId="38" xfId="0" applyFont="1" applyBorder="1" applyAlignment="1" applyProtection="1">
      <alignment horizontal="center" vertical="center" wrapText="1"/>
      <protection locked="0"/>
    </xf>
    <xf numFmtId="9" fontId="0" fillId="0" borderId="38" xfId="0" applyNumberFormat="1" applyBorder="1" applyAlignment="1">
      <alignment horizontal="center" vertical="center"/>
    </xf>
    <xf numFmtId="0" fontId="60" fillId="0" borderId="1" xfId="0" applyFont="1" applyBorder="1" applyAlignment="1" applyProtection="1">
      <alignment horizontal="justify" vertical="center" wrapText="1"/>
      <protection locked="0"/>
    </xf>
    <xf numFmtId="9" fontId="0" fillId="0" borderId="26" xfId="0" applyNumberFormat="1" applyBorder="1" applyAlignment="1">
      <alignment horizontal="center"/>
    </xf>
    <xf numFmtId="0" fontId="0" fillId="0" borderId="26" xfId="0" applyBorder="1" applyAlignment="1">
      <alignment horizontal="center"/>
    </xf>
    <xf numFmtId="9" fontId="0" fillId="0" borderId="2" xfId="11" applyFont="1" applyBorder="1" applyAlignment="1">
      <alignment horizontal="center" vertical="center"/>
    </xf>
    <xf numFmtId="0" fontId="60" fillId="18" borderId="8" xfId="0" applyFont="1" applyFill="1" applyBorder="1" applyAlignment="1" applyProtection="1">
      <alignment horizontal="center" vertical="center" wrapText="1"/>
      <protection locked="0"/>
    </xf>
    <xf numFmtId="0" fontId="60" fillId="18" borderId="2" xfId="0" applyFont="1" applyFill="1" applyBorder="1" applyAlignment="1" applyProtection="1">
      <alignment horizontal="center" vertical="center" wrapText="1"/>
      <protection locked="0"/>
    </xf>
    <xf numFmtId="0" fontId="60" fillId="18" borderId="38" xfId="0" applyFont="1" applyFill="1" applyBorder="1" applyAlignment="1" applyProtection="1">
      <alignment horizontal="center" vertical="center" wrapText="1"/>
      <protection locked="0"/>
    </xf>
    <xf numFmtId="0" fontId="59" fillId="0" borderId="43"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0" borderId="38" xfId="0" applyFont="1" applyBorder="1" applyAlignment="1" applyProtection="1">
      <alignment horizontal="center" vertical="center" wrapText="1"/>
      <protection locked="0"/>
    </xf>
    <xf numFmtId="0" fontId="0" fillId="0" borderId="8" xfId="0" applyBorder="1" applyAlignment="1">
      <alignment horizontal="center" wrapText="1"/>
    </xf>
    <xf numFmtId="0" fontId="0" fillId="12" borderId="8" xfId="0" applyFill="1"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60" fillId="11" borderId="8" xfId="0" applyFont="1" applyFill="1" applyBorder="1" applyAlignment="1" applyProtection="1">
      <alignment horizontal="center" vertical="center" wrapText="1"/>
      <protection locked="0" hidden="1"/>
    </xf>
    <xf numFmtId="0" fontId="60" fillId="11" borderId="38" xfId="0" applyFont="1" applyFill="1" applyBorder="1" applyAlignment="1" applyProtection="1">
      <alignment horizontal="center" vertical="center" wrapText="1"/>
      <protection locked="0" hidden="1"/>
    </xf>
    <xf numFmtId="0" fontId="62" fillId="0" borderId="8" xfId="0" applyFont="1" applyBorder="1" applyAlignment="1">
      <alignment horizontal="center" vertical="center" wrapText="1"/>
    </xf>
    <xf numFmtId="0" fontId="62" fillId="0" borderId="38" xfId="0" applyFont="1" applyBorder="1" applyAlignment="1">
      <alignment horizontal="center" vertical="center" wrapText="1"/>
    </xf>
    <xf numFmtId="0" fontId="60" fillId="11" borderId="8" xfId="0" applyFont="1" applyFill="1" applyBorder="1" applyAlignment="1" applyProtection="1">
      <alignment horizontal="center" vertical="center" wrapText="1"/>
      <protection locked="0"/>
    </xf>
    <xf numFmtId="0" fontId="60" fillId="11" borderId="38" xfId="0" applyFont="1" applyFill="1" applyBorder="1" applyAlignment="1" applyProtection="1">
      <alignment horizontal="center" vertical="center" wrapText="1"/>
      <protection locked="0"/>
    </xf>
    <xf numFmtId="0" fontId="29" fillId="8" borderId="1" xfId="0" applyFont="1" applyFill="1" applyBorder="1" applyAlignment="1">
      <alignment horizontal="center"/>
    </xf>
    <xf numFmtId="0" fontId="61" fillId="0" borderId="1" xfId="0" applyFont="1" applyBorder="1" applyAlignment="1" applyProtection="1">
      <alignment horizontal="center" vertical="center" wrapText="1"/>
      <protection locked="0"/>
    </xf>
    <xf numFmtId="0" fontId="0" fillId="0" borderId="9" xfId="0" applyBorder="1" applyAlignment="1">
      <alignment horizontal="center"/>
    </xf>
    <xf numFmtId="0" fontId="0" fillId="0" borderId="26" xfId="0" applyBorder="1" applyAlignment="1">
      <alignment horizontal="center" vertical="center" wrapText="1"/>
    </xf>
    <xf numFmtId="0" fontId="0" fillId="0" borderId="41" xfId="0" applyBorder="1" applyAlignment="1">
      <alignment horizontal="center" vertical="center" wrapText="1"/>
    </xf>
    <xf numFmtId="9" fontId="5" fillId="0" borderId="8" xfId="11" applyFont="1" applyBorder="1" applyAlignment="1">
      <alignment horizontal="center" vertical="center" wrapText="1"/>
    </xf>
    <xf numFmtId="9" fontId="5" fillId="0" borderId="2" xfId="11" applyFont="1" applyBorder="1" applyAlignment="1">
      <alignment horizontal="center" vertical="center" wrapText="1"/>
    </xf>
    <xf numFmtId="9" fontId="5" fillId="0" borderId="38" xfId="11" applyFont="1" applyBorder="1" applyAlignment="1">
      <alignment horizontal="center" vertical="center" wrapText="1"/>
    </xf>
    <xf numFmtId="0" fontId="0" fillId="12" borderId="2" xfId="0" applyFill="1" applyBorder="1" applyAlignment="1">
      <alignment horizontal="center" vertical="center"/>
    </xf>
    <xf numFmtId="0" fontId="0" fillId="0" borderId="32" xfId="0" applyBorder="1" applyAlignment="1">
      <alignment horizontal="center" vertical="center" wrapText="1"/>
    </xf>
    <xf numFmtId="0" fontId="0" fillId="0" borderId="43" xfId="0" applyBorder="1" applyAlignment="1">
      <alignment horizontal="center" vertical="center" wrapText="1"/>
    </xf>
    <xf numFmtId="9" fontId="1" fillId="0" borderId="1" xfId="11" applyFont="1" applyFill="1" applyBorder="1" applyAlignment="1" applyProtection="1">
      <alignment horizontal="left" vertical="center" wrapText="1"/>
      <protection locked="0"/>
    </xf>
    <xf numFmtId="9" fontId="2" fillId="0" borderId="1" xfId="11" applyFont="1" applyBorder="1" applyAlignment="1" applyProtection="1">
      <alignment horizontal="center" vertical="center" wrapText="1"/>
      <protection locked="0"/>
    </xf>
    <xf numFmtId="9" fontId="2" fillId="0" borderId="4" xfId="11" applyFont="1" applyBorder="1" applyAlignment="1" applyProtection="1">
      <alignment horizontal="center" vertical="center" wrapText="1"/>
      <protection locked="0"/>
    </xf>
    <xf numFmtId="9" fontId="2" fillId="0" borderId="8" xfId="1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hidden="1"/>
    </xf>
    <xf numFmtId="9" fontId="7" fillId="0" borderId="4" xfId="11" applyFont="1" applyBorder="1" applyAlignment="1" applyProtection="1">
      <alignment horizontal="center" vertical="center" wrapText="1"/>
      <protection locked="0"/>
    </xf>
    <xf numFmtId="9" fontId="7" fillId="0" borderId="8" xfId="11" applyFont="1" applyBorder="1" applyAlignment="1" applyProtection="1">
      <alignment horizontal="center" vertical="center" wrapText="1"/>
      <protection locked="0"/>
    </xf>
    <xf numFmtId="9" fontId="1" fillId="0" borderId="4" xfId="11" applyFont="1" applyFill="1" applyBorder="1" applyAlignment="1" applyProtection="1">
      <alignment horizontal="left" vertical="center" wrapText="1"/>
      <protection locked="0"/>
    </xf>
    <xf numFmtId="9" fontId="1" fillId="0" borderId="8" xfId="11" applyFont="1" applyFill="1" applyBorder="1" applyAlignment="1" applyProtection="1">
      <alignment horizontal="left" vertical="center" wrapText="1"/>
      <protection locked="0"/>
    </xf>
    <xf numFmtId="9" fontId="7" fillId="2" borderId="4" xfId="11" applyFont="1" applyFill="1" applyBorder="1" applyAlignment="1" applyProtection="1">
      <alignment horizontal="center" vertical="center" wrapText="1"/>
      <protection locked="0"/>
    </xf>
    <xf numFmtId="9" fontId="7" fillId="2" borderId="8" xfId="11" applyFont="1" applyFill="1" applyBorder="1" applyAlignment="1" applyProtection="1">
      <alignment horizontal="center" vertical="center" wrapText="1"/>
      <protection locked="0"/>
    </xf>
    <xf numFmtId="0" fontId="2" fillId="0" borderId="4" xfId="0" applyFont="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10" fillId="6" borderId="4" xfId="11" applyFont="1" applyFill="1" applyBorder="1" applyAlignment="1" applyProtection="1">
      <alignment horizontal="center" vertical="center"/>
      <protection hidden="1"/>
    </xf>
    <xf numFmtId="0" fontId="7" fillId="21" borderId="60" xfId="0" applyFont="1" applyFill="1" applyBorder="1" applyAlignment="1">
      <alignment horizontal="center" vertical="center"/>
    </xf>
    <xf numFmtId="0" fontId="7" fillId="21" borderId="61" xfId="0" applyFont="1" applyFill="1" applyBorder="1" applyAlignment="1">
      <alignment horizontal="center" vertical="center"/>
    </xf>
    <xf numFmtId="0" fontId="7" fillId="21" borderId="62" xfId="0" applyFont="1" applyFill="1" applyBorder="1" applyAlignment="1">
      <alignment horizontal="center" vertical="center"/>
    </xf>
    <xf numFmtId="0" fontId="55" fillId="21" borderId="63" xfId="0" applyFont="1" applyFill="1" applyBorder="1" applyAlignment="1">
      <alignment horizontal="center" vertical="center" wrapText="1"/>
    </xf>
    <xf numFmtId="0" fontId="55" fillId="21" borderId="64" xfId="0" applyFont="1" applyFill="1" applyBorder="1" applyAlignment="1">
      <alignment horizontal="center" vertical="center" wrapText="1"/>
    </xf>
    <xf numFmtId="0" fontId="55" fillId="21" borderId="65" xfId="0" applyFont="1" applyFill="1" applyBorder="1" applyAlignment="1">
      <alignment horizontal="center" vertical="center" wrapText="1"/>
    </xf>
    <xf numFmtId="9" fontId="7" fillId="0" borderId="15" xfId="1" applyFont="1" applyBorder="1" applyAlignment="1" applyProtection="1">
      <alignment horizontal="center" vertical="center" wrapText="1"/>
      <protection locked="0"/>
    </xf>
    <xf numFmtId="9" fontId="7" fillId="0" borderId="15" xfId="5" applyFont="1" applyBorder="1" applyAlignment="1" applyProtection="1">
      <alignment horizontal="center" vertical="center" wrapText="1"/>
      <protection locked="0"/>
    </xf>
    <xf numFmtId="9" fontId="7" fillId="0" borderId="16" xfId="5" applyFont="1" applyBorder="1" applyAlignment="1" applyProtection="1">
      <alignment horizontal="center" vertical="center" wrapText="1"/>
      <protection locked="0"/>
    </xf>
    <xf numFmtId="9" fontId="7" fillId="0" borderId="38" xfId="5" applyFont="1" applyBorder="1" applyAlignment="1" applyProtection="1">
      <alignment horizontal="center" vertical="center" wrapText="1"/>
      <protection locked="0"/>
    </xf>
    <xf numFmtId="0" fontId="15" fillId="16" borderId="15" xfId="0" applyFont="1" applyFill="1" applyBorder="1" applyAlignment="1" applyProtection="1">
      <alignment horizontal="center" vertical="center" wrapText="1"/>
      <protection locked="0"/>
    </xf>
    <xf numFmtId="0" fontId="15" fillId="16" borderId="16" xfId="0" applyFont="1" applyFill="1" applyBorder="1" applyAlignment="1" applyProtection="1">
      <alignment horizontal="center" vertical="center" wrapText="1"/>
      <protection locked="0"/>
    </xf>
    <xf numFmtId="9" fontId="7" fillId="2" borderId="15" xfId="1" applyFont="1" applyFill="1" applyBorder="1" applyAlignment="1" applyProtection="1">
      <alignment horizontal="center" vertical="center" wrapText="1"/>
      <protection locked="0"/>
    </xf>
    <xf numFmtId="9" fontId="7" fillId="2" borderId="16" xfId="1"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5" xfId="0" applyFont="1" applyBorder="1" applyAlignment="1" applyProtection="1">
      <alignment horizontal="center" vertical="center" wrapText="1"/>
      <protection locked="0" hidden="1"/>
    </xf>
    <xf numFmtId="0" fontId="2" fillId="0" borderId="16" xfId="0" applyFont="1" applyBorder="1" applyAlignment="1" applyProtection="1">
      <alignment horizontal="center" vertical="center" wrapText="1"/>
      <protection locked="0" hidden="1"/>
    </xf>
    <xf numFmtId="0" fontId="9" fillId="0" borderId="4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14" fontId="27" fillId="0" borderId="1" xfId="0" applyNumberFormat="1" applyFont="1" applyBorder="1" applyAlignment="1" applyProtection="1">
      <alignment horizontal="center" vertical="center" wrapText="1"/>
      <protection locked="0" hidden="1"/>
    </xf>
    <xf numFmtId="0" fontId="4" fillId="18" borderId="15" xfId="0" applyFont="1" applyFill="1" applyBorder="1" applyAlignment="1" applyProtection="1">
      <alignment horizontal="center" vertical="center" wrapText="1"/>
      <protection locked="0"/>
    </xf>
    <xf numFmtId="0" fontId="4" fillId="18" borderId="2"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9" fontId="0" fillId="0" borderId="15" xfId="1" applyFont="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4" xfId="1" applyFont="1" applyBorder="1" applyAlignment="1" applyProtection="1">
      <alignment horizontal="left" vertical="center" wrapText="1"/>
      <protection locked="0"/>
    </xf>
    <xf numFmtId="9" fontId="1" fillId="0" borderId="8" xfId="1" applyFont="1" applyBorder="1" applyAlignment="1" applyProtection="1">
      <alignment horizontal="left" vertical="center" wrapText="1"/>
      <protection locked="0"/>
    </xf>
    <xf numFmtId="9" fontId="7" fillId="2" borderId="7" xfId="1" applyFont="1" applyFill="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13" borderId="8" xfId="0" applyFont="1" applyFill="1" applyBorder="1" applyAlignment="1" applyProtection="1">
      <alignment horizontal="center" vertical="center" wrapText="1"/>
      <protection locked="0"/>
    </xf>
    <xf numFmtId="0" fontId="2" fillId="18" borderId="4" xfId="0" applyFont="1" applyFill="1" applyBorder="1" applyAlignment="1" applyProtection="1">
      <alignment horizontal="center" vertical="center" wrapText="1"/>
      <protection locked="0"/>
    </xf>
    <xf numFmtId="0" fontId="2" fillId="18" borderId="7"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7" fillId="13" borderId="8"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4" fillId="0" borderId="1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9" fontId="4" fillId="0" borderId="1" xfId="1" applyFont="1" applyBorder="1" applyAlignment="1" applyProtection="1">
      <alignment horizontal="center" vertical="center" wrapText="1"/>
      <protection locked="0"/>
    </xf>
    <xf numFmtId="9" fontId="4" fillId="18" borderId="1" xfId="1" applyFont="1" applyFill="1" applyBorder="1" applyAlignment="1" applyProtection="1">
      <alignment horizontal="justify" vertical="center" wrapText="1"/>
      <protection locked="0"/>
    </xf>
    <xf numFmtId="0" fontId="7" fillId="0" borderId="1" xfId="0" applyFont="1" applyBorder="1" applyAlignment="1" applyProtection="1">
      <alignment horizontal="center" vertical="center" wrapText="1"/>
      <protection locked="0"/>
    </xf>
    <xf numFmtId="9" fontId="5" fillId="18" borderId="15" xfId="5" applyFont="1" applyFill="1" applyBorder="1" applyAlignment="1" applyProtection="1">
      <alignment horizontal="justify" vertical="center" wrapText="1"/>
      <protection locked="0"/>
    </xf>
    <xf numFmtId="9" fontId="5" fillId="18" borderId="16" xfId="5" applyFont="1" applyFill="1" applyBorder="1" applyAlignment="1" applyProtection="1">
      <alignment horizontal="justify" vertical="center" wrapText="1"/>
      <protection locked="0"/>
    </xf>
    <xf numFmtId="9" fontId="4" fillId="18" borderId="1" xfId="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4" fillId="18" borderId="1" xfId="0" applyFont="1" applyFill="1" applyBorder="1" applyAlignment="1" applyProtection="1">
      <alignment horizontal="center" vertical="center" wrapText="1"/>
      <protection locked="0" hidden="1"/>
    </xf>
    <xf numFmtId="0" fontId="4" fillId="18" borderId="1" xfId="0" applyFont="1" applyFill="1" applyBorder="1" applyAlignment="1" applyProtection="1">
      <alignment horizontal="center" vertical="center" wrapText="1"/>
      <protection locked="0"/>
    </xf>
    <xf numFmtId="0" fontId="4" fillId="18" borderId="1" xfId="0" applyFont="1" applyFill="1" applyBorder="1" applyAlignment="1" applyProtection="1">
      <alignment horizontal="left" vertical="center" wrapText="1"/>
      <protection locked="0"/>
    </xf>
    <xf numFmtId="9" fontId="2" fillId="0" borderId="2" xfId="5"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4" fillId="18" borderId="1" xfId="0" applyFont="1" applyFill="1" applyBorder="1" applyAlignment="1" applyProtection="1">
      <alignment vertical="center" wrapText="1"/>
      <protection locked="0"/>
    </xf>
    <xf numFmtId="0" fontId="2" fillId="0" borderId="2" xfId="0" applyFont="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xf numFmtId="0" fontId="60" fillId="0" borderId="1"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hidden="1"/>
    </xf>
  </cellXfs>
  <cellStyles count="12">
    <cellStyle name="Hipervínculo" xfId="4" builtinId="8"/>
    <cellStyle name="Hyperlink" xfId="3"/>
    <cellStyle name="Hyperlink 2" xfId="6"/>
    <cellStyle name="Millares" xfId="2" builtinId="3"/>
    <cellStyle name="Millares 2" xfId="7"/>
    <cellStyle name="Millares 2 2" xfId="9"/>
    <cellStyle name="Millares 3" xfId="8"/>
    <cellStyle name="Normal" xfId="0" builtinId="0"/>
    <cellStyle name="Percent 2" xfId="5"/>
    <cellStyle name="Percent 2 2" xfId="10"/>
    <cellStyle name="Porcentaje" xfId="1" builtinId="5"/>
    <cellStyle name="Porcentaje 2" xfId="11"/>
  </cellStyles>
  <dxfs count="1096">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35EB4B"/>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ill>
        <patternFill>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ill>
        <patternFill>
          <bgColor rgb="FFFFFF00"/>
        </patternFill>
      </fill>
    </dxf>
    <dxf>
      <fill>
        <patternFill>
          <bgColor rgb="FFFFC00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theme="0"/>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FF0000"/>
        </patternFill>
      </fill>
    </dxf>
    <dxf>
      <fill>
        <patternFill>
          <bgColor rgb="FFFFC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C00000"/>
        </patternFill>
      </fill>
    </dxf>
    <dxf>
      <fill>
        <patternFill>
          <bgColor rgb="FF00B050"/>
        </patternFill>
      </fill>
    </dxf>
    <dxf>
      <fill>
        <patternFill>
          <bgColor rgb="FF92D050"/>
        </patternFill>
      </fill>
    </dxf>
    <dxf>
      <font>
        <color theme="0"/>
      </font>
      <numFmt numFmtId="0" formatCode="General"/>
      <fill>
        <patternFill>
          <fgColor auto="1"/>
          <bgColor rgb="FFC00000"/>
        </patternFill>
      </fill>
    </dxf>
    <dxf>
      <fill>
        <patternFill>
          <bgColor rgb="FFFFFF00"/>
        </patternFill>
      </fill>
    </dxf>
    <dxf>
      <fill>
        <patternFill>
          <bgColor rgb="FFFFC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ill>
        <patternFill>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FF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theme="0"/>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FFC000"/>
        </patternFill>
      </fill>
    </dxf>
    <dxf>
      <fill>
        <patternFill>
          <bgColor rgb="FF00B050"/>
        </patternFill>
      </fill>
    </dxf>
    <dxf>
      <fill>
        <patternFill>
          <bgColor rgb="FFFFFF00"/>
        </patternFill>
      </fill>
    </dxf>
    <dxf>
      <font>
        <color auto="1"/>
      </font>
      <numFmt numFmtId="0" formatCode="General"/>
      <fill>
        <patternFill>
          <fgColor auto="1"/>
          <bgColor rgb="FF35EB4B"/>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fgColor auto="1"/>
          <bgColor rgb="FFC00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FFFF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00B050"/>
        </patternFill>
      </fill>
    </dxf>
    <dxf>
      <font>
        <color theme="0"/>
      </font>
      <numFmt numFmtId="0" formatCode="General"/>
      <fill>
        <patternFill>
          <fgColor auto="1"/>
          <bgColor rgb="FFC0000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FFC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FF00"/>
        </patternFill>
      </fill>
    </dxf>
    <dxf>
      <fill>
        <patternFill>
          <bgColor rgb="FFFFC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theme="0"/>
      </font>
      <numFmt numFmtId="0" formatCode="General"/>
      <fill>
        <patternFill>
          <bgColor rgb="FFFF0000"/>
        </patternFill>
      </fill>
    </dxf>
    <dxf>
      <fill>
        <patternFill>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FF0000"/>
        </patternFill>
      </fill>
    </dxf>
    <dxf>
      <font>
        <color auto="1"/>
      </font>
      <numFmt numFmtId="0" formatCode="General"/>
      <fill>
        <patternFill>
          <fgColor auto="1"/>
          <bgColor rgb="FFE37303"/>
        </patternFill>
      </fill>
    </dxf>
    <dxf>
      <fill>
        <patternFill>
          <bgColor rgb="FFFFFF00"/>
        </patternFill>
      </fill>
    </dxf>
    <dxf>
      <fill>
        <patternFill>
          <bgColor rgb="FF00B050"/>
        </patternFill>
      </fill>
    </dxf>
    <dxf>
      <fill>
        <patternFill>
          <bgColor rgb="FF92D050"/>
        </patternFill>
      </fill>
    </dxf>
    <dxf>
      <font>
        <color auto="1"/>
      </font>
      <numFmt numFmtId="0" formatCode="General"/>
      <fill>
        <patternFill>
          <bgColor rgb="FF92D050"/>
        </patternFill>
      </fill>
    </dxf>
    <dxf>
      <font>
        <color theme="0"/>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35EB4B"/>
      <color rgb="FF0000FF"/>
      <color rgb="FFE37303"/>
      <color rgb="FFF8F1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customXml" Target="../customXml/item1.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8</xdr:col>
      <xdr:colOff>769621</xdr:colOff>
      <xdr:row>5</xdr:row>
      <xdr:rowOff>45720</xdr:rowOff>
    </xdr:from>
    <xdr:ext cx="4113752" cy="3866750"/>
    <xdr:pic>
      <xdr:nvPicPr>
        <xdr:cNvPr id="2" name="Imagen 1">
          <a:extLst>
            <a:ext uri="{FF2B5EF4-FFF2-40B4-BE49-F238E27FC236}">
              <a16:creationId xmlns:a16="http://schemas.microsoft.com/office/drawing/2014/main" id="{9403AC1F-C0A0-4B19-951F-0255B4D8DF6C}"/>
            </a:ext>
          </a:extLst>
        </xdr:cNvPr>
        <xdr:cNvPicPr>
          <a:picLocks noChangeAspect="1"/>
        </xdr:cNvPicPr>
      </xdr:nvPicPr>
      <xdr:blipFill>
        <a:blip xmlns:r="http://schemas.openxmlformats.org/officeDocument/2006/relationships" r:embed="rId1"/>
        <a:stretch>
          <a:fillRect/>
        </a:stretch>
      </xdr:blipFill>
      <xdr:spPr>
        <a:xfrm>
          <a:off x="6856096" y="998220"/>
          <a:ext cx="4113752" cy="3866750"/>
        </a:xfrm>
        <a:prstGeom prst="rect">
          <a:avLst/>
        </a:prstGeom>
      </xdr:spPr>
    </xdr:pic>
    <xdr:clientData/>
  </xdr:oneCellAnchor>
  <xdr:oneCellAnchor>
    <xdr:from>
      <xdr:col>1</xdr:col>
      <xdr:colOff>0</xdr:colOff>
      <xdr:row>5</xdr:row>
      <xdr:rowOff>0</xdr:rowOff>
    </xdr:from>
    <xdr:ext cx="4128180" cy="6176508"/>
    <xdr:pic>
      <xdr:nvPicPr>
        <xdr:cNvPr id="3" name="Imagen 2">
          <a:extLst>
            <a:ext uri="{FF2B5EF4-FFF2-40B4-BE49-F238E27FC236}">
              <a16:creationId xmlns:a16="http://schemas.microsoft.com/office/drawing/2014/main" id="{4C3D5E45-1EE3-432C-A392-FE77DD4501AB}"/>
            </a:ext>
          </a:extLst>
        </xdr:cNvPr>
        <xdr:cNvPicPr>
          <a:picLocks noChangeAspect="1"/>
        </xdr:cNvPicPr>
      </xdr:nvPicPr>
      <xdr:blipFill>
        <a:blip xmlns:r="http://schemas.openxmlformats.org/officeDocument/2006/relationships" r:embed="rId2"/>
        <a:stretch>
          <a:fillRect/>
        </a:stretch>
      </xdr:blipFill>
      <xdr:spPr>
        <a:xfrm>
          <a:off x="762000" y="952500"/>
          <a:ext cx="4128180" cy="6176508"/>
        </a:xfrm>
        <a:prstGeom prst="rect">
          <a:avLst/>
        </a:prstGeom>
      </xdr:spPr>
    </xdr:pic>
    <xdr:clientData/>
  </xdr:oneCellAnchor>
  <xdr:oneCellAnchor>
    <xdr:from>
      <xdr:col>1</xdr:col>
      <xdr:colOff>0</xdr:colOff>
      <xdr:row>36</xdr:row>
      <xdr:rowOff>129540</xdr:rowOff>
    </xdr:from>
    <xdr:ext cx="4131252" cy="1594954"/>
    <xdr:pic>
      <xdr:nvPicPr>
        <xdr:cNvPr id="4" name="Imagen 3">
          <a:extLst>
            <a:ext uri="{FF2B5EF4-FFF2-40B4-BE49-F238E27FC236}">
              <a16:creationId xmlns:a16="http://schemas.microsoft.com/office/drawing/2014/main" id="{253C7A66-B751-444D-8FF6-87AA84A04B18}"/>
            </a:ext>
          </a:extLst>
        </xdr:cNvPr>
        <xdr:cNvPicPr>
          <a:picLocks noChangeAspect="1"/>
        </xdr:cNvPicPr>
      </xdr:nvPicPr>
      <xdr:blipFill>
        <a:blip xmlns:r="http://schemas.openxmlformats.org/officeDocument/2006/relationships" r:embed="rId3"/>
        <a:stretch>
          <a:fillRect/>
        </a:stretch>
      </xdr:blipFill>
      <xdr:spPr>
        <a:xfrm>
          <a:off x="762000" y="6987540"/>
          <a:ext cx="4131252" cy="1594954"/>
        </a:xfrm>
        <a:prstGeom prst="rect">
          <a:avLst/>
        </a:prstGeom>
      </xdr:spPr>
    </xdr:pic>
    <xdr:clientData/>
  </xdr:oneCellAnchor>
  <xdr:twoCellAnchor>
    <xdr:from>
      <xdr:col>6</xdr:col>
      <xdr:colOff>685800</xdr:colOff>
      <xdr:row>13</xdr:row>
      <xdr:rowOff>7620</xdr:rowOff>
    </xdr:from>
    <xdr:to>
      <xdr:col>8</xdr:col>
      <xdr:colOff>533400</xdr:colOff>
      <xdr:row>16</xdr:row>
      <xdr:rowOff>60960</xdr:rowOff>
    </xdr:to>
    <xdr:sp macro="" textlink="">
      <xdr:nvSpPr>
        <xdr:cNvPr id="5" name="Flecha: a la derecha 4">
          <a:extLst>
            <a:ext uri="{FF2B5EF4-FFF2-40B4-BE49-F238E27FC236}">
              <a16:creationId xmlns:a16="http://schemas.microsoft.com/office/drawing/2014/main" id="{4B7F08E8-7E0A-4C58-87C4-F3FDA3F5DBE5}"/>
            </a:ext>
          </a:extLst>
        </xdr:cNvPr>
        <xdr:cNvSpPr/>
      </xdr:nvSpPr>
      <xdr:spPr>
        <a:xfrm>
          <a:off x="5257800" y="2484120"/>
          <a:ext cx="137160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6" name="Flecha: a la derecha 5">
          <a:extLst>
            <a:ext uri="{FF2B5EF4-FFF2-40B4-BE49-F238E27FC236}">
              <a16:creationId xmlns:a16="http://schemas.microsoft.com/office/drawing/2014/main" id="{3CA3CC9E-D0A2-4306-AF7F-45B226C0CE5D}"/>
            </a:ext>
          </a:extLst>
        </xdr:cNvPr>
        <xdr:cNvSpPr/>
      </xdr:nvSpPr>
      <xdr:spPr>
        <a:xfrm>
          <a:off x="11094720" y="237744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7" name="Flecha: a la derecha 6">
          <a:extLst>
            <a:ext uri="{FF2B5EF4-FFF2-40B4-BE49-F238E27FC236}">
              <a16:creationId xmlns:a16="http://schemas.microsoft.com/office/drawing/2014/main" id="{B3900542-5C5E-4498-8AB3-A9CB7147CF7A}"/>
            </a:ext>
          </a:extLst>
        </xdr:cNvPr>
        <xdr:cNvSpPr/>
      </xdr:nvSpPr>
      <xdr:spPr>
        <a:xfrm>
          <a:off x="16870680" y="2186940"/>
          <a:ext cx="127254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8" name="Flecha: a la derecha 7">
          <a:extLst>
            <a:ext uri="{FF2B5EF4-FFF2-40B4-BE49-F238E27FC236}">
              <a16:creationId xmlns:a16="http://schemas.microsoft.com/office/drawing/2014/main" id="{5F74FB48-B1E9-421B-B985-4DA23230AAA0}"/>
            </a:ext>
          </a:extLst>
        </xdr:cNvPr>
        <xdr:cNvSpPr/>
      </xdr:nvSpPr>
      <xdr:spPr>
        <a:xfrm>
          <a:off x="2286000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498672</xdr:colOff>
      <xdr:row>5</xdr:row>
      <xdr:rowOff>68580</xdr:rowOff>
    </xdr:from>
    <xdr:ext cx="4842149" cy="3120522"/>
    <xdr:pic>
      <xdr:nvPicPr>
        <xdr:cNvPr id="9" name="Imagen 8">
          <a:extLst>
            <a:ext uri="{FF2B5EF4-FFF2-40B4-BE49-F238E27FC236}">
              <a16:creationId xmlns:a16="http://schemas.microsoft.com/office/drawing/2014/main" id="{A3B20D7F-6B38-42EF-94C6-B814FF165231}"/>
            </a:ext>
          </a:extLst>
        </xdr:cNvPr>
        <xdr:cNvPicPr>
          <a:picLocks noChangeAspect="1"/>
        </xdr:cNvPicPr>
      </xdr:nvPicPr>
      <xdr:blipFill>
        <a:blip xmlns:r="http://schemas.openxmlformats.org/officeDocument/2006/relationships" r:embed="rId4"/>
        <a:stretch>
          <a:fillRect/>
        </a:stretch>
      </xdr:blipFill>
      <xdr:spPr>
        <a:xfrm>
          <a:off x="24120672" y="1021080"/>
          <a:ext cx="4842149" cy="3120522"/>
        </a:xfrm>
        <a:prstGeom prst="rect">
          <a:avLst/>
        </a:prstGeom>
      </xdr:spPr>
    </xdr:pic>
    <xdr:clientData/>
  </xdr:oneCellAnchor>
  <xdr:twoCellAnchor>
    <xdr:from>
      <xdr:col>38</xdr:col>
      <xdr:colOff>403860</xdr:colOff>
      <xdr:row>10</xdr:row>
      <xdr:rowOff>68580</xdr:rowOff>
    </xdr:from>
    <xdr:to>
      <xdr:col>40</xdr:col>
      <xdr:colOff>121920</xdr:colOff>
      <xdr:row>13</xdr:row>
      <xdr:rowOff>121920</xdr:rowOff>
    </xdr:to>
    <xdr:sp macro="" textlink="">
      <xdr:nvSpPr>
        <xdr:cNvPr id="10" name="Flecha: a la derecha 9">
          <a:extLst>
            <a:ext uri="{FF2B5EF4-FFF2-40B4-BE49-F238E27FC236}">
              <a16:creationId xmlns:a16="http://schemas.microsoft.com/office/drawing/2014/main" id="{8E8E1840-1FB3-4299-9577-9648D754BB9F}"/>
            </a:ext>
          </a:extLst>
        </xdr:cNvPr>
        <xdr:cNvSpPr/>
      </xdr:nvSpPr>
      <xdr:spPr>
        <a:xfrm>
          <a:off x="2935986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41</xdr:col>
      <xdr:colOff>22860</xdr:colOff>
      <xdr:row>5</xdr:row>
      <xdr:rowOff>95507</xdr:rowOff>
    </xdr:from>
    <xdr:ext cx="4748991" cy="2879805"/>
    <xdr:pic>
      <xdr:nvPicPr>
        <xdr:cNvPr id="11" name="Imagen 10">
          <a:extLst>
            <a:ext uri="{FF2B5EF4-FFF2-40B4-BE49-F238E27FC236}">
              <a16:creationId xmlns:a16="http://schemas.microsoft.com/office/drawing/2014/main" id="{D84C0943-D51F-4AB5-9EF8-7995C5B41FB7}"/>
            </a:ext>
          </a:extLst>
        </xdr:cNvPr>
        <xdr:cNvPicPr>
          <a:picLocks noChangeAspect="1"/>
        </xdr:cNvPicPr>
      </xdr:nvPicPr>
      <xdr:blipFill>
        <a:blip xmlns:r="http://schemas.openxmlformats.org/officeDocument/2006/relationships" r:embed="rId5"/>
        <a:stretch>
          <a:fillRect/>
        </a:stretch>
      </xdr:blipFill>
      <xdr:spPr>
        <a:xfrm>
          <a:off x="31264860" y="1048007"/>
          <a:ext cx="4748991" cy="2879805"/>
        </a:xfrm>
        <a:prstGeom prst="rect">
          <a:avLst/>
        </a:prstGeom>
      </xdr:spPr>
    </xdr:pic>
    <xdr:clientData/>
  </xdr:oneCellAnchor>
  <xdr:oneCellAnchor>
    <xdr:from>
      <xdr:col>41</xdr:col>
      <xdr:colOff>38101</xdr:colOff>
      <xdr:row>20</xdr:row>
      <xdr:rowOff>30480</xdr:rowOff>
    </xdr:from>
    <xdr:ext cx="4774622" cy="1482984"/>
    <xdr:pic>
      <xdr:nvPicPr>
        <xdr:cNvPr id="12" name="Imagen 11">
          <a:extLst>
            <a:ext uri="{FF2B5EF4-FFF2-40B4-BE49-F238E27FC236}">
              <a16:creationId xmlns:a16="http://schemas.microsoft.com/office/drawing/2014/main" id="{6D777A75-A809-4E76-91D1-4030B0497396}"/>
            </a:ext>
          </a:extLst>
        </xdr:cNvPr>
        <xdr:cNvPicPr>
          <a:picLocks noChangeAspect="1"/>
        </xdr:cNvPicPr>
      </xdr:nvPicPr>
      <xdr:blipFill>
        <a:blip xmlns:r="http://schemas.openxmlformats.org/officeDocument/2006/relationships" r:embed="rId6"/>
        <a:stretch>
          <a:fillRect/>
        </a:stretch>
      </xdr:blipFill>
      <xdr:spPr>
        <a:xfrm>
          <a:off x="31280101" y="3840480"/>
          <a:ext cx="4774622" cy="1482984"/>
        </a:xfrm>
        <a:prstGeom prst="rect">
          <a:avLst/>
        </a:prstGeom>
      </xdr:spPr>
    </xdr:pic>
    <xdr:clientData/>
  </xdr:oneCellAnchor>
  <xdr:oneCellAnchor>
    <xdr:from>
      <xdr:col>49</xdr:col>
      <xdr:colOff>126999</xdr:colOff>
      <xdr:row>5</xdr:row>
      <xdr:rowOff>52596</xdr:rowOff>
    </xdr:from>
    <xdr:ext cx="4037758" cy="2632587"/>
    <xdr:pic>
      <xdr:nvPicPr>
        <xdr:cNvPr id="13" name="Imagen 12">
          <a:extLst>
            <a:ext uri="{FF2B5EF4-FFF2-40B4-BE49-F238E27FC236}">
              <a16:creationId xmlns:a16="http://schemas.microsoft.com/office/drawing/2014/main" id="{8CAE4852-18FA-4787-8A18-B9AB44AD45CB}"/>
            </a:ext>
          </a:extLst>
        </xdr:cNvPr>
        <xdr:cNvPicPr>
          <a:picLocks noChangeAspect="1"/>
        </xdr:cNvPicPr>
      </xdr:nvPicPr>
      <xdr:blipFill>
        <a:blip xmlns:r="http://schemas.openxmlformats.org/officeDocument/2006/relationships" r:embed="rId7"/>
        <a:stretch>
          <a:fillRect/>
        </a:stretch>
      </xdr:blipFill>
      <xdr:spPr>
        <a:xfrm>
          <a:off x="37464999" y="1005096"/>
          <a:ext cx="4037758" cy="2632587"/>
        </a:xfrm>
        <a:prstGeom prst="rect">
          <a:avLst/>
        </a:prstGeom>
      </xdr:spPr>
    </xdr:pic>
    <xdr:clientData/>
  </xdr:oneCellAnchor>
  <xdr:twoCellAnchor>
    <xdr:from>
      <xdr:col>47</xdr:col>
      <xdr:colOff>384810</xdr:colOff>
      <xdr:row>10</xdr:row>
      <xdr:rowOff>57150</xdr:rowOff>
    </xdr:from>
    <xdr:to>
      <xdr:col>49</xdr:col>
      <xdr:colOff>102870</xdr:colOff>
      <xdr:row>13</xdr:row>
      <xdr:rowOff>110490</xdr:rowOff>
    </xdr:to>
    <xdr:sp macro="" textlink="">
      <xdr:nvSpPr>
        <xdr:cNvPr id="14" name="Flecha: a la derecha 13">
          <a:extLst>
            <a:ext uri="{FF2B5EF4-FFF2-40B4-BE49-F238E27FC236}">
              <a16:creationId xmlns:a16="http://schemas.microsoft.com/office/drawing/2014/main" id="{43C96D46-54AC-4C3C-8AE6-859D0C9C315F}"/>
            </a:ext>
          </a:extLst>
        </xdr:cNvPr>
        <xdr:cNvSpPr/>
      </xdr:nvSpPr>
      <xdr:spPr>
        <a:xfrm>
          <a:off x="36198810" y="196215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23</xdr:col>
      <xdr:colOff>688444</xdr:colOff>
      <xdr:row>6</xdr:row>
      <xdr:rowOff>16475</xdr:rowOff>
    </xdr:from>
    <xdr:ext cx="4948583" cy="3012648"/>
    <xdr:pic>
      <xdr:nvPicPr>
        <xdr:cNvPr id="15" name="Imagen 14">
          <a:extLst>
            <a:ext uri="{FF2B5EF4-FFF2-40B4-BE49-F238E27FC236}">
              <a16:creationId xmlns:a16="http://schemas.microsoft.com/office/drawing/2014/main" id="{478AB2C8-8FA7-457C-A83E-40EAC0C27D06}"/>
            </a:ext>
          </a:extLst>
        </xdr:cNvPr>
        <xdr:cNvPicPr>
          <a:picLocks noChangeAspect="1"/>
        </xdr:cNvPicPr>
      </xdr:nvPicPr>
      <xdr:blipFill>
        <a:blip xmlns:r="http://schemas.openxmlformats.org/officeDocument/2006/relationships" r:embed="rId8"/>
        <a:stretch>
          <a:fillRect/>
        </a:stretch>
      </xdr:blipFill>
      <xdr:spPr>
        <a:xfrm>
          <a:off x="18214444" y="1159475"/>
          <a:ext cx="4948583" cy="3012648"/>
        </a:xfrm>
        <a:prstGeom prst="rect">
          <a:avLst/>
        </a:prstGeom>
      </xdr:spPr>
    </xdr:pic>
    <xdr:clientData/>
  </xdr:oneCellAnchor>
  <xdr:oneCellAnchor>
    <xdr:from>
      <xdr:col>17</xdr:col>
      <xdr:colOff>205740</xdr:colOff>
      <xdr:row>8</xdr:row>
      <xdr:rowOff>144780</xdr:rowOff>
    </xdr:from>
    <xdr:ext cx="3150696" cy="1773151"/>
    <xdr:pic>
      <xdr:nvPicPr>
        <xdr:cNvPr id="16" name="Imagen 15">
          <a:extLst>
            <a:ext uri="{FF2B5EF4-FFF2-40B4-BE49-F238E27FC236}">
              <a16:creationId xmlns:a16="http://schemas.microsoft.com/office/drawing/2014/main" id="{5B2222DF-E309-42CB-A777-5F0065FF9562}"/>
            </a:ext>
          </a:extLst>
        </xdr:cNvPr>
        <xdr:cNvPicPr/>
      </xdr:nvPicPr>
      <xdr:blipFill>
        <a:blip xmlns:r="http://schemas.openxmlformats.org/officeDocument/2006/relationships" r:embed="rId9"/>
        <a:stretch>
          <a:fillRect/>
        </a:stretch>
      </xdr:blipFill>
      <xdr:spPr>
        <a:xfrm>
          <a:off x="13159740" y="1668780"/>
          <a:ext cx="3150696" cy="1773151"/>
        </a:xfrm>
        <a:prstGeom prst="rect">
          <a:avLst/>
        </a:prstGeom>
      </xdr:spPr>
    </xdr:pic>
    <xdr:clientData/>
  </xdr:oneCellAnchor>
  <xdr:twoCellAnchor>
    <xdr:from>
      <xdr:col>19</xdr:col>
      <xdr:colOff>228600</xdr:colOff>
      <xdr:row>18</xdr:row>
      <xdr:rowOff>106680</xdr:rowOff>
    </xdr:from>
    <xdr:to>
      <xdr:col>20</xdr:col>
      <xdr:colOff>38100</xdr:colOff>
      <xdr:row>24</xdr:row>
      <xdr:rowOff>312420</xdr:rowOff>
    </xdr:to>
    <xdr:sp macro="" textlink="">
      <xdr:nvSpPr>
        <xdr:cNvPr id="17" name="Flecha: a la derecha 16">
          <a:extLst>
            <a:ext uri="{FF2B5EF4-FFF2-40B4-BE49-F238E27FC236}">
              <a16:creationId xmlns:a16="http://schemas.microsoft.com/office/drawing/2014/main" id="{94188311-BA6A-48A0-98CE-BBF6BC4204A6}"/>
            </a:ext>
          </a:extLst>
        </xdr:cNvPr>
        <xdr:cNvSpPr/>
      </xdr:nvSpPr>
      <xdr:spPr>
        <a:xfrm rot="5400000">
          <a:off x="14379892" y="3862388"/>
          <a:ext cx="1224915" cy="5715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18</xdr:col>
      <xdr:colOff>236220</xdr:colOff>
      <xdr:row>24</xdr:row>
      <xdr:rowOff>502920</xdr:rowOff>
    </xdr:from>
    <xdr:ext cx="2026516" cy="1671291"/>
    <xdr:pic>
      <xdr:nvPicPr>
        <xdr:cNvPr id="18" name="Imagen 17">
          <a:extLst>
            <a:ext uri="{FF2B5EF4-FFF2-40B4-BE49-F238E27FC236}">
              <a16:creationId xmlns:a16="http://schemas.microsoft.com/office/drawing/2014/main" id="{82CE4718-5C47-4C7C-A3B0-7F1CF676A520}"/>
            </a:ext>
          </a:extLst>
        </xdr:cNvPr>
        <xdr:cNvPicPr/>
      </xdr:nvPicPr>
      <xdr:blipFill>
        <a:blip xmlns:r="http://schemas.openxmlformats.org/officeDocument/2006/relationships" r:embed="rId10"/>
        <a:stretch>
          <a:fillRect/>
        </a:stretch>
      </xdr:blipFill>
      <xdr:spPr>
        <a:xfrm>
          <a:off x="13952220" y="4760595"/>
          <a:ext cx="2026516" cy="167129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552685</xdr:rowOff>
    </xdr:to>
    <xdr:pic>
      <xdr:nvPicPr>
        <xdr:cNvPr id="2" name="Imagen 1">
          <a:extLst>
            <a:ext uri="{FF2B5EF4-FFF2-40B4-BE49-F238E27FC236}">
              <a16:creationId xmlns:a16="http://schemas.microsoft.com/office/drawing/2014/main" id="{5BB2021F-E170-425C-A4EA-57A3C23E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5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1</xdr:row>
      <xdr:rowOff>121227</xdr:rowOff>
    </xdr:to>
    <xdr:pic>
      <xdr:nvPicPr>
        <xdr:cNvPr id="2" name="Imagen 1">
          <a:extLst>
            <a:ext uri="{FF2B5EF4-FFF2-40B4-BE49-F238E27FC236}">
              <a16:creationId xmlns:a16="http://schemas.microsoft.com/office/drawing/2014/main" id="{2BC99970-1A2A-46C7-825B-A8C5ABC88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0</xdr:rowOff>
    </xdr:from>
    <xdr:to>
      <xdr:col>0</xdr:col>
      <xdr:colOff>419100</xdr:colOff>
      <xdr:row>1</xdr:row>
      <xdr:rowOff>145610</xdr:rowOff>
    </xdr:to>
    <xdr:pic>
      <xdr:nvPicPr>
        <xdr:cNvPr id="3" name="Imagen 2">
          <a:extLst>
            <a:ext uri="{FF2B5EF4-FFF2-40B4-BE49-F238E27FC236}">
              <a16:creationId xmlns:a16="http://schemas.microsoft.com/office/drawing/2014/main" id="{53DFD2EC-1FBB-4E5C-A11A-6D6CA1EC3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295275" cy="543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573942</xdr:rowOff>
    </xdr:to>
    <xdr:pic>
      <xdr:nvPicPr>
        <xdr:cNvPr id="2" name="Imagen 1">
          <a:extLst>
            <a:ext uri="{FF2B5EF4-FFF2-40B4-BE49-F238E27FC236}">
              <a16:creationId xmlns:a16="http://schemas.microsoft.com/office/drawing/2014/main" id="{0B62A52D-1663-4639-B239-066925BC5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73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514910</xdr:rowOff>
    </xdr:to>
    <xdr:pic>
      <xdr:nvPicPr>
        <xdr:cNvPr id="2" name="Imagen 1">
          <a:extLst>
            <a:ext uri="{FF2B5EF4-FFF2-40B4-BE49-F238E27FC236}">
              <a16:creationId xmlns:a16="http://schemas.microsoft.com/office/drawing/2014/main" id="{79EB2A65-E2BD-4F32-9164-13082E031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0</xdr:rowOff>
    </xdr:to>
    <xdr:pic>
      <xdr:nvPicPr>
        <xdr:cNvPr id="2" name="Imagen 1">
          <a:extLst>
            <a:ext uri="{FF2B5EF4-FFF2-40B4-BE49-F238E27FC236}">
              <a16:creationId xmlns:a16="http://schemas.microsoft.com/office/drawing/2014/main" id="{8F121159-08EA-4CD4-994A-D5897C118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53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54153</xdr:rowOff>
    </xdr:to>
    <xdr:pic>
      <xdr:nvPicPr>
        <xdr:cNvPr id="2" name="Imagen 1">
          <a:extLst>
            <a:ext uri="{FF2B5EF4-FFF2-40B4-BE49-F238E27FC236}">
              <a16:creationId xmlns:a16="http://schemas.microsoft.com/office/drawing/2014/main" id="{A5B4FE9E-4F16-426D-9D95-7EED02737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0</xdr:row>
      <xdr:rowOff>492303</xdr:rowOff>
    </xdr:to>
    <xdr:pic>
      <xdr:nvPicPr>
        <xdr:cNvPr id="2" name="Imagen 1">
          <a:extLst>
            <a:ext uri="{FF2B5EF4-FFF2-40B4-BE49-F238E27FC236}">
              <a16:creationId xmlns:a16="http://schemas.microsoft.com/office/drawing/2014/main" id="{699D7E3D-7DBD-42D2-A414-E6FED84B4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557893</xdr:colOff>
      <xdr:row>0</xdr:row>
      <xdr:rowOff>543290</xdr:rowOff>
    </xdr:to>
    <xdr:pic>
      <xdr:nvPicPr>
        <xdr:cNvPr id="2" name="Imagen 1">
          <a:extLst>
            <a:ext uri="{FF2B5EF4-FFF2-40B4-BE49-F238E27FC236}">
              <a16:creationId xmlns:a16="http://schemas.microsoft.com/office/drawing/2014/main" id="{C9069270-4DFF-4562-A33B-F0285DA5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473847" cy="543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630333</xdr:colOff>
      <xdr:row>0</xdr:row>
      <xdr:rowOff>537167</xdr:rowOff>
    </xdr:to>
    <xdr:pic>
      <xdr:nvPicPr>
        <xdr:cNvPr id="3" name="Imagen 2">
          <a:extLst>
            <a:ext uri="{FF2B5EF4-FFF2-40B4-BE49-F238E27FC236}">
              <a16:creationId xmlns:a16="http://schemas.microsoft.com/office/drawing/2014/main" id="{B503644B-E73B-482C-972B-7F8A5730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546287" cy="537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493059</xdr:rowOff>
    </xdr:to>
    <xdr:pic>
      <xdr:nvPicPr>
        <xdr:cNvPr id="2" name="Imagen 1">
          <a:extLst>
            <a:ext uri="{FF2B5EF4-FFF2-40B4-BE49-F238E27FC236}">
              <a16:creationId xmlns:a16="http://schemas.microsoft.com/office/drawing/2014/main" id="{E7BD45E6-84DF-4063-B45E-E951E5F46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93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416719</xdr:rowOff>
    </xdr:to>
    <xdr:pic>
      <xdr:nvPicPr>
        <xdr:cNvPr id="2" name="Imagen 1">
          <a:extLst>
            <a:ext uri="{FF2B5EF4-FFF2-40B4-BE49-F238E27FC236}">
              <a16:creationId xmlns:a16="http://schemas.microsoft.com/office/drawing/2014/main" id="{FEC9C651-3306-47AA-9C8E-44C2A1495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16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525860</xdr:rowOff>
    </xdr:to>
    <xdr:pic>
      <xdr:nvPicPr>
        <xdr:cNvPr id="2" name="Imagen 1">
          <a:extLst>
            <a:ext uri="{FF2B5EF4-FFF2-40B4-BE49-F238E27FC236}">
              <a16:creationId xmlns:a16="http://schemas.microsoft.com/office/drawing/2014/main" id="{5B81F50A-5BA0-4CC8-8BC4-0D2EB3698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52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1</xdr:row>
      <xdr:rowOff>31229</xdr:rowOff>
    </xdr:to>
    <xdr:pic>
      <xdr:nvPicPr>
        <xdr:cNvPr id="2" name="Imagen 1">
          <a:extLst>
            <a:ext uri="{FF2B5EF4-FFF2-40B4-BE49-F238E27FC236}">
              <a16:creationId xmlns:a16="http://schemas.microsoft.com/office/drawing/2014/main" id="{99073021-021E-4086-85A7-774E12791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608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0</xdr:row>
      <xdr:rowOff>449037</xdr:rowOff>
    </xdr:to>
    <xdr:pic>
      <xdr:nvPicPr>
        <xdr:cNvPr id="2" name="Imagen 1">
          <a:extLst>
            <a:ext uri="{FF2B5EF4-FFF2-40B4-BE49-F238E27FC236}">
              <a16:creationId xmlns:a16="http://schemas.microsoft.com/office/drawing/2014/main" id="{3F133CFA-4751-4AA2-B034-F5BC28FA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44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116656</xdr:colOff>
      <xdr:row>0</xdr:row>
      <xdr:rowOff>0</xdr:rowOff>
    </xdr:from>
    <xdr:to>
      <xdr:col>0</xdr:col>
      <xdr:colOff>546318</xdr:colOff>
      <xdr:row>0</xdr:row>
      <xdr:rowOff>515283</xdr:rowOff>
    </xdr:to>
    <xdr:pic>
      <xdr:nvPicPr>
        <xdr:cNvPr id="2" name="Imagen 1">
          <a:extLst>
            <a:ext uri="{FF2B5EF4-FFF2-40B4-BE49-F238E27FC236}">
              <a16:creationId xmlns:a16="http://schemas.microsoft.com/office/drawing/2014/main" id="{DEB2616B-81B4-43C4-99DA-A086A573B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0"/>
          <a:ext cx="429662" cy="51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508000</xdr:rowOff>
    </xdr:to>
    <xdr:pic>
      <xdr:nvPicPr>
        <xdr:cNvPr id="2" name="Imagen 1">
          <a:extLst>
            <a:ext uri="{FF2B5EF4-FFF2-40B4-BE49-F238E27FC236}">
              <a16:creationId xmlns:a16="http://schemas.microsoft.com/office/drawing/2014/main" id="{7EB95021-E560-437B-977E-4E8508326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loteriadbogota-my.sharepoint.com/Users/DAVD/Downloads/MATRIZ%20RIESGOS%202023%20control%20y%20fiscaliz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estadistica\Downloads\Matriz-de-Riesgos-2023%20V2%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stadistica\Downloads\Matriz%20de%20Riesgos%202023%20V4%20ajuste%20%20RC05%20y%20RC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stadistica\Downloads\Matriz%20de%20Riesgos%202023%20V%20GTI%201101202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stadistica\Downloads\Matriz%20de%20Riesgos%202023%20V%20GTI%201101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estadistica\Downloads\Matriz%20de%20Riesgos%202025%20definitiv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loteriadbogota-my.sharepoint.com/personal/david_pinzon_loteriadebogota_com/Documents/2023/4.%20Riesgos/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5%20ajuste%20Comunicaciones%20y%20Mercadeo%2014.01.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AVD\Downloads\MATRIZ%20RIESGOS%202024%20ajuste%20Comunicaciones%20y%20Mercadeo%2014.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loteriadbogota-my.sharepoint.com/Users/DAVD/Downloads/19_01_2023_MAPA_RIESGOS%20LOT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Financiera"/>
      <sheetName val="Gestión ByS"/>
      <sheetName val="G. Documental"/>
      <sheetName val="G. TIC"/>
      <sheetName val="G Jurídica"/>
      <sheetName val="Evaluación Independiente G"/>
      <sheetName val="Control Disciplinario Interno"/>
      <sheetName val="Protección de Datos Personales"/>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G. TIC"/>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row>
        <row r="2">
          <cell r="C2" t="str">
            <v>Muy bajaLeve</v>
          </cell>
          <cell r="D2" t="str">
            <v>Bajo</v>
          </cell>
        </row>
        <row r="3">
          <cell r="C3" t="str">
            <v>Muy bajaMenor</v>
          </cell>
          <cell r="D3" t="str">
            <v>Bajo</v>
          </cell>
        </row>
        <row r="4">
          <cell r="C4" t="str">
            <v>Muy bajaModerado</v>
          </cell>
          <cell r="D4" t="str">
            <v>Moderado</v>
          </cell>
        </row>
        <row r="5">
          <cell r="C5" t="str">
            <v>Muy bajaMayor</v>
          </cell>
          <cell r="D5" t="str">
            <v>Alto</v>
          </cell>
        </row>
        <row r="6">
          <cell r="C6" t="str">
            <v>Muy bajaCatastrófico</v>
          </cell>
          <cell r="D6" t="str">
            <v>Extremo</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7CB3CD56-A4DD-4520-BE01-95BF3988D201}">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file:///C:\Users\Michael\AppData\Local\Microsoft\Windows\DAVD\AppData\:f:\s\CARPETASCOMPARTIDAS\EtpHiyFHPPpCp9pArybH5qgBO_ZONfR1jTQXUJHgnKDcHQ" TargetMode="External"/><Relationship Id="rId13" Type="http://schemas.openxmlformats.org/officeDocument/2006/relationships/hyperlink" Target="file:///C:\Users\Michael\AppData\Local\Microsoft\Windows\:f:\s\CARPETASCOMPARTIDAS\En5AA0HOxvZCmEHUTNAjAHMBECLUKVdzvpmQO86IX9Ihjg" TargetMode="External"/><Relationship Id="rId18" Type="http://schemas.openxmlformats.org/officeDocument/2006/relationships/hyperlink" Target="file:///C:\Users\Michael\AppData\Local\Microsoft\Windows\:u:\g\personal\sandra_henao_loteriadebogota_com\ES08D6yRPKtHsstdK-b9XzoBmFoKjmiJym-3v37JMAoEsQ" TargetMode="External"/><Relationship Id="rId3" Type="http://schemas.openxmlformats.org/officeDocument/2006/relationships/hyperlink" Target="file:///C:\Users\Michael\AppData\Local\Microsoft\Windows\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file:///C:\Users\Michael\AppData\Local\Microsoft\Windows\DAVD\AppData\:f:\s\CARPETASCOMPARTIDAS\EtpHiyFHPPpCp9pArybH5qgBO_ZONfR1jTQXUJHgnKDcHQ" TargetMode="External"/><Relationship Id="rId12" Type="http://schemas.openxmlformats.org/officeDocument/2006/relationships/hyperlink" Target="file:///C:\Users\Michael\AppData\Local\Microsoft\Windows\:f:\s\CARPETASCOMPARTIDAS\EldmcAembrtGqRQ-Libedi0BbSMv_yd--CQfbn6uJRep_A" TargetMode="External"/><Relationship Id="rId17" Type="http://schemas.openxmlformats.org/officeDocument/2006/relationships/hyperlink" Target="file:///C:\Users\Michael\AppData\Local\Microsoft\Windows\:f:\g\personal\sandra_henao_loteriadebogota_com\Ehi5FvOLcYRFmrt9B9-5cpEB2IoR7M4iBCbZ4FgDejqtRg" TargetMode="External"/><Relationship Id="rId2" Type="http://schemas.openxmlformats.org/officeDocument/2006/relationships/hyperlink" Target="file:///C:\Users\Michael\AppData\Local\Microsoft\Windows\:f:\g\personal\administrativo_apuestas_loteriadebogota_com\EoS9TI0u7gNPu8SlfUIBc8EBUAzUAUptcMyNUEC-0uazYg" TargetMode="External"/><Relationship Id="rId16" Type="http://schemas.openxmlformats.org/officeDocument/2006/relationships/hyperlink" Target="file:///C:\Users\Michael\AppData\Local\Microsoft\Windows\:f:\g\personal\claudia_vega_loteriadebogota_com\EqD2eiWWv4VEpjj8FHA3600BahqY2Z7TaO76E_1wja3uZQ" TargetMode="External"/><Relationship Id="rId20" Type="http://schemas.openxmlformats.org/officeDocument/2006/relationships/hyperlink" Target="file:///C:\Users\Michael\AppData\Local\Microsoft\Windows\:f:\s\GESTINJURDICA\EvZvAQAv1RtCvlkKy35txmAB_1KXusrEkmBzkEfkthoFVw" TargetMode="External"/><Relationship Id="rId1" Type="http://schemas.openxmlformats.org/officeDocument/2006/relationships/hyperlink" Target="file:///C:\Users\Michael\AppData\Local\Microsoft\Windows\:f:\g\personal\administrativo_apuestas_loteriadebogota_com\EoS9TI0u7gNPu8SlfUIBc8EBUAzUAUptcMyNUEC-0uazYg" TargetMode="External"/><Relationship Id="rId6" Type="http://schemas.openxmlformats.org/officeDocument/2006/relationships/hyperlink" Target="file:///C:\Users\Michael\AppData\Local\Microsoft\Windows\DAVD\AppData\:f:\s\CARPETASCOMPARTIDAS\EtpHiyFHPPpCp9pArybH5qgBO_ZONfR1jTQXUJHgnKDcHQ" TargetMode="External"/><Relationship Id="rId11" Type="http://schemas.openxmlformats.org/officeDocument/2006/relationships/hyperlink" Target="file:///C:\Users\Michael\AppData\Local\Microsoft\Windows\:f:\s\CARPETASCOMPARTIDAS\Eg66LdMRGPhIhIzpqtfPpMcBbcYqV8f8SiJ2_wyyjY7REw" TargetMode="External"/><Relationship Id="rId5" Type="http://schemas.openxmlformats.org/officeDocument/2006/relationships/hyperlink" Target="file:///C:\Users\Michael\AppData\Local\Microsoft\Windows\DAVD\:x:\g\personal\paula_forero_loteriadebogota_com\EU99GsN1HJFDiVgHRA2Uu0AB1teJ54AWpbRZyTm9kxQTug" TargetMode="External"/><Relationship Id="rId15" Type="http://schemas.openxmlformats.org/officeDocument/2006/relationships/hyperlink" Target="file:///C:\Users\Michael\AppData\Local\Microsoft\Windows\:b:\g\personal\claudia_vega_loteriadebogota_com\EU4fByOMoNpNm4BBuQ5AmKMBCZIC0F_l7M_zmT3rD_MYow" TargetMode="External"/><Relationship Id="rId10" Type="http://schemas.openxmlformats.org/officeDocument/2006/relationships/hyperlink" Target="file:///C:\Users\Michael\AppData\Local\Microsoft\Windows\:f:\s\CARPETASCOMPARTIDAS\EjOS3yPNLmxKoUEzGo38kY0Bce5DAzrKvpIOjs4P6bvZig" TargetMode="External"/><Relationship Id="rId19" Type="http://schemas.openxmlformats.org/officeDocument/2006/relationships/hyperlink" Target="file:///C:\Users\Michael\AppData\Local\Microsoft\Windows\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file:///C:\Users\Michael\AppData\Local\Microsoft\Windows\:b:\s\CARPETASCOMPARTIDAS\EaoyCVeskS1LhCi9MI_Ims0BY8h5-TAc3FRZrugATI3nFw" TargetMode="External"/><Relationship Id="rId14" Type="http://schemas.openxmlformats.org/officeDocument/2006/relationships/hyperlink" Target="file:///C:\Users\Michael\AppData\Local\Microsoft\Windows\:f:\s\CARPETASCOMPARTIDAS\EsZ5nRakQydAhyvCxddWIrYBaFzmTVAjmpjs3g8J7coNK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topLeftCell="A8" workbookViewId="0">
      <selection activeCell="G14" sqref="G14"/>
    </sheetView>
  </sheetViews>
  <sheetFormatPr baseColWidth="10" defaultColWidth="11.42578125" defaultRowHeight="15"/>
  <cols>
    <col min="2" max="2" width="14.7109375" customWidth="1"/>
    <col min="3" max="3" width="15.42578125" customWidth="1"/>
    <col min="8" max="8" width="14.85546875" customWidth="1"/>
    <col min="13" max="13" width="13.28515625" customWidth="1"/>
  </cols>
  <sheetData>
    <row r="1" spans="1:18" ht="45.75" thickBot="1">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395" t="s">
        <v>17</v>
      </c>
    </row>
    <row r="2" spans="1:18" ht="105.75" thickBot="1">
      <c r="A2" s="7" t="s">
        <v>13</v>
      </c>
      <c r="B2" s="7" t="s">
        <v>18</v>
      </c>
      <c r="C2" s="7" t="s">
        <v>19</v>
      </c>
      <c r="D2" s="7" t="s">
        <v>20</v>
      </c>
      <c r="E2" s="7" t="s">
        <v>21</v>
      </c>
      <c r="F2" s="7" t="s">
        <v>22</v>
      </c>
      <c r="G2" s="10" t="s">
        <v>23</v>
      </c>
      <c r="H2" s="10" t="s">
        <v>24</v>
      </c>
      <c r="I2" s="10" t="s">
        <v>25</v>
      </c>
      <c r="J2" s="10" t="s">
        <v>26</v>
      </c>
      <c r="K2" s="10" t="s">
        <v>27</v>
      </c>
      <c r="L2" s="10" t="s">
        <v>28</v>
      </c>
      <c r="M2" s="10" t="s">
        <v>29</v>
      </c>
      <c r="N2" s="50" t="s">
        <v>30</v>
      </c>
      <c r="O2" s="51" t="s">
        <v>31</v>
      </c>
      <c r="P2" s="50" t="s">
        <v>32</v>
      </c>
      <c r="Q2" s="53" t="s">
        <v>33</v>
      </c>
      <c r="R2" s="26" t="s">
        <v>34</v>
      </c>
    </row>
    <row r="3" spans="1:18" ht="240.75" thickBot="1">
      <c r="A3" s="7" t="s">
        <v>14</v>
      </c>
      <c r="B3" s="27" t="s">
        <v>35</v>
      </c>
      <c r="C3" s="7" t="s">
        <v>36</v>
      </c>
      <c r="D3" s="10" t="s">
        <v>37</v>
      </c>
      <c r="E3" s="7" t="s">
        <v>38</v>
      </c>
      <c r="F3" s="7" t="s">
        <v>39</v>
      </c>
      <c r="G3" s="10" t="s">
        <v>40</v>
      </c>
      <c r="H3" s="10" t="s">
        <v>41</v>
      </c>
      <c r="I3" s="10" t="s">
        <v>42</v>
      </c>
      <c r="J3" s="10" t="s">
        <v>43</v>
      </c>
      <c r="K3" s="10" t="s">
        <v>44</v>
      </c>
      <c r="L3" s="10" t="s">
        <v>45</v>
      </c>
      <c r="M3" s="10" t="s">
        <v>46</v>
      </c>
      <c r="N3" s="50" t="s">
        <v>47</v>
      </c>
      <c r="O3" s="51" t="s">
        <v>48</v>
      </c>
      <c r="P3" s="50" t="s">
        <v>49</v>
      </c>
      <c r="Q3" s="26" t="s">
        <v>50</v>
      </c>
      <c r="R3" s="26" t="s">
        <v>51</v>
      </c>
    </row>
    <row r="4" spans="1:18" ht="150.75" thickBot="1">
      <c r="A4" s="7" t="s">
        <v>52</v>
      </c>
      <c r="B4" s="7" t="s">
        <v>53</v>
      </c>
      <c r="C4" s="7" t="s">
        <v>54</v>
      </c>
      <c r="D4" s="7" t="s">
        <v>55</v>
      </c>
      <c r="E4" s="7" t="s">
        <v>56</v>
      </c>
      <c r="F4" s="7" t="s">
        <v>57</v>
      </c>
      <c r="G4" s="7" t="s">
        <v>58</v>
      </c>
      <c r="J4" s="26" t="s">
        <v>59</v>
      </c>
      <c r="K4" s="26" t="s">
        <v>60</v>
      </c>
      <c r="L4" s="26" t="s">
        <v>61</v>
      </c>
      <c r="M4" s="10" t="s">
        <v>62</v>
      </c>
      <c r="N4" s="50" t="s">
        <v>63</v>
      </c>
      <c r="O4" s="51" t="s">
        <v>64</v>
      </c>
      <c r="P4" s="50" t="s">
        <v>65</v>
      </c>
      <c r="Q4" s="53" t="s">
        <v>66</v>
      </c>
    </row>
    <row r="5" spans="1:18" ht="210.75" thickBot="1">
      <c r="A5" s="7"/>
      <c r="B5" s="7" t="s">
        <v>12</v>
      </c>
      <c r="C5" s="7" t="s">
        <v>67</v>
      </c>
      <c r="D5" s="7" t="s">
        <v>68</v>
      </c>
      <c r="E5" s="7" t="s">
        <v>69</v>
      </c>
      <c r="F5" s="7"/>
      <c r="G5" s="10" t="s">
        <v>70</v>
      </c>
      <c r="J5" s="26" t="s">
        <v>71</v>
      </c>
      <c r="K5" s="26" t="s">
        <v>72</v>
      </c>
      <c r="L5" s="26" t="s">
        <v>73</v>
      </c>
      <c r="M5" s="26" t="s">
        <v>74</v>
      </c>
      <c r="N5" s="50" t="s">
        <v>75</v>
      </c>
      <c r="O5" s="51" t="s">
        <v>76</v>
      </c>
      <c r="P5" s="50" t="s">
        <v>77</v>
      </c>
      <c r="Q5" s="53" t="s">
        <v>78</v>
      </c>
    </row>
    <row r="6" spans="1:18" ht="150.75" thickBot="1">
      <c r="A6" s="7"/>
      <c r="B6" s="7" t="s">
        <v>79</v>
      </c>
      <c r="C6" s="7" t="s">
        <v>80</v>
      </c>
      <c r="D6" s="7" t="s">
        <v>81</v>
      </c>
      <c r="E6" s="7" t="s">
        <v>82</v>
      </c>
      <c r="F6" s="7"/>
      <c r="G6" s="10" t="s">
        <v>35</v>
      </c>
      <c r="J6" s="26" t="s">
        <v>83</v>
      </c>
      <c r="K6" s="26" t="s">
        <v>73</v>
      </c>
      <c r="L6" s="26" t="s">
        <v>84</v>
      </c>
      <c r="M6" s="10" t="s">
        <v>85</v>
      </c>
      <c r="N6" s="50" t="s">
        <v>86</v>
      </c>
      <c r="O6" s="51" t="s">
        <v>87</v>
      </c>
      <c r="P6" s="50" t="s">
        <v>88</v>
      </c>
      <c r="Q6" s="53" t="s">
        <v>89</v>
      </c>
    </row>
    <row r="7" spans="1:18" ht="45">
      <c r="A7" s="7"/>
      <c r="B7" s="7" t="s">
        <v>90</v>
      </c>
      <c r="C7" s="7" t="s">
        <v>91</v>
      </c>
      <c r="D7" s="7"/>
      <c r="E7" s="7"/>
      <c r="F7" s="7"/>
      <c r="G7" s="7" t="s">
        <v>92</v>
      </c>
      <c r="K7" s="26" t="s">
        <v>93</v>
      </c>
      <c r="M7" s="10" t="s">
        <v>94</v>
      </c>
      <c r="N7" s="52" t="s">
        <v>73</v>
      </c>
      <c r="O7" s="52" t="s">
        <v>73</v>
      </c>
      <c r="P7" s="52" t="s">
        <v>73</v>
      </c>
      <c r="Q7" s="53" t="s">
        <v>95</v>
      </c>
    </row>
    <row r="8" spans="1:18" ht="45">
      <c r="A8" s="7"/>
      <c r="B8" s="7"/>
      <c r="C8" s="7" t="s">
        <v>96</v>
      </c>
      <c r="D8" s="7"/>
      <c r="E8" s="7"/>
      <c r="F8" s="7"/>
      <c r="G8" s="10" t="s">
        <v>12</v>
      </c>
      <c r="K8" s="26" t="s">
        <v>97</v>
      </c>
      <c r="M8" s="10" t="s">
        <v>98</v>
      </c>
      <c r="Q8" s="53" t="s">
        <v>99</v>
      </c>
    </row>
    <row r="9" spans="1:18" ht="60">
      <c r="C9" s="10" t="s">
        <v>100</v>
      </c>
      <c r="G9" s="7" t="s">
        <v>101</v>
      </c>
      <c r="M9" s="10" t="s">
        <v>102</v>
      </c>
    </row>
    <row r="10" spans="1:18" ht="45">
      <c r="G10" s="7" t="s">
        <v>103</v>
      </c>
      <c r="M10" s="10" t="s">
        <v>104</v>
      </c>
    </row>
    <row r="11" spans="1:18" ht="45">
      <c r="G11" s="10" t="s">
        <v>105</v>
      </c>
      <c r="M11" s="10" t="s">
        <v>106</v>
      </c>
    </row>
    <row r="12" spans="1:18" ht="30">
      <c r="G12" s="10" t="s">
        <v>107</v>
      </c>
      <c r="M12" s="10" t="s">
        <v>108</v>
      </c>
    </row>
    <row r="13" spans="1:18" ht="45">
      <c r="G13" s="10" t="s">
        <v>109</v>
      </c>
      <c r="M13" s="10" t="s">
        <v>110</v>
      </c>
    </row>
    <row r="14" spans="1:18" ht="60">
      <c r="M14" s="10" t="s">
        <v>111</v>
      </c>
    </row>
    <row r="15" spans="1:18">
      <c r="M15" s="10" t="s">
        <v>112</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8"/>
  <sheetViews>
    <sheetView topLeftCell="AH1" zoomScale="85" zoomScaleNormal="85" workbookViewId="0">
      <pane ySplit="3" topLeftCell="A4" activePane="bottomLeft" state="frozen"/>
      <selection activeCell="B9" sqref="B9:B10"/>
      <selection pane="bottomLeft" activeCell="BD1" sqref="BD1"/>
    </sheetView>
  </sheetViews>
  <sheetFormatPr baseColWidth="10" defaultColWidth="11.42578125" defaultRowHeight="15" customHeight="1"/>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customWidth="1"/>
    <col min="38" max="38" width="14.7109375" style="6" customWidth="1"/>
    <col min="39" max="39" width="20.7109375" style="2" customWidth="1"/>
    <col min="40" max="40" width="8.7109375" style="2" hidden="1" customWidth="1"/>
    <col min="41" max="41" width="14.42578125" style="2" hidden="1" customWidth="1"/>
    <col min="42" max="42" width="14.7109375" style="2" hidden="1" customWidth="1"/>
    <col min="43" max="43" width="9.28515625" style="2" hidden="1" customWidth="1"/>
    <col min="44" max="44" width="33.7109375" style="2" hidden="1" customWidth="1"/>
    <col min="45" max="46" width="13.7109375" style="2" hidden="1" customWidth="1"/>
    <col min="47" max="47" width="13.7109375" style="24" hidden="1" customWidth="1"/>
    <col min="48" max="48" width="2.28515625" style="5" customWidth="1"/>
    <col min="49" max="49" width="49.85546875" style="5" customWidth="1"/>
    <col min="50" max="50" width="17" style="4" customWidth="1"/>
    <col min="51" max="205" width="11.42578125" style="1"/>
    <col min="206" max="206" width="21.7109375" style="1" customWidth="1"/>
    <col min="207" max="207" width="13.7109375" style="1" customWidth="1"/>
    <col min="208" max="208" width="38.7109375" style="1" customWidth="1"/>
    <col min="209" max="209" width="3" style="1" bestFit="1" customWidth="1"/>
    <col min="210" max="210" width="32.28515625" style="1" customWidth="1"/>
    <col min="211" max="211" width="46.28515625" style="1" customWidth="1"/>
    <col min="212" max="212" width="19" style="1" customWidth="1"/>
    <col min="213" max="213" width="0" style="1" hidden="1" customWidth="1"/>
    <col min="214" max="214" width="17.7109375" style="1" customWidth="1"/>
    <col min="215" max="215" width="0" style="1" hidden="1" customWidth="1"/>
    <col min="216" max="216" width="22.28515625" style="1" customWidth="1"/>
    <col min="217" max="217" width="5.28515625" style="1" customWidth="1"/>
    <col min="218" max="218" width="36.28515625" style="1" customWidth="1"/>
    <col min="219" max="219" width="5.7109375" style="1" customWidth="1"/>
    <col min="220" max="220" width="0" style="1" hidden="1" customWidth="1"/>
    <col min="221" max="221" width="20.7109375" style="1" customWidth="1"/>
    <col min="222" max="222" width="4.7109375" style="1" customWidth="1"/>
    <col min="223" max="223" width="0" style="1" hidden="1" customWidth="1"/>
    <col min="224" max="224" width="24.7109375" style="1" customWidth="1"/>
    <col min="225" max="225" width="12.28515625" style="1" customWidth="1"/>
    <col min="226" max="226" width="0" style="1" hidden="1" customWidth="1"/>
    <col min="227" max="227" width="3.42578125" style="1" customWidth="1"/>
    <col min="228" max="228" width="0" style="1" hidden="1" customWidth="1"/>
    <col min="229" max="229" width="17.7109375" style="1" customWidth="1"/>
    <col min="230" max="230" width="3.42578125" style="1" customWidth="1"/>
    <col min="231" max="231" width="0" style="1" hidden="1" customWidth="1"/>
    <col min="232" max="232" width="23.7109375" style="1" customWidth="1"/>
    <col min="233" max="233" width="10" style="1" customWidth="1"/>
    <col min="234" max="234" width="0" style="1" hidden="1" customWidth="1"/>
    <col min="235" max="236" width="14.7109375" style="1" customWidth="1"/>
    <col min="237" max="237" width="12.7109375" style="1" customWidth="1"/>
    <col min="238" max="238" width="3.28515625" style="1" customWidth="1"/>
    <col min="239" max="239" width="30.28515625" style="1" customWidth="1"/>
    <col min="240" max="240" width="5" style="1" customWidth="1"/>
    <col min="241" max="241" width="0" style="1" hidden="1" customWidth="1"/>
    <col min="242" max="242" width="14.28515625" style="1" customWidth="1"/>
    <col min="243" max="243" width="5.7109375" style="1" customWidth="1"/>
    <col min="244" max="244" width="0" style="1" hidden="1" customWidth="1"/>
    <col min="245" max="245" width="17.28515625" style="1" customWidth="1"/>
    <col min="246" max="246" width="12.7109375" style="1" customWidth="1"/>
    <col min="247" max="247" width="0" style="1" hidden="1" customWidth="1"/>
    <col min="248" max="248" width="5.28515625" style="1" customWidth="1"/>
    <col min="249" max="249" width="0" style="1" hidden="1" customWidth="1"/>
    <col min="250" max="250" width="17" style="1" customWidth="1"/>
    <col min="251" max="251" width="6.28515625" style="1" customWidth="1"/>
    <col min="252" max="252" width="0" style="1" hidden="1" customWidth="1"/>
    <col min="253" max="253" width="14.28515625" style="1" customWidth="1"/>
    <col min="254" max="254" width="7.5703125" style="1" customWidth="1"/>
    <col min="255" max="255" width="0" style="1" hidden="1" customWidth="1"/>
    <col min="256" max="257" width="14.28515625" style="1" customWidth="1"/>
    <col min="258" max="258" width="20.7109375" style="1" customWidth="1"/>
    <col min="259" max="259" width="14.42578125" style="1" customWidth="1"/>
    <col min="260" max="260" width="15" style="1" customWidth="1"/>
    <col min="261" max="261" width="2.7109375" style="1" customWidth="1"/>
    <col min="262" max="262" width="11.7109375" style="1" customWidth="1"/>
    <col min="263" max="263" width="11.5703125" style="1" customWidth="1"/>
    <col min="264" max="264" width="2.28515625" style="1" customWidth="1"/>
    <col min="265" max="265" width="41" style="1" customWidth="1"/>
    <col min="266" max="266" width="14.28515625" style="1" customWidth="1"/>
    <col min="267" max="268" width="11.5703125" style="1" customWidth="1"/>
    <col min="269" max="269" width="21.7109375" style="1" customWidth="1"/>
    <col min="270" max="461" width="11.42578125" style="1"/>
    <col min="462" max="462" width="21.7109375" style="1" customWidth="1"/>
    <col min="463" max="463" width="13.7109375" style="1" customWidth="1"/>
    <col min="464" max="464" width="38.7109375" style="1" customWidth="1"/>
    <col min="465" max="465" width="3" style="1" bestFit="1" customWidth="1"/>
    <col min="466" max="466" width="32.28515625" style="1" customWidth="1"/>
    <col min="467" max="467" width="46.28515625" style="1" customWidth="1"/>
    <col min="468" max="468" width="19" style="1" customWidth="1"/>
    <col min="469" max="469" width="0" style="1" hidden="1" customWidth="1"/>
    <col min="470" max="470" width="17.7109375" style="1" customWidth="1"/>
    <col min="471" max="471" width="0" style="1" hidden="1" customWidth="1"/>
    <col min="472" max="472" width="22.28515625" style="1" customWidth="1"/>
    <col min="473" max="473" width="5.28515625" style="1" customWidth="1"/>
    <col min="474" max="474" width="36.28515625" style="1" customWidth="1"/>
    <col min="475" max="475" width="5.7109375" style="1" customWidth="1"/>
    <col min="476" max="476" width="0" style="1" hidden="1" customWidth="1"/>
    <col min="477" max="477" width="20.7109375" style="1" customWidth="1"/>
    <col min="478" max="478" width="4.7109375" style="1" customWidth="1"/>
    <col min="479" max="479" width="0" style="1" hidden="1" customWidth="1"/>
    <col min="480" max="480" width="24.7109375" style="1" customWidth="1"/>
    <col min="481" max="481" width="12.28515625" style="1" customWidth="1"/>
    <col min="482" max="482" width="0" style="1" hidden="1" customWidth="1"/>
    <col min="483" max="483" width="3.42578125" style="1" customWidth="1"/>
    <col min="484" max="484" width="0" style="1" hidden="1" customWidth="1"/>
    <col min="485" max="485" width="17.7109375" style="1" customWidth="1"/>
    <col min="486" max="486" width="3.42578125" style="1" customWidth="1"/>
    <col min="487" max="487" width="0" style="1" hidden="1" customWidth="1"/>
    <col min="488" max="488" width="23.7109375" style="1" customWidth="1"/>
    <col min="489" max="489" width="10" style="1" customWidth="1"/>
    <col min="490" max="490" width="0" style="1" hidden="1" customWidth="1"/>
    <col min="491" max="492" width="14.7109375" style="1" customWidth="1"/>
    <col min="493" max="493" width="12.7109375" style="1" customWidth="1"/>
    <col min="494" max="494" width="3.28515625" style="1" customWidth="1"/>
    <col min="495" max="495" width="30.28515625" style="1" customWidth="1"/>
    <col min="496" max="496" width="5" style="1" customWidth="1"/>
    <col min="497" max="497" width="0" style="1" hidden="1" customWidth="1"/>
    <col min="498" max="498" width="14.28515625" style="1" customWidth="1"/>
    <col min="499" max="499" width="5.7109375" style="1" customWidth="1"/>
    <col min="500" max="500" width="0" style="1" hidden="1" customWidth="1"/>
    <col min="501" max="501" width="17.28515625" style="1" customWidth="1"/>
    <col min="502" max="502" width="12.7109375" style="1" customWidth="1"/>
    <col min="503" max="503" width="0" style="1" hidden="1" customWidth="1"/>
    <col min="504" max="504" width="5.28515625" style="1" customWidth="1"/>
    <col min="505" max="505" width="0" style="1" hidden="1" customWidth="1"/>
    <col min="506" max="506" width="17" style="1" customWidth="1"/>
    <col min="507" max="507" width="6.28515625" style="1" customWidth="1"/>
    <col min="508" max="508" width="0" style="1" hidden="1" customWidth="1"/>
    <col min="509" max="509" width="14.28515625" style="1" customWidth="1"/>
    <col min="510" max="510" width="7.5703125" style="1" customWidth="1"/>
    <col min="511" max="511" width="0" style="1" hidden="1" customWidth="1"/>
    <col min="512" max="513" width="14.28515625" style="1" customWidth="1"/>
    <col min="514" max="514" width="20.7109375" style="1" customWidth="1"/>
    <col min="515" max="515" width="14.42578125" style="1" customWidth="1"/>
    <col min="516" max="516" width="15" style="1" customWidth="1"/>
    <col min="517" max="517" width="2.7109375" style="1" customWidth="1"/>
    <col min="518" max="518" width="11.7109375" style="1" customWidth="1"/>
    <col min="519" max="519" width="11.5703125" style="1" customWidth="1"/>
    <col min="520" max="520" width="2.28515625" style="1" customWidth="1"/>
    <col min="521" max="521" width="41" style="1" customWidth="1"/>
    <col min="522" max="522" width="14.28515625" style="1" customWidth="1"/>
    <col min="523" max="524" width="11.5703125" style="1" customWidth="1"/>
    <col min="525" max="525" width="21.7109375" style="1" customWidth="1"/>
    <col min="526" max="717" width="11.42578125" style="1"/>
    <col min="718" max="718" width="21.7109375" style="1" customWidth="1"/>
    <col min="719" max="719" width="13.7109375" style="1" customWidth="1"/>
    <col min="720" max="720" width="38.7109375" style="1" customWidth="1"/>
    <col min="721" max="721" width="3" style="1" bestFit="1" customWidth="1"/>
    <col min="722" max="722" width="32.28515625" style="1" customWidth="1"/>
    <col min="723" max="723" width="46.28515625" style="1" customWidth="1"/>
    <col min="724" max="724" width="19" style="1" customWidth="1"/>
    <col min="725" max="725" width="0" style="1" hidden="1" customWidth="1"/>
    <col min="726" max="726" width="17.7109375" style="1" customWidth="1"/>
    <col min="727" max="727" width="0" style="1" hidden="1" customWidth="1"/>
    <col min="728" max="728" width="22.28515625" style="1" customWidth="1"/>
    <col min="729" max="729" width="5.28515625" style="1" customWidth="1"/>
    <col min="730" max="730" width="36.28515625" style="1" customWidth="1"/>
    <col min="731" max="731" width="5.7109375" style="1" customWidth="1"/>
    <col min="732" max="732" width="0" style="1" hidden="1" customWidth="1"/>
    <col min="733" max="733" width="20.7109375" style="1" customWidth="1"/>
    <col min="734" max="734" width="4.7109375" style="1" customWidth="1"/>
    <col min="735" max="735" width="0" style="1" hidden="1" customWidth="1"/>
    <col min="736" max="736" width="24.7109375" style="1" customWidth="1"/>
    <col min="737" max="737" width="12.28515625" style="1" customWidth="1"/>
    <col min="738" max="738" width="0" style="1" hidden="1" customWidth="1"/>
    <col min="739" max="739" width="3.42578125" style="1" customWidth="1"/>
    <col min="740" max="740" width="0" style="1" hidden="1" customWidth="1"/>
    <col min="741" max="741" width="17.7109375" style="1" customWidth="1"/>
    <col min="742" max="742" width="3.42578125" style="1" customWidth="1"/>
    <col min="743" max="743" width="0" style="1" hidden="1" customWidth="1"/>
    <col min="744" max="744" width="23.7109375" style="1" customWidth="1"/>
    <col min="745" max="745" width="10" style="1" customWidth="1"/>
    <col min="746" max="746" width="0" style="1" hidden="1" customWidth="1"/>
    <col min="747" max="748" width="14.7109375" style="1" customWidth="1"/>
    <col min="749" max="749" width="12.7109375" style="1" customWidth="1"/>
    <col min="750" max="750" width="3.28515625" style="1" customWidth="1"/>
    <col min="751" max="751" width="30.28515625" style="1" customWidth="1"/>
    <col min="752" max="752" width="5" style="1" customWidth="1"/>
    <col min="753" max="753" width="0" style="1" hidden="1" customWidth="1"/>
    <col min="754" max="754" width="14.28515625" style="1" customWidth="1"/>
    <col min="755" max="755" width="5.7109375" style="1" customWidth="1"/>
    <col min="756" max="756" width="0" style="1" hidden="1" customWidth="1"/>
    <col min="757" max="757" width="17.28515625" style="1" customWidth="1"/>
    <col min="758" max="758" width="12.7109375" style="1" customWidth="1"/>
    <col min="759" max="759" width="0" style="1" hidden="1" customWidth="1"/>
    <col min="760" max="760" width="5.28515625" style="1" customWidth="1"/>
    <col min="761" max="761" width="0" style="1" hidden="1" customWidth="1"/>
    <col min="762" max="762" width="17" style="1" customWidth="1"/>
    <col min="763" max="763" width="6.28515625" style="1" customWidth="1"/>
    <col min="764" max="764" width="0" style="1" hidden="1" customWidth="1"/>
    <col min="765" max="765" width="14.28515625" style="1" customWidth="1"/>
    <col min="766" max="766" width="7.5703125" style="1" customWidth="1"/>
    <col min="767" max="767" width="0" style="1" hidden="1" customWidth="1"/>
    <col min="768" max="769" width="14.28515625" style="1" customWidth="1"/>
    <col min="770" max="770" width="20.7109375" style="1" customWidth="1"/>
    <col min="771" max="771" width="14.42578125" style="1" customWidth="1"/>
    <col min="772" max="772" width="15" style="1" customWidth="1"/>
    <col min="773" max="773" width="2.7109375" style="1" customWidth="1"/>
    <col min="774" max="774" width="11.7109375" style="1" customWidth="1"/>
    <col min="775" max="775" width="11.5703125" style="1" customWidth="1"/>
    <col min="776" max="776" width="2.28515625" style="1" customWidth="1"/>
    <col min="777" max="777" width="41" style="1" customWidth="1"/>
    <col min="778" max="778" width="14.28515625" style="1" customWidth="1"/>
    <col min="779" max="780" width="11.5703125" style="1" customWidth="1"/>
    <col min="781" max="781" width="21.7109375" style="1" customWidth="1"/>
    <col min="782" max="973" width="11.42578125" style="1"/>
    <col min="974" max="974" width="21.7109375" style="1" customWidth="1"/>
    <col min="975" max="975" width="13.7109375" style="1" customWidth="1"/>
    <col min="976" max="976" width="38.7109375" style="1" customWidth="1"/>
    <col min="977" max="977" width="3" style="1" bestFit="1" customWidth="1"/>
    <col min="978" max="978" width="32.28515625" style="1" customWidth="1"/>
    <col min="979" max="979" width="46.28515625" style="1" customWidth="1"/>
    <col min="980" max="980" width="19" style="1" customWidth="1"/>
    <col min="981" max="981" width="0" style="1" hidden="1" customWidth="1"/>
    <col min="982" max="982" width="17.7109375" style="1" customWidth="1"/>
    <col min="983" max="983" width="0" style="1" hidden="1" customWidth="1"/>
    <col min="984" max="984" width="22.28515625" style="1" customWidth="1"/>
    <col min="985" max="985" width="5.28515625" style="1" customWidth="1"/>
    <col min="986" max="986" width="36.28515625" style="1" customWidth="1"/>
    <col min="987" max="987" width="5.7109375" style="1" customWidth="1"/>
    <col min="988" max="988" width="0" style="1" hidden="1" customWidth="1"/>
    <col min="989" max="989" width="20.7109375" style="1" customWidth="1"/>
    <col min="990" max="990" width="4.7109375" style="1" customWidth="1"/>
    <col min="991" max="991" width="0" style="1" hidden="1" customWidth="1"/>
    <col min="992" max="992" width="24.7109375" style="1" customWidth="1"/>
    <col min="993" max="993" width="12.28515625" style="1" customWidth="1"/>
    <col min="994" max="994" width="0" style="1" hidden="1" customWidth="1"/>
    <col min="995" max="995" width="3.42578125" style="1" customWidth="1"/>
    <col min="996" max="996" width="0" style="1" hidden="1" customWidth="1"/>
    <col min="997" max="997" width="17.7109375" style="1" customWidth="1"/>
    <col min="998" max="998" width="3.42578125" style="1" customWidth="1"/>
    <col min="999" max="999" width="0" style="1" hidden="1" customWidth="1"/>
    <col min="1000" max="1000" width="23.7109375" style="1" customWidth="1"/>
    <col min="1001" max="1001" width="10" style="1" customWidth="1"/>
    <col min="1002" max="1002" width="0" style="1" hidden="1" customWidth="1"/>
    <col min="1003" max="1004" width="14.7109375" style="1" customWidth="1"/>
    <col min="1005" max="1005" width="12.7109375" style="1" customWidth="1"/>
    <col min="1006" max="1006" width="3.28515625" style="1" customWidth="1"/>
    <col min="1007" max="1007" width="30.28515625" style="1" customWidth="1"/>
    <col min="1008" max="1008" width="5" style="1" customWidth="1"/>
    <col min="1009" max="1009" width="0" style="1" hidden="1" customWidth="1"/>
    <col min="1010" max="1010" width="14.28515625" style="1" customWidth="1"/>
    <col min="1011" max="1011" width="5.7109375" style="1" customWidth="1"/>
    <col min="1012" max="1012" width="0" style="1" hidden="1" customWidth="1"/>
    <col min="1013" max="1013" width="17.28515625" style="1" customWidth="1"/>
    <col min="1014" max="1014" width="12.7109375" style="1" customWidth="1"/>
    <col min="1015" max="1015" width="0" style="1" hidden="1" customWidth="1"/>
    <col min="1016" max="1016" width="5.28515625" style="1" customWidth="1"/>
    <col min="1017" max="1017" width="0" style="1" hidden="1" customWidth="1"/>
    <col min="1018" max="1018" width="17" style="1" customWidth="1"/>
    <col min="1019" max="1019" width="6.28515625" style="1" customWidth="1"/>
    <col min="1020" max="1020" width="0" style="1" hidden="1" customWidth="1"/>
    <col min="1021" max="1021" width="14.28515625" style="1" customWidth="1"/>
    <col min="1022" max="1022" width="7.5703125" style="1" customWidth="1"/>
    <col min="1023" max="1023" width="0" style="1" hidden="1" customWidth="1"/>
    <col min="1024" max="1025" width="14.28515625" style="1" customWidth="1"/>
    <col min="1026" max="1026" width="20.7109375" style="1" customWidth="1"/>
    <col min="1027" max="1027" width="14.42578125" style="1" customWidth="1"/>
    <col min="1028" max="1028" width="15" style="1" customWidth="1"/>
    <col min="1029" max="1029" width="2.7109375" style="1" customWidth="1"/>
    <col min="1030" max="1030" width="11.7109375" style="1" customWidth="1"/>
    <col min="1031" max="1031" width="11.5703125" style="1" customWidth="1"/>
    <col min="1032" max="1032" width="2.28515625" style="1" customWidth="1"/>
    <col min="1033" max="1033" width="41" style="1" customWidth="1"/>
    <col min="1034" max="1034" width="14.28515625" style="1" customWidth="1"/>
    <col min="1035" max="1036" width="11.5703125" style="1" customWidth="1"/>
    <col min="1037" max="1037" width="21.7109375" style="1" customWidth="1"/>
    <col min="1038" max="1229" width="11.42578125" style="1"/>
    <col min="1230" max="1230" width="21.7109375" style="1" customWidth="1"/>
    <col min="1231" max="1231" width="13.7109375" style="1" customWidth="1"/>
    <col min="1232" max="1232" width="38.7109375" style="1" customWidth="1"/>
    <col min="1233" max="1233" width="3" style="1" bestFit="1" customWidth="1"/>
    <col min="1234" max="1234" width="32.28515625" style="1" customWidth="1"/>
    <col min="1235" max="1235" width="46.28515625" style="1" customWidth="1"/>
    <col min="1236" max="1236" width="19" style="1" customWidth="1"/>
    <col min="1237" max="1237" width="0" style="1" hidden="1" customWidth="1"/>
    <col min="1238" max="1238" width="17.7109375" style="1" customWidth="1"/>
    <col min="1239" max="1239" width="0" style="1" hidden="1" customWidth="1"/>
    <col min="1240" max="1240" width="22.28515625" style="1" customWidth="1"/>
    <col min="1241" max="1241" width="5.28515625" style="1" customWidth="1"/>
    <col min="1242" max="1242" width="36.28515625" style="1" customWidth="1"/>
    <col min="1243" max="1243" width="5.7109375" style="1" customWidth="1"/>
    <col min="1244" max="1244" width="0" style="1" hidden="1" customWidth="1"/>
    <col min="1245" max="1245" width="20.7109375" style="1" customWidth="1"/>
    <col min="1246" max="1246" width="4.7109375" style="1" customWidth="1"/>
    <col min="1247" max="1247" width="0" style="1" hidden="1" customWidth="1"/>
    <col min="1248" max="1248" width="24.7109375" style="1" customWidth="1"/>
    <col min="1249" max="1249" width="12.28515625" style="1" customWidth="1"/>
    <col min="1250" max="1250" width="0" style="1" hidden="1" customWidth="1"/>
    <col min="1251" max="1251" width="3.42578125" style="1" customWidth="1"/>
    <col min="1252" max="1252" width="0" style="1" hidden="1" customWidth="1"/>
    <col min="1253" max="1253" width="17.7109375" style="1" customWidth="1"/>
    <col min="1254" max="1254" width="3.42578125" style="1" customWidth="1"/>
    <col min="1255" max="1255" width="0" style="1" hidden="1" customWidth="1"/>
    <col min="1256" max="1256" width="23.7109375" style="1" customWidth="1"/>
    <col min="1257" max="1257" width="10" style="1" customWidth="1"/>
    <col min="1258" max="1258" width="0" style="1" hidden="1" customWidth="1"/>
    <col min="1259" max="1260" width="14.7109375" style="1" customWidth="1"/>
    <col min="1261" max="1261" width="12.7109375" style="1" customWidth="1"/>
    <col min="1262" max="1262" width="3.28515625" style="1" customWidth="1"/>
    <col min="1263" max="1263" width="30.28515625" style="1" customWidth="1"/>
    <col min="1264" max="1264" width="5" style="1" customWidth="1"/>
    <col min="1265" max="1265" width="0" style="1" hidden="1" customWidth="1"/>
    <col min="1266" max="1266" width="14.28515625" style="1" customWidth="1"/>
    <col min="1267" max="1267" width="5.7109375" style="1" customWidth="1"/>
    <col min="1268" max="1268" width="0" style="1" hidden="1" customWidth="1"/>
    <col min="1269" max="1269" width="17.28515625" style="1" customWidth="1"/>
    <col min="1270" max="1270" width="12.7109375" style="1" customWidth="1"/>
    <col min="1271" max="1271" width="0" style="1" hidden="1" customWidth="1"/>
    <col min="1272" max="1272" width="5.28515625" style="1" customWidth="1"/>
    <col min="1273" max="1273" width="0" style="1" hidden="1" customWidth="1"/>
    <col min="1274" max="1274" width="17" style="1" customWidth="1"/>
    <col min="1275" max="1275" width="6.28515625" style="1" customWidth="1"/>
    <col min="1276" max="1276" width="0" style="1" hidden="1" customWidth="1"/>
    <col min="1277" max="1277" width="14.28515625" style="1" customWidth="1"/>
    <col min="1278" max="1278" width="7.5703125" style="1" customWidth="1"/>
    <col min="1279" max="1279" width="0" style="1" hidden="1" customWidth="1"/>
    <col min="1280" max="1281" width="14.28515625" style="1" customWidth="1"/>
    <col min="1282" max="1282" width="20.7109375" style="1" customWidth="1"/>
    <col min="1283" max="1283" width="14.42578125" style="1" customWidth="1"/>
    <col min="1284" max="1284" width="15" style="1" customWidth="1"/>
    <col min="1285" max="1285" width="2.7109375" style="1" customWidth="1"/>
    <col min="1286" max="1286" width="11.7109375" style="1" customWidth="1"/>
    <col min="1287" max="1287" width="11.5703125" style="1" customWidth="1"/>
    <col min="1288" max="1288" width="2.28515625" style="1" customWidth="1"/>
    <col min="1289" max="1289" width="41" style="1" customWidth="1"/>
    <col min="1290" max="1290" width="14.28515625" style="1" customWidth="1"/>
    <col min="1291" max="1292" width="11.5703125" style="1" customWidth="1"/>
    <col min="1293" max="1293" width="21.7109375" style="1" customWidth="1"/>
    <col min="1294" max="1485" width="11.42578125" style="1"/>
    <col min="1486" max="1486" width="21.7109375" style="1" customWidth="1"/>
    <col min="1487" max="1487" width="13.7109375" style="1" customWidth="1"/>
    <col min="1488" max="1488" width="38.7109375" style="1" customWidth="1"/>
    <col min="1489" max="1489" width="3" style="1" bestFit="1" customWidth="1"/>
    <col min="1490" max="1490" width="32.28515625" style="1" customWidth="1"/>
    <col min="1491" max="1491" width="46.28515625" style="1" customWidth="1"/>
    <col min="1492" max="1492" width="19" style="1" customWidth="1"/>
    <col min="1493" max="1493" width="0" style="1" hidden="1" customWidth="1"/>
    <col min="1494" max="1494" width="17.7109375" style="1" customWidth="1"/>
    <col min="1495" max="1495" width="0" style="1" hidden="1" customWidth="1"/>
    <col min="1496" max="1496" width="22.28515625" style="1" customWidth="1"/>
    <col min="1497" max="1497" width="5.28515625" style="1" customWidth="1"/>
    <col min="1498" max="1498" width="36.28515625" style="1" customWidth="1"/>
    <col min="1499" max="1499" width="5.7109375" style="1" customWidth="1"/>
    <col min="1500" max="1500" width="0" style="1" hidden="1" customWidth="1"/>
    <col min="1501" max="1501" width="20.7109375" style="1" customWidth="1"/>
    <col min="1502" max="1502" width="4.7109375" style="1" customWidth="1"/>
    <col min="1503" max="1503" width="0" style="1" hidden="1" customWidth="1"/>
    <col min="1504" max="1504" width="24.7109375" style="1" customWidth="1"/>
    <col min="1505" max="1505" width="12.28515625" style="1" customWidth="1"/>
    <col min="1506" max="1506" width="0" style="1" hidden="1" customWidth="1"/>
    <col min="1507" max="1507" width="3.42578125" style="1" customWidth="1"/>
    <col min="1508" max="1508" width="0" style="1" hidden="1" customWidth="1"/>
    <col min="1509" max="1509" width="17.7109375" style="1" customWidth="1"/>
    <col min="1510" max="1510" width="3.42578125" style="1" customWidth="1"/>
    <col min="1511" max="1511" width="0" style="1" hidden="1" customWidth="1"/>
    <col min="1512" max="1512" width="23.7109375" style="1" customWidth="1"/>
    <col min="1513" max="1513" width="10" style="1" customWidth="1"/>
    <col min="1514" max="1514" width="0" style="1" hidden="1" customWidth="1"/>
    <col min="1515" max="1516" width="14.7109375" style="1" customWidth="1"/>
    <col min="1517" max="1517" width="12.7109375" style="1" customWidth="1"/>
    <col min="1518" max="1518" width="3.28515625" style="1" customWidth="1"/>
    <col min="1519" max="1519" width="30.28515625" style="1" customWidth="1"/>
    <col min="1520" max="1520" width="5" style="1" customWidth="1"/>
    <col min="1521" max="1521" width="0" style="1" hidden="1" customWidth="1"/>
    <col min="1522" max="1522" width="14.28515625" style="1" customWidth="1"/>
    <col min="1523" max="1523" width="5.7109375" style="1" customWidth="1"/>
    <col min="1524" max="1524" width="0" style="1" hidden="1" customWidth="1"/>
    <col min="1525" max="1525" width="17.28515625" style="1" customWidth="1"/>
    <col min="1526" max="1526" width="12.7109375" style="1" customWidth="1"/>
    <col min="1527" max="1527" width="0" style="1" hidden="1" customWidth="1"/>
    <col min="1528" max="1528" width="5.28515625" style="1" customWidth="1"/>
    <col min="1529" max="1529" width="0" style="1" hidden="1" customWidth="1"/>
    <col min="1530" max="1530" width="17" style="1" customWidth="1"/>
    <col min="1531" max="1531" width="6.28515625" style="1" customWidth="1"/>
    <col min="1532" max="1532" width="0" style="1" hidden="1" customWidth="1"/>
    <col min="1533" max="1533" width="14.28515625" style="1" customWidth="1"/>
    <col min="1534" max="1534" width="7.5703125" style="1" customWidth="1"/>
    <col min="1535" max="1535" width="0" style="1" hidden="1" customWidth="1"/>
    <col min="1536" max="1537" width="14.28515625" style="1" customWidth="1"/>
    <col min="1538" max="1538" width="20.7109375" style="1" customWidth="1"/>
    <col min="1539" max="1539" width="14.42578125" style="1" customWidth="1"/>
    <col min="1540" max="1540" width="15" style="1" customWidth="1"/>
    <col min="1541" max="1541" width="2.7109375" style="1" customWidth="1"/>
    <col min="1542" max="1542" width="11.7109375" style="1" customWidth="1"/>
    <col min="1543" max="1543" width="11.5703125" style="1" customWidth="1"/>
    <col min="1544" max="1544" width="2.28515625" style="1" customWidth="1"/>
    <col min="1545" max="1545" width="41" style="1" customWidth="1"/>
    <col min="1546" max="1546" width="14.28515625" style="1" customWidth="1"/>
    <col min="1547" max="1548" width="11.5703125" style="1" customWidth="1"/>
    <col min="1549" max="1549" width="21.7109375" style="1" customWidth="1"/>
    <col min="1550" max="1741" width="11.42578125" style="1"/>
    <col min="1742" max="1742" width="21.7109375" style="1" customWidth="1"/>
    <col min="1743" max="1743" width="13.7109375" style="1" customWidth="1"/>
    <col min="1744" max="1744" width="38.7109375" style="1" customWidth="1"/>
    <col min="1745" max="1745" width="3" style="1" bestFit="1" customWidth="1"/>
    <col min="1746" max="1746" width="32.28515625" style="1" customWidth="1"/>
    <col min="1747" max="1747" width="46.28515625" style="1" customWidth="1"/>
    <col min="1748" max="1748" width="19" style="1" customWidth="1"/>
    <col min="1749" max="1749" width="0" style="1" hidden="1" customWidth="1"/>
    <col min="1750" max="1750" width="17.7109375" style="1" customWidth="1"/>
    <col min="1751" max="1751" width="0" style="1" hidden="1" customWidth="1"/>
    <col min="1752" max="1752" width="22.28515625" style="1" customWidth="1"/>
    <col min="1753" max="1753" width="5.28515625" style="1" customWidth="1"/>
    <col min="1754" max="1754" width="36.28515625" style="1" customWidth="1"/>
    <col min="1755" max="1755" width="5.7109375" style="1" customWidth="1"/>
    <col min="1756" max="1756" width="0" style="1" hidden="1" customWidth="1"/>
    <col min="1757" max="1757" width="20.7109375" style="1" customWidth="1"/>
    <col min="1758" max="1758" width="4.7109375" style="1" customWidth="1"/>
    <col min="1759" max="1759" width="0" style="1" hidden="1" customWidth="1"/>
    <col min="1760" max="1760" width="24.7109375" style="1" customWidth="1"/>
    <col min="1761" max="1761" width="12.28515625" style="1" customWidth="1"/>
    <col min="1762" max="1762" width="0" style="1" hidden="1" customWidth="1"/>
    <col min="1763" max="1763" width="3.42578125" style="1" customWidth="1"/>
    <col min="1764" max="1764" width="0" style="1" hidden="1" customWidth="1"/>
    <col min="1765" max="1765" width="17.7109375" style="1" customWidth="1"/>
    <col min="1766" max="1766" width="3.42578125" style="1" customWidth="1"/>
    <col min="1767" max="1767" width="0" style="1" hidden="1" customWidth="1"/>
    <col min="1768" max="1768" width="23.7109375" style="1" customWidth="1"/>
    <col min="1769" max="1769" width="10" style="1" customWidth="1"/>
    <col min="1770" max="1770" width="0" style="1" hidden="1" customWidth="1"/>
    <col min="1771" max="1772" width="14.7109375" style="1" customWidth="1"/>
    <col min="1773" max="1773" width="12.7109375" style="1" customWidth="1"/>
    <col min="1774" max="1774" width="3.28515625" style="1" customWidth="1"/>
    <col min="1775" max="1775" width="30.28515625" style="1" customWidth="1"/>
    <col min="1776" max="1776" width="5" style="1" customWidth="1"/>
    <col min="1777" max="1777" width="0" style="1" hidden="1" customWidth="1"/>
    <col min="1778" max="1778" width="14.28515625" style="1" customWidth="1"/>
    <col min="1779" max="1779" width="5.7109375" style="1" customWidth="1"/>
    <col min="1780" max="1780" width="0" style="1" hidden="1" customWidth="1"/>
    <col min="1781" max="1781" width="17.28515625" style="1" customWidth="1"/>
    <col min="1782" max="1782" width="12.7109375" style="1" customWidth="1"/>
    <col min="1783" max="1783" width="0" style="1" hidden="1" customWidth="1"/>
    <col min="1784" max="1784" width="5.28515625" style="1" customWidth="1"/>
    <col min="1785" max="1785" width="0" style="1" hidden="1" customWidth="1"/>
    <col min="1786" max="1786" width="17" style="1" customWidth="1"/>
    <col min="1787" max="1787" width="6.28515625" style="1" customWidth="1"/>
    <col min="1788" max="1788" width="0" style="1" hidden="1" customWidth="1"/>
    <col min="1789" max="1789" width="14.28515625" style="1" customWidth="1"/>
    <col min="1790" max="1790" width="7.5703125" style="1" customWidth="1"/>
    <col min="1791" max="1791" width="0" style="1" hidden="1" customWidth="1"/>
    <col min="1792" max="1793" width="14.28515625" style="1" customWidth="1"/>
    <col min="1794" max="1794" width="20.7109375" style="1" customWidth="1"/>
    <col min="1795" max="1795" width="14.42578125" style="1" customWidth="1"/>
    <col min="1796" max="1796" width="15" style="1" customWidth="1"/>
    <col min="1797" max="1797" width="2.7109375" style="1" customWidth="1"/>
    <col min="1798" max="1798" width="11.7109375" style="1" customWidth="1"/>
    <col min="1799" max="1799" width="11.5703125" style="1" customWidth="1"/>
    <col min="1800" max="1800" width="2.28515625" style="1" customWidth="1"/>
    <col min="1801" max="1801" width="41" style="1" customWidth="1"/>
    <col min="1802" max="1802" width="14.28515625" style="1" customWidth="1"/>
    <col min="1803" max="1804" width="11.5703125" style="1" customWidth="1"/>
    <col min="1805" max="1805" width="21.7109375" style="1" customWidth="1"/>
    <col min="1806" max="1997" width="11.42578125" style="1"/>
    <col min="1998" max="1998" width="21.7109375" style="1" customWidth="1"/>
    <col min="1999" max="1999" width="13.7109375" style="1" customWidth="1"/>
    <col min="2000" max="2000" width="38.7109375" style="1" customWidth="1"/>
    <col min="2001" max="2001" width="3" style="1" bestFit="1" customWidth="1"/>
    <col min="2002" max="2002" width="32.28515625" style="1" customWidth="1"/>
    <col min="2003" max="2003" width="46.28515625" style="1" customWidth="1"/>
    <col min="2004" max="2004" width="19" style="1" customWidth="1"/>
    <col min="2005" max="2005" width="0" style="1" hidden="1" customWidth="1"/>
    <col min="2006" max="2006" width="17.7109375" style="1" customWidth="1"/>
    <col min="2007" max="2007" width="0" style="1" hidden="1" customWidth="1"/>
    <col min="2008" max="2008" width="22.28515625" style="1" customWidth="1"/>
    <col min="2009" max="2009" width="5.28515625" style="1" customWidth="1"/>
    <col min="2010" max="2010" width="36.28515625" style="1" customWidth="1"/>
    <col min="2011" max="2011" width="5.7109375" style="1" customWidth="1"/>
    <col min="2012" max="2012" width="0" style="1" hidden="1" customWidth="1"/>
    <col min="2013" max="2013" width="20.7109375" style="1" customWidth="1"/>
    <col min="2014" max="2014" width="4.7109375" style="1" customWidth="1"/>
    <col min="2015" max="2015" width="0" style="1" hidden="1" customWidth="1"/>
    <col min="2016" max="2016" width="24.7109375" style="1" customWidth="1"/>
    <col min="2017" max="2017" width="12.28515625" style="1" customWidth="1"/>
    <col min="2018" max="2018" width="0" style="1" hidden="1" customWidth="1"/>
    <col min="2019" max="2019" width="3.42578125" style="1" customWidth="1"/>
    <col min="2020" max="2020" width="0" style="1" hidden="1" customWidth="1"/>
    <col min="2021" max="2021" width="17.7109375" style="1" customWidth="1"/>
    <col min="2022" max="2022" width="3.42578125" style="1" customWidth="1"/>
    <col min="2023" max="2023" width="0" style="1" hidden="1" customWidth="1"/>
    <col min="2024" max="2024" width="23.7109375" style="1" customWidth="1"/>
    <col min="2025" max="2025" width="10" style="1" customWidth="1"/>
    <col min="2026" max="2026" width="0" style="1" hidden="1" customWidth="1"/>
    <col min="2027" max="2028" width="14.7109375" style="1" customWidth="1"/>
    <col min="2029" max="2029" width="12.7109375" style="1" customWidth="1"/>
    <col min="2030" max="2030" width="3.28515625" style="1" customWidth="1"/>
    <col min="2031" max="2031" width="30.28515625" style="1" customWidth="1"/>
    <col min="2032" max="2032" width="5" style="1" customWidth="1"/>
    <col min="2033" max="2033" width="0" style="1" hidden="1" customWidth="1"/>
    <col min="2034" max="2034" width="14.28515625" style="1" customWidth="1"/>
    <col min="2035" max="2035" width="5.7109375" style="1" customWidth="1"/>
    <col min="2036" max="2036" width="0" style="1" hidden="1" customWidth="1"/>
    <col min="2037" max="2037" width="17.28515625" style="1" customWidth="1"/>
    <col min="2038" max="2038" width="12.7109375" style="1" customWidth="1"/>
    <col min="2039" max="2039" width="0" style="1" hidden="1" customWidth="1"/>
    <col min="2040" max="2040" width="5.28515625" style="1" customWidth="1"/>
    <col min="2041" max="2041" width="0" style="1" hidden="1" customWidth="1"/>
    <col min="2042" max="2042" width="17" style="1" customWidth="1"/>
    <col min="2043" max="2043" width="6.28515625" style="1" customWidth="1"/>
    <col min="2044" max="2044" width="0" style="1" hidden="1" customWidth="1"/>
    <col min="2045" max="2045" width="14.28515625" style="1" customWidth="1"/>
    <col min="2046" max="2046" width="7.5703125" style="1" customWidth="1"/>
    <col min="2047" max="2047" width="0" style="1" hidden="1" customWidth="1"/>
    <col min="2048" max="2049" width="14.28515625" style="1" customWidth="1"/>
    <col min="2050" max="2050" width="20.7109375" style="1" customWidth="1"/>
    <col min="2051" max="2051" width="14.42578125" style="1" customWidth="1"/>
    <col min="2052" max="2052" width="15" style="1" customWidth="1"/>
    <col min="2053" max="2053" width="2.7109375" style="1" customWidth="1"/>
    <col min="2054" max="2054" width="11.7109375" style="1" customWidth="1"/>
    <col min="2055" max="2055" width="11.5703125" style="1" customWidth="1"/>
    <col min="2056" max="2056" width="2.28515625" style="1" customWidth="1"/>
    <col min="2057" max="2057" width="41" style="1" customWidth="1"/>
    <col min="2058" max="2058" width="14.28515625" style="1" customWidth="1"/>
    <col min="2059" max="2060" width="11.5703125" style="1" customWidth="1"/>
    <col min="2061" max="2061" width="21.7109375" style="1" customWidth="1"/>
    <col min="2062" max="2253" width="11.42578125" style="1"/>
    <col min="2254" max="2254" width="21.7109375" style="1" customWidth="1"/>
    <col min="2255" max="2255" width="13.7109375" style="1" customWidth="1"/>
    <col min="2256" max="2256" width="38.7109375" style="1" customWidth="1"/>
    <col min="2257" max="2257" width="3" style="1" bestFit="1" customWidth="1"/>
    <col min="2258" max="2258" width="32.28515625" style="1" customWidth="1"/>
    <col min="2259" max="2259" width="46.28515625" style="1" customWidth="1"/>
    <col min="2260" max="2260" width="19" style="1" customWidth="1"/>
    <col min="2261" max="2261" width="0" style="1" hidden="1" customWidth="1"/>
    <col min="2262" max="2262" width="17.7109375" style="1" customWidth="1"/>
    <col min="2263" max="2263" width="0" style="1" hidden="1" customWidth="1"/>
    <col min="2264" max="2264" width="22.28515625" style="1" customWidth="1"/>
    <col min="2265" max="2265" width="5.28515625" style="1" customWidth="1"/>
    <col min="2266" max="2266" width="36.28515625" style="1" customWidth="1"/>
    <col min="2267" max="2267" width="5.7109375" style="1" customWidth="1"/>
    <col min="2268" max="2268" width="0" style="1" hidden="1" customWidth="1"/>
    <col min="2269" max="2269" width="20.7109375" style="1" customWidth="1"/>
    <col min="2270" max="2270" width="4.7109375" style="1" customWidth="1"/>
    <col min="2271" max="2271" width="0" style="1" hidden="1" customWidth="1"/>
    <col min="2272" max="2272" width="24.7109375" style="1" customWidth="1"/>
    <col min="2273" max="2273" width="12.28515625" style="1" customWidth="1"/>
    <col min="2274" max="2274" width="0" style="1" hidden="1" customWidth="1"/>
    <col min="2275" max="2275" width="3.42578125" style="1" customWidth="1"/>
    <col min="2276" max="2276" width="0" style="1" hidden="1" customWidth="1"/>
    <col min="2277" max="2277" width="17.7109375" style="1" customWidth="1"/>
    <col min="2278" max="2278" width="3.42578125" style="1" customWidth="1"/>
    <col min="2279" max="2279" width="0" style="1" hidden="1" customWidth="1"/>
    <col min="2280" max="2280" width="23.7109375" style="1" customWidth="1"/>
    <col min="2281" max="2281" width="10" style="1" customWidth="1"/>
    <col min="2282" max="2282" width="0" style="1" hidden="1" customWidth="1"/>
    <col min="2283" max="2284" width="14.7109375" style="1" customWidth="1"/>
    <col min="2285" max="2285" width="12.7109375" style="1" customWidth="1"/>
    <col min="2286" max="2286" width="3.28515625" style="1" customWidth="1"/>
    <col min="2287" max="2287" width="30.28515625" style="1" customWidth="1"/>
    <col min="2288" max="2288" width="5" style="1" customWidth="1"/>
    <col min="2289" max="2289" width="0" style="1" hidden="1" customWidth="1"/>
    <col min="2290" max="2290" width="14.28515625" style="1" customWidth="1"/>
    <col min="2291" max="2291" width="5.7109375" style="1" customWidth="1"/>
    <col min="2292" max="2292" width="0" style="1" hidden="1" customWidth="1"/>
    <col min="2293" max="2293" width="17.28515625" style="1" customWidth="1"/>
    <col min="2294" max="2294" width="12.7109375" style="1" customWidth="1"/>
    <col min="2295" max="2295" width="0" style="1" hidden="1" customWidth="1"/>
    <col min="2296" max="2296" width="5.28515625" style="1" customWidth="1"/>
    <col min="2297" max="2297" width="0" style="1" hidden="1" customWidth="1"/>
    <col min="2298" max="2298" width="17" style="1" customWidth="1"/>
    <col min="2299" max="2299" width="6.28515625" style="1" customWidth="1"/>
    <col min="2300" max="2300" width="0" style="1" hidden="1" customWidth="1"/>
    <col min="2301" max="2301" width="14.28515625" style="1" customWidth="1"/>
    <col min="2302" max="2302" width="7.5703125" style="1" customWidth="1"/>
    <col min="2303" max="2303" width="0" style="1" hidden="1" customWidth="1"/>
    <col min="2304" max="2305" width="14.28515625" style="1" customWidth="1"/>
    <col min="2306" max="2306" width="20.7109375" style="1" customWidth="1"/>
    <col min="2307" max="2307" width="14.42578125" style="1" customWidth="1"/>
    <col min="2308" max="2308" width="15" style="1" customWidth="1"/>
    <col min="2309" max="2309" width="2.7109375" style="1" customWidth="1"/>
    <col min="2310" max="2310" width="11.7109375" style="1" customWidth="1"/>
    <col min="2311" max="2311" width="11.5703125" style="1" customWidth="1"/>
    <col min="2312" max="2312" width="2.28515625" style="1" customWidth="1"/>
    <col min="2313" max="2313" width="41" style="1" customWidth="1"/>
    <col min="2314" max="2314" width="14.28515625" style="1" customWidth="1"/>
    <col min="2315" max="2316" width="11.5703125" style="1" customWidth="1"/>
    <col min="2317" max="2317" width="21.7109375" style="1" customWidth="1"/>
    <col min="2318" max="2509" width="11.42578125" style="1"/>
    <col min="2510" max="2510" width="21.7109375" style="1" customWidth="1"/>
    <col min="2511" max="2511" width="13.7109375" style="1" customWidth="1"/>
    <col min="2512" max="2512" width="38.7109375" style="1" customWidth="1"/>
    <col min="2513" max="2513" width="3" style="1" bestFit="1" customWidth="1"/>
    <col min="2514" max="2514" width="32.28515625" style="1" customWidth="1"/>
    <col min="2515" max="2515" width="46.28515625" style="1" customWidth="1"/>
    <col min="2516" max="2516" width="19" style="1" customWidth="1"/>
    <col min="2517" max="2517" width="0" style="1" hidden="1" customWidth="1"/>
    <col min="2518" max="2518" width="17.7109375" style="1" customWidth="1"/>
    <col min="2519" max="2519" width="0" style="1" hidden="1" customWidth="1"/>
    <col min="2520" max="2520" width="22.28515625" style="1" customWidth="1"/>
    <col min="2521" max="2521" width="5.28515625" style="1" customWidth="1"/>
    <col min="2522" max="2522" width="36.28515625" style="1" customWidth="1"/>
    <col min="2523" max="2523" width="5.7109375" style="1" customWidth="1"/>
    <col min="2524" max="2524" width="0" style="1" hidden="1" customWidth="1"/>
    <col min="2525" max="2525" width="20.7109375" style="1" customWidth="1"/>
    <col min="2526" max="2526" width="4.7109375" style="1" customWidth="1"/>
    <col min="2527" max="2527" width="0" style="1" hidden="1" customWidth="1"/>
    <col min="2528" max="2528" width="24.7109375" style="1" customWidth="1"/>
    <col min="2529" max="2529" width="12.28515625" style="1" customWidth="1"/>
    <col min="2530" max="2530" width="0" style="1" hidden="1" customWidth="1"/>
    <col min="2531" max="2531" width="3.42578125" style="1" customWidth="1"/>
    <col min="2532" max="2532" width="0" style="1" hidden="1" customWidth="1"/>
    <col min="2533" max="2533" width="17.7109375" style="1" customWidth="1"/>
    <col min="2534" max="2534" width="3.42578125" style="1" customWidth="1"/>
    <col min="2535" max="2535" width="0" style="1" hidden="1" customWidth="1"/>
    <col min="2536" max="2536" width="23.7109375" style="1" customWidth="1"/>
    <col min="2537" max="2537" width="10" style="1" customWidth="1"/>
    <col min="2538" max="2538" width="0" style="1" hidden="1" customWidth="1"/>
    <col min="2539" max="2540" width="14.7109375" style="1" customWidth="1"/>
    <col min="2541" max="2541" width="12.7109375" style="1" customWidth="1"/>
    <col min="2542" max="2542" width="3.28515625" style="1" customWidth="1"/>
    <col min="2543" max="2543" width="30.28515625" style="1" customWidth="1"/>
    <col min="2544" max="2544" width="5" style="1" customWidth="1"/>
    <col min="2545" max="2545" width="0" style="1" hidden="1" customWidth="1"/>
    <col min="2546" max="2546" width="14.28515625" style="1" customWidth="1"/>
    <col min="2547" max="2547" width="5.7109375" style="1" customWidth="1"/>
    <col min="2548" max="2548" width="0" style="1" hidden="1" customWidth="1"/>
    <col min="2549" max="2549" width="17.28515625" style="1" customWidth="1"/>
    <col min="2550" max="2550" width="12.7109375" style="1" customWidth="1"/>
    <col min="2551" max="2551" width="0" style="1" hidden="1" customWidth="1"/>
    <col min="2552" max="2552" width="5.28515625" style="1" customWidth="1"/>
    <col min="2553" max="2553" width="0" style="1" hidden="1" customWidth="1"/>
    <col min="2554" max="2554" width="17" style="1" customWidth="1"/>
    <col min="2555" max="2555" width="6.28515625" style="1" customWidth="1"/>
    <col min="2556" max="2556" width="0" style="1" hidden="1" customWidth="1"/>
    <col min="2557" max="2557" width="14.28515625" style="1" customWidth="1"/>
    <col min="2558" max="2558" width="7.5703125" style="1" customWidth="1"/>
    <col min="2559" max="2559" width="0" style="1" hidden="1" customWidth="1"/>
    <col min="2560" max="2561" width="14.28515625" style="1" customWidth="1"/>
    <col min="2562" max="2562" width="20.7109375" style="1" customWidth="1"/>
    <col min="2563" max="2563" width="14.42578125" style="1" customWidth="1"/>
    <col min="2564" max="2564" width="15" style="1" customWidth="1"/>
    <col min="2565" max="2565" width="2.7109375" style="1" customWidth="1"/>
    <col min="2566" max="2566" width="11.7109375" style="1" customWidth="1"/>
    <col min="2567" max="2567" width="11.5703125" style="1" customWidth="1"/>
    <col min="2568" max="2568" width="2.28515625" style="1" customWidth="1"/>
    <col min="2569" max="2569" width="41" style="1" customWidth="1"/>
    <col min="2570" max="2570" width="14.28515625" style="1" customWidth="1"/>
    <col min="2571" max="2572" width="11.5703125" style="1" customWidth="1"/>
    <col min="2573" max="2573" width="21.7109375" style="1" customWidth="1"/>
    <col min="2574" max="2765" width="11.42578125" style="1"/>
    <col min="2766" max="2766" width="21.7109375" style="1" customWidth="1"/>
    <col min="2767" max="2767" width="13.7109375" style="1" customWidth="1"/>
    <col min="2768" max="2768" width="38.7109375" style="1" customWidth="1"/>
    <col min="2769" max="2769" width="3" style="1" bestFit="1" customWidth="1"/>
    <col min="2770" max="2770" width="32.28515625" style="1" customWidth="1"/>
    <col min="2771" max="2771" width="46.28515625" style="1" customWidth="1"/>
    <col min="2772" max="2772" width="19" style="1" customWidth="1"/>
    <col min="2773" max="2773" width="0" style="1" hidden="1" customWidth="1"/>
    <col min="2774" max="2774" width="17.7109375" style="1" customWidth="1"/>
    <col min="2775" max="2775" width="0" style="1" hidden="1" customWidth="1"/>
    <col min="2776" max="2776" width="22.28515625" style="1" customWidth="1"/>
    <col min="2777" max="2777" width="5.28515625" style="1" customWidth="1"/>
    <col min="2778" max="2778" width="36.28515625" style="1" customWidth="1"/>
    <col min="2779" max="2779" width="5.7109375" style="1" customWidth="1"/>
    <col min="2780" max="2780" width="0" style="1" hidden="1" customWidth="1"/>
    <col min="2781" max="2781" width="20.7109375" style="1" customWidth="1"/>
    <col min="2782" max="2782" width="4.7109375" style="1" customWidth="1"/>
    <col min="2783" max="2783" width="0" style="1" hidden="1" customWidth="1"/>
    <col min="2784" max="2784" width="24.7109375" style="1" customWidth="1"/>
    <col min="2785" max="2785" width="12.28515625" style="1" customWidth="1"/>
    <col min="2786" max="2786" width="0" style="1" hidden="1" customWidth="1"/>
    <col min="2787" max="2787" width="3.42578125" style="1" customWidth="1"/>
    <col min="2788" max="2788" width="0" style="1" hidden="1" customWidth="1"/>
    <col min="2789" max="2789" width="17.7109375" style="1" customWidth="1"/>
    <col min="2790" max="2790" width="3.42578125" style="1" customWidth="1"/>
    <col min="2791" max="2791" width="0" style="1" hidden="1" customWidth="1"/>
    <col min="2792" max="2792" width="23.7109375" style="1" customWidth="1"/>
    <col min="2793" max="2793" width="10" style="1" customWidth="1"/>
    <col min="2794" max="2794" width="0" style="1" hidden="1" customWidth="1"/>
    <col min="2795" max="2796" width="14.7109375" style="1" customWidth="1"/>
    <col min="2797" max="2797" width="12.7109375" style="1" customWidth="1"/>
    <col min="2798" max="2798" width="3.28515625" style="1" customWidth="1"/>
    <col min="2799" max="2799" width="30.28515625" style="1" customWidth="1"/>
    <col min="2800" max="2800" width="5" style="1" customWidth="1"/>
    <col min="2801" max="2801" width="0" style="1" hidden="1" customWidth="1"/>
    <col min="2802" max="2802" width="14.28515625" style="1" customWidth="1"/>
    <col min="2803" max="2803" width="5.7109375" style="1" customWidth="1"/>
    <col min="2804" max="2804" width="0" style="1" hidden="1" customWidth="1"/>
    <col min="2805" max="2805" width="17.28515625" style="1" customWidth="1"/>
    <col min="2806" max="2806" width="12.7109375" style="1" customWidth="1"/>
    <col min="2807" max="2807" width="0" style="1" hidden="1" customWidth="1"/>
    <col min="2808" max="2808" width="5.28515625" style="1" customWidth="1"/>
    <col min="2809" max="2809" width="0" style="1" hidden="1" customWidth="1"/>
    <col min="2810" max="2810" width="17" style="1" customWidth="1"/>
    <col min="2811" max="2811" width="6.28515625" style="1" customWidth="1"/>
    <col min="2812" max="2812" width="0" style="1" hidden="1" customWidth="1"/>
    <col min="2813" max="2813" width="14.28515625" style="1" customWidth="1"/>
    <col min="2814" max="2814" width="7.5703125" style="1" customWidth="1"/>
    <col min="2815" max="2815" width="0" style="1" hidden="1" customWidth="1"/>
    <col min="2816" max="2817" width="14.28515625" style="1" customWidth="1"/>
    <col min="2818" max="2818" width="20.7109375" style="1" customWidth="1"/>
    <col min="2819" max="2819" width="14.42578125" style="1" customWidth="1"/>
    <col min="2820" max="2820" width="15" style="1" customWidth="1"/>
    <col min="2821" max="2821" width="2.7109375" style="1" customWidth="1"/>
    <col min="2822" max="2822" width="11.7109375" style="1" customWidth="1"/>
    <col min="2823" max="2823" width="11.5703125" style="1" customWidth="1"/>
    <col min="2824" max="2824" width="2.28515625" style="1" customWidth="1"/>
    <col min="2825" max="2825" width="41" style="1" customWidth="1"/>
    <col min="2826" max="2826" width="14.28515625" style="1" customWidth="1"/>
    <col min="2827" max="2828" width="11.5703125" style="1" customWidth="1"/>
    <col min="2829" max="2829" width="21.7109375" style="1" customWidth="1"/>
    <col min="2830" max="3021" width="11.42578125" style="1"/>
    <col min="3022" max="3022" width="21.7109375" style="1" customWidth="1"/>
    <col min="3023" max="3023" width="13.7109375" style="1" customWidth="1"/>
    <col min="3024" max="3024" width="38.7109375" style="1" customWidth="1"/>
    <col min="3025" max="3025" width="3" style="1" bestFit="1" customWidth="1"/>
    <col min="3026" max="3026" width="32.28515625" style="1" customWidth="1"/>
    <col min="3027" max="3027" width="46.28515625" style="1" customWidth="1"/>
    <col min="3028" max="3028" width="19" style="1" customWidth="1"/>
    <col min="3029" max="3029" width="0" style="1" hidden="1" customWidth="1"/>
    <col min="3030" max="3030" width="17.7109375" style="1" customWidth="1"/>
    <col min="3031" max="3031" width="0" style="1" hidden="1" customWidth="1"/>
    <col min="3032" max="3032" width="22.28515625" style="1" customWidth="1"/>
    <col min="3033" max="3033" width="5.28515625" style="1" customWidth="1"/>
    <col min="3034" max="3034" width="36.28515625" style="1" customWidth="1"/>
    <col min="3035" max="3035" width="5.7109375" style="1" customWidth="1"/>
    <col min="3036" max="3036" width="0" style="1" hidden="1" customWidth="1"/>
    <col min="3037" max="3037" width="20.7109375" style="1" customWidth="1"/>
    <col min="3038" max="3038" width="4.7109375" style="1" customWidth="1"/>
    <col min="3039" max="3039" width="0" style="1" hidden="1" customWidth="1"/>
    <col min="3040" max="3040" width="24.7109375" style="1" customWidth="1"/>
    <col min="3041" max="3041" width="12.28515625" style="1" customWidth="1"/>
    <col min="3042" max="3042" width="0" style="1" hidden="1" customWidth="1"/>
    <col min="3043" max="3043" width="3.42578125" style="1" customWidth="1"/>
    <col min="3044" max="3044" width="0" style="1" hidden="1" customWidth="1"/>
    <col min="3045" max="3045" width="17.7109375" style="1" customWidth="1"/>
    <col min="3046" max="3046" width="3.42578125" style="1" customWidth="1"/>
    <col min="3047" max="3047" width="0" style="1" hidden="1" customWidth="1"/>
    <col min="3048" max="3048" width="23.7109375" style="1" customWidth="1"/>
    <col min="3049" max="3049" width="10" style="1" customWidth="1"/>
    <col min="3050" max="3050" width="0" style="1" hidden="1" customWidth="1"/>
    <col min="3051" max="3052" width="14.7109375" style="1" customWidth="1"/>
    <col min="3053" max="3053" width="12.7109375" style="1" customWidth="1"/>
    <col min="3054" max="3054" width="3.28515625" style="1" customWidth="1"/>
    <col min="3055" max="3055" width="30.28515625" style="1" customWidth="1"/>
    <col min="3056" max="3056" width="5" style="1" customWidth="1"/>
    <col min="3057" max="3057" width="0" style="1" hidden="1" customWidth="1"/>
    <col min="3058" max="3058" width="14.28515625" style="1" customWidth="1"/>
    <col min="3059" max="3059" width="5.7109375" style="1" customWidth="1"/>
    <col min="3060" max="3060" width="0" style="1" hidden="1" customWidth="1"/>
    <col min="3061" max="3061" width="17.28515625" style="1" customWidth="1"/>
    <col min="3062" max="3062" width="12.7109375" style="1" customWidth="1"/>
    <col min="3063" max="3063" width="0" style="1" hidden="1" customWidth="1"/>
    <col min="3064" max="3064" width="5.28515625" style="1" customWidth="1"/>
    <col min="3065" max="3065" width="0" style="1" hidden="1" customWidth="1"/>
    <col min="3066" max="3066" width="17" style="1" customWidth="1"/>
    <col min="3067" max="3067" width="6.28515625" style="1" customWidth="1"/>
    <col min="3068" max="3068" width="0" style="1" hidden="1" customWidth="1"/>
    <col min="3069" max="3069" width="14.28515625" style="1" customWidth="1"/>
    <col min="3070" max="3070" width="7.5703125" style="1" customWidth="1"/>
    <col min="3071" max="3071" width="0" style="1" hidden="1" customWidth="1"/>
    <col min="3072" max="3073" width="14.28515625" style="1" customWidth="1"/>
    <col min="3074" max="3074" width="20.7109375" style="1" customWidth="1"/>
    <col min="3075" max="3075" width="14.42578125" style="1" customWidth="1"/>
    <col min="3076" max="3076" width="15" style="1" customWidth="1"/>
    <col min="3077" max="3077" width="2.7109375" style="1" customWidth="1"/>
    <col min="3078" max="3078" width="11.7109375" style="1" customWidth="1"/>
    <col min="3079" max="3079" width="11.5703125" style="1" customWidth="1"/>
    <col min="3080" max="3080" width="2.28515625" style="1" customWidth="1"/>
    <col min="3081" max="3081" width="41" style="1" customWidth="1"/>
    <col min="3082" max="3082" width="14.28515625" style="1" customWidth="1"/>
    <col min="3083" max="3084" width="11.5703125" style="1" customWidth="1"/>
    <col min="3085" max="3085" width="21.7109375" style="1" customWidth="1"/>
    <col min="3086" max="3277" width="11.42578125" style="1"/>
    <col min="3278" max="3278" width="21.7109375" style="1" customWidth="1"/>
    <col min="3279" max="3279" width="13.7109375" style="1" customWidth="1"/>
    <col min="3280" max="3280" width="38.7109375" style="1" customWidth="1"/>
    <col min="3281" max="3281" width="3" style="1" bestFit="1" customWidth="1"/>
    <col min="3282" max="3282" width="32.28515625" style="1" customWidth="1"/>
    <col min="3283" max="3283" width="46.28515625" style="1" customWidth="1"/>
    <col min="3284" max="3284" width="19" style="1" customWidth="1"/>
    <col min="3285" max="3285" width="0" style="1" hidden="1" customWidth="1"/>
    <col min="3286" max="3286" width="17.7109375" style="1" customWidth="1"/>
    <col min="3287" max="3287" width="0" style="1" hidden="1" customWidth="1"/>
    <col min="3288" max="3288" width="22.28515625" style="1" customWidth="1"/>
    <col min="3289" max="3289" width="5.28515625" style="1" customWidth="1"/>
    <col min="3290" max="3290" width="36.28515625" style="1" customWidth="1"/>
    <col min="3291" max="3291" width="5.7109375" style="1" customWidth="1"/>
    <col min="3292" max="3292" width="0" style="1" hidden="1" customWidth="1"/>
    <col min="3293" max="3293" width="20.7109375" style="1" customWidth="1"/>
    <col min="3294" max="3294" width="4.7109375" style="1" customWidth="1"/>
    <col min="3295" max="3295" width="0" style="1" hidden="1" customWidth="1"/>
    <col min="3296" max="3296" width="24.7109375" style="1" customWidth="1"/>
    <col min="3297" max="3297" width="12.28515625" style="1" customWidth="1"/>
    <col min="3298" max="3298" width="0" style="1" hidden="1" customWidth="1"/>
    <col min="3299" max="3299" width="3.42578125" style="1" customWidth="1"/>
    <col min="3300" max="3300" width="0" style="1" hidden="1" customWidth="1"/>
    <col min="3301" max="3301" width="17.7109375" style="1" customWidth="1"/>
    <col min="3302" max="3302" width="3.42578125" style="1" customWidth="1"/>
    <col min="3303" max="3303" width="0" style="1" hidden="1" customWidth="1"/>
    <col min="3304" max="3304" width="23.7109375" style="1" customWidth="1"/>
    <col min="3305" max="3305" width="10" style="1" customWidth="1"/>
    <col min="3306" max="3306" width="0" style="1" hidden="1" customWidth="1"/>
    <col min="3307" max="3308" width="14.7109375" style="1" customWidth="1"/>
    <col min="3309" max="3309" width="12.7109375" style="1" customWidth="1"/>
    <col min="3310" max="3310" width="3.28515625" style="1" customWidth="1"/>
    <col min="3311" max="3311" width="30.28515625" style="1" customWidth="1"/>
    <col min="3312" max="3312" width="5" style="1" customWidth="1"/>
    <col min="3313" max="3313" width="0" style="1" hidden="1" customWidth="1"/>
    <col min="3314" max="3314" width="14.28515625" style="1" customWidth="1"/>
    <col min="3315" max="3315" width="5.7109375" style="1" customWidth="1"/>
    <col min="3316" max="3316" width="0" style="1" hidden="1" customWidth="1"/>
    <col min="3317" max="3317" width="17.28515625" style="1" customWidth="1"/>
    <col min="3318" max="3318" width="12.7109375" style="1" customWidth="1"/>
    <col min="3319" max="3319" width="0" style="1" hidden="1" customWidth="1"/>
    <col min="3320" max="3320" width="5.28515625" style="1" customWidth="1"/>
    <col min="3321" max="3321" width="0" style="1" hidden="1" customWidth="1"/>
    <col min="3322" max="3322" width="17" style="1" customWidth="1"/>
    <col min="3323" max="3323" width="6.28515625" style="1" customWidth="1"/>
    <col min="3324" max="3324" width="0" style="1" hidden="1" customWidth="1"/>
    <col min="3325" max="3325" width="14.28515625" style="1" customWidth="1"/>
    <col min="3326" max="3326" width="7.5703125" style="1" customWidth="1"/>
    <col min="3327" max="3327" width="0" style="1" hidden="1" customWidth="1"/>
    <col min="3328" max="3329" width="14.28515625" style="1" customWidth="1"/>
    <col min="3330" max="3330" width="20.7109375" style="1" customWidth="1"/>
    <col min="3331" max="3331" width="14.42578125" style="1" customWidth="1"/>
    <col min="3332" max="3332" width="15" style="1" customWidth="1"/>
    <col min="3333" max="3333" width="2.7109375" style="1" customWidth="1"/>
    <col min="3334" max="3334" width="11.7109375" style="1" customWidth="1"/>
    <col min="3335" max="3335" width="11.5703125" style="1" customWidth="1"/>
    <col min="3336" max="3336" width="2.28515625" style="1" customWidth="1"/>
    <col min="3337" max="3337" width="41" style="1" customWidth="1"/>
    <col min="3338" max="3338" width="14.28515625" style="1" customWidth="1"/>
    <col min="3339" max="3340" width="11.5703125" style="1" customWidth="1"/>
    <col min="3341" max="3341" width="21.7109375" style="1" customWidth="1"/>
    <col min="3342" max="3533" width="11.42578125" style="1"/>
    <col min="3534" max="3534" width="21.7109375" style="1" customWidth="1"/>
    <col min="3535" max="3535" width="13.7109375" style="1" customWidth="1"/>
    <col min="3536" max="3536" width="38.7109375" style="1" customWidth="1"/>
    <col min="3537" max="3537" width="3" style="1" bestFit="1" customWidth="1"/>
    <col min="3538" max="3538" width="32.28515625" style="1" customWidth="1"/>
    <col min="3539" max="3539" width="46.28515625" style="1" customWidth="1"/>
    <col min="3540" max="3540" width="19" style="1" customWidth="1"/>
    <col min="3541" max="3541" width="0" style="1" hidden="1" customWidth="1"/>
    <col min="3542" max="3542" width="17.7109375" style="1" customWidth="1"/>
    <col min="3543" max="3543" width="0" style="1" hidden="1" customWidth="1"/>
    <col min="3544" max="3544" width="22.28515625" style="1" customWidth="1"/>
    <col min="3545" max="3545" width="5.28515625" style="1" customWidth="1"/>
    <col min="3546" max="3546" width="36.28515625" style="1" customWidth="1"/>
    <col min="3547" max="3547" width="5.7109375" style="1" customWidth="1"/>
    <col min="3548" max="3548" width="0" style="1" hidden="1" customWidth="1"/>
    <col min="3549" max="3549" width="20.7109375" style="1" customWidth="1"/>
    <col min="3550" max="3550" width="4.7109375" style="1" customWidth="1"/>
    <col min="3551" max="3551" width="0" style="1" hidden="1" customWidth="1"/>
    <col min="3552" max="3552" width="24.7109375" style="1" customWidth="1"/>
    <col min="3553" max="3553" width="12.28515625" style="1" customWidth="1"/>
    <col min="3554" max="3554" width="0" style="1" hidden="1" customWidth="1"/>
    <col min="3555" max="3555" width="3.42578125" style="1" customWidth="1"/>
    <col min="3556" max="3556" width="0" style="1" hidden="1" customWidth="1"/>
    <col min="3557" max="3557" width="17.7109375" style="1" customWidth="1"/>
    <col min="3558" max="3558" width="3.42578125" style="1" customWidth="1"/>
    <col min="3559" max="3559" width="0" style="1" hidden="1" customWidth="1"/>
    <col min="3560" max="3560" width="23.7109375" style="1" customWidth="1"/>
    <col min="3561" max="3561" width="10" style="1" customWidth="1"/>
    <col min="3562" max="3562" width="0" style="1" hidden="1" customWidth="1"/>
    <col min="3563" max="3564" width="14.7109375" style="1" customWidth="1"/>
    <col min="3565" max="3565" width="12.7109375" style="1" customWidth="1"/>
    <col min="3566" max="3566" width="3.28515625" style="1" customWidth="1"/>
    <col min="3567" max="3567" width="30.28515625" style="1" customWidth="1"/>
    <col min="3568" max="3568" width="5" style="1" customWidth="1"/>
    <col min="3569" max="3569" width="0" style="1" hidden="1" customWidth="1"/>
    <col min="3570" max="3570" width="14.28515625" style="1" customWidth="1"/>
    <col min="3571" max="3571" width="5.7109375" style="1" customWidth="1"/>
    <col min="3572" max="3572" width="0" style="1" hidden="1" customWidth="1"/>
    <col min="3573" max="3573" width="17.28515625" style="1" customWidth="1"/>
    <col min="3574" max="3574" width="12.7109375" style="1" customWidth="1"/>
    <col min="3575" max="3575" width="0" style="1" hidden="1" customWidth="1"/>
    <col min="3576" max="3576" width="5.28515625" style="1" customWidth="1"/>
    <col min="3577" max="3577" width="0" style="1" hidden="1" customWidth="1"/>
    <col min="3578" max="3578" width="17" style="1" customWidth="1"/>
    <col min="3579" max="3579" width="6.28515625" style="1" customWidth="1"/>
    <col min="3580" max="3580" width="0" style="1" hidden="1" customWidth="1"/>
    <col min="3581" max="3581" width="14.28515625" style="1" customWidth="1"/>
    <col min="3582" max="3582" width="7.5703125" style="1" customWidth="1"/>
    <col min="3583" max="3583" width="0" style="1" hidden="1" customWidth="1"/>
    <col min="3584" max="3585" width="14.28515625" style="1" customWidth="1"/>
    <col min="3586" max="3586" width="20.7109375" style="1" customWidth="1"/>
    <col min="3587" max="3587" width="14.42578125" style="1" customWidth="1"/>
    <col min="3588" max="3588" width="15" style="1" customWidth="1"/>
    <col min="3589" max="3589" width="2.7109375" style="1" customWidth="1"/>
    <col min="3590" max="3590" width="11.7109375" style="1" customWidth="1"/>
    <col min="3591" max="3591" width="11.5703125" style="1" customWidth="1"/>
    <col min="3592" max="3592" width="2.28515625" style="1" customWidth="1"/>
    <col min="3593" max="3593" width="41" style="1" customWidth="1"/>
    <col min="3594" max="3594" width="14.28515625" style="1" customWidth="1"/>
    <col min="3595" max="3596" width="11.5703125" style="1" customWidth="1"/>
    <col min="3597" max="3597" width="21.7109375" style="1" customWidth="1"/>
    <col min="3598" max="3789" width="11.42578125" style="1"/>
    <col min="3790" max="3790" width="21.7109375" style="1" customWidth="1"/>
    <col min="3791" max="3791" width="13.7109375" style="1" customWidth="1"/>
    <col min="3792" max="3792" width="38.7109375" style="1" customWidth="1"/>
    <col min="3793" max="3793" width="3" style="1" bestFit="1" customWidth="1"/>
    <col min="3794" max="3794" width="32.28515625" style="1" customWidth="1"/>
    <col min="3795" max="3795" width="46.28515625" style="1" customWidth="1"/>
    <col min="3796" max="3796" width="19" style="1" customWidth="1"/>
    <col min="3797" max="3797" width="0" style="1" hidden="1" customWidth="1"/>
    <col min="3798" max="3798" width="17.7109375" style="1" customWidth="1"/>
    <col min="3799" max="3799" width="0" style="1" hidden="1" customWidth="1"/>
    <col min="3800" max="3800" width="22.28515625" style="1" customWidth="1"/>
    <col min="3801" max="3801" width="5.28515625" style="1" customWidth="1"/>
    <col min="3802" max="3802" width="36.28515625" style="1" customWidth="1"/>
    <col min="3803" max="3803" width="5.7109375" style="1" customWidth="1"/>
    <col min="3804" max="3804" width="0" style="1" hidden="1" customWidth="1"/>
    <col min="3805" max="3805" width="20.7109375" style="1" customWidth="1"/>
    <col min="3806" max="3806" width="4.7109375" style="1" customWidth="1"/>
    <col min="3807" max="3807" width="0" style="1" hidden="1" customWidth="1"/>
    <col min="3808" max="3808" width="24.7109375" style="1" customWidth="1"/>
    <col min="3809" max="3809" width="12.28515625" style="1" customWidth="1"/>
    <col min="3810" max="3810" width="0" style="1" hidden="1" customWidth="1"/>
    <col min="3811" max="3811" width="3.42578125" style="1" customWidth="1"/>
    <col min="3812" max="3812" width="0" style="1" hidden="1" customWidth="1"/>
    <col min="3813" max="3813" width="17.7109375" style="1" customWidth="1"/>
    <col min="3814" max="3814" width="3.42578125" style="1" customWidth="1"/>
    <col min="3815" max="3815" width="0" style="1" hidden="1" customWidth="1"/>
    <col min="3816" max="3816" width="23.7109375" style="1" customWidth="1"/>
    <col min="3817" max="3817" width="10" style="1" customWidth="1"/>
    <col min="3818" max="3818" width="0" style="1" hidden="1" customWidth="1"/>
    <col min="3819" max="3820" width="14.7109375" style="1" customWidth="1"/>
    <col min="3821" max="3821" width="12.7109375" style="1" customWidth="1"/>
    <col min="3822" max="3822" width="3.28515625" style="1" customWidth="1"/>
    <col min="3823" max="3823" width="30.28515625" style="1" customWidth="1"/>
    <col min="3824" max="3824" width="5" style="1" customWidth="1"/>
    <col min="3825" max="3825" width="0" style="1" hidden="1" customWidth="1"/>
    <col min="3826" max="3826" width="14.28515625" style="1" customWidth="1"/>
    <col min="3827" max="3827" width="5.7109375" style="1" customWidth="1"/>
    <col min="3828" max="3828" width="0" style="1" hidden="1" customWidth="1"/>
    <col min="3829" max="3829" width="17.28515625" style="1" customWidth="1"/>
    <col min="3830" max="3830" width="12.7109375" style="1" customWidth="1"/>
    <col min="3831" max="3831" width="0" style="1" hidden="1" customWidth="1"/>
    <col min="3832" max="3832" width="5.28515625" style="1" customWidth="1"/>
    <col min="3833" max="3833" width="0" style="1" hidden="1" customWidth="1"/>
    <col min="3834" max="3834" width="17" style="1" customWidth="1"/>
    <col min="3835" max="3835" width="6.28515625" style="1" customWidth="1"/>
    <col min="3836" max="3836" width="0" style="1" hidden="1" customWidth="1"/>
    <col min="3837" max="3837" width="14.28515625" style="1" customWidth="1"/>
    <col min="3838" max="3838" width="7.5703125" style="1" customWidth="1"/>
    <col min="3839" max="3839" width="0" style="1" hidden="1" customWidth="1"/>
    <col min="3840" max="3841" width="14.28515625" style="1" customWidth="1"/>
    <col min="3842" max="3842" width="20.7109375" style="1" customWidth="1"/>
    <col min="3843" max="3843" width="14.42578125" style="1" customWidth="1"/>
    <col min="3844" max="3844" width="15" style="1" customWidth="1"/>
    <col min="3845" max="3845" width="2.7109375" style="1" customWidth="1"/>
    <col min="3846" max="3846" width="11.7109375" style="1" customWidth="1"/>
    <col min="3847" max="3847" width="11.5703125" style="1" customWidth="1"/>
    <col min="3848" max="3848" width="2.28515625" style="1" customWidth="1"/>
    <col min="3849" max="3849" width="41" style="1" customWidth="1"/>
    <col min="3850" max="3850" width="14.28515625" style="1" customWidth="1"/>
    <col min="3851" max="3852" width="11.5703125" style="1" customWidth="1"/>
    <col min="3853" max="3853" width="21.7109375" style="1" customWidth="1"/>
    <col min="3854" max="4045" width="11.42578125" style="1"/>
    <col min="4046" max="4046" width="21.7109375" style="1" customWidth="1"/>
    <col min="4047" max="4047" width="13.7109375" style="1" customWidth="1"/>
    <col min="4048" max="4048" width="38.7109375" style="1" customWidth="1"/>
    <col min="4049" max="4049" width="3" style="1" bestFit="1" customWidth="1"/>
    <col min="4050" max="4050" width="32.28515625" style="1" customWidth="1"/>
    <col min="4051" max="4051" width="46.28515625" style="1" customWidth="1"/>
    <col min="4052" max="4052" width="19" style="1" customWidth="1"/>
    <col min="4053" max="4053" width="0" style="1" hidden="1" customWidth="1"/>
    <col min="4054" max="4054" width="17.7109375" style="1" customWidth="1"/>
    <col min="4055" max="4055" width="0" style="1" hidden="1" customWidth="1"/>
    <col min="4056" max="4056" width="22.28515625" style="1" customWidth="1"/>
    <col min="4057" max="4057" width="5.28515625" style="1" customWidth="1"/>
    <col min="4058" max="4058" width="36.28515625" style="1" customWidth="1"/>
    <col min="4059" max="4059" width="5.7109375" style="1" customWidth="1"/>
    <col min="4060" max="4060" width="0" style="1" hidden="1" customWidth="1"/>
    <col min="4061" max="4061" width="20.7109375" style="1" customWidth="1"/>
    <col min="4062" max="4062" width="4.7109375" style="1" customWidth="1"/>
    <col min="4063" max="4063" width="0" style="1" hidden="1" customWidth="1"/>
    <col min="4064" max="4064" width="24.7109375" style="1" customWidth="1"/>
    <col min="4065" max="4065" width="12.28515625" style="1" customWidth="1"/>
    <col min="4066" max="4066" width="0" style="1" hidden="1" customWidth="1"/>
    <col min="4067" max="4067" width="3.42578125" style="1" customWidth="1"/>
    <col min="4068" max="4068" width="0" style="1" hidden="1" customWidth="1"/>
    <col min="4069" max="4069" width="17.7109375" style="1" customWidth="1"/>
    <col min="4070" max="4070" width="3.42578125" style="1" customWidth="1"/>
    <col min="4071" max="4071" width="0" style="1" hidden="1" customWidth="1"/>
    <col min="4072" max="4072" width="23.7109375" style="1" customWidth="1"/>
    <col min="4073" max="4073" width="10" style="1" customWidth="1"/>
    <col min="4074" max="4074" width="0" style="1" hidden="1" customWidth="1"/>
    <col min="4075" max="4076" width="14.7109375" style="1" customWidth="1"/>
    <col min="4077" max="4077" width="12.7109375" style="1" customWidth="1"/>
    <col min="4078" max="4078" width="3.28515625" style="1" customWidth="1"/>
    <col min="4079" max="4079" width="30.28515625" style="1" customWidth="1"/>
    <col min="4080" max="4080" width="5" style="1" customWidth="1"/>
    <col min="4081" max="4081" width="0" style="1" hidden="1" customWidth="1"/>
    <col min="4082" max="4082" width="14.28515625" style="1" customWidth="1"/>
    <col min="4083" max="4083" width="5.7109375" style="1" customWidth="1"/>
    <col min="4084" max="4084" width="0" style="1" hidden="1" customWidth="1"/>
    <col min="4085" max="4085" width="17.28515625" style="1" customWidth="1"/>
    <col min="4086" max="4086" width="12.7109375" style="1" customWidth="1"/>
    <col min="4087" max="4087" width="0" style="1" hidden="1" customWidth="1"/>
    <col min="4088" max="4088" width="5.28515625" style="1" customWidth="1"/>
    <col min="4089" max="4089" width="0" style="1" hidden="1" customWidth="1"/>
    <col min="4090" max="4090" width="17" style="1" customWidth="1"/>
    <col min="4091" max="4091" width="6.28515625" style="1" customWidth="1"/>
    <col min="4092" max="4092" width="0" style="1" hidden="1" customWidth="1"/>
    <col min="4093" max="4093" width="14.28515625" style="1" customWidth="1"/>
    <col min="4094" max="4094" width="7.5703125" style="1" customWidth="1"/>
    <col min="4095" max="4095" width="0" style="1" hidden="1" customWidth="1"/>
    <col min="4096" max="4097" width="14.28515625" style="1" customWidth="1"/>
    <col min="4098" max="4098" width="20.7109375" style="1" customWidth="1"/>
    <col min="4099" max="4099" width="14.42578125" style="1" customWidth="1"/>
    <col min="4100" max="4100" width="15" style="1" customWidth="1"/>
    <col min="4101" max="4101" width="2.7109375" style="1" customWidth="1"/>
    <col min="4102" max="4102" width="11.7109375" style="1" customWidth="1"/>
    <col min="4103" max="4103" width="11.5703125" style="1" customWidth="1"/>
    <col min="4104" max="4104" width="2.28515625" style="1" customWidth="1"/>
    <col min="4105" max="4105" width="41" style="1" customWidth="1"/>
    <col min="4106" max="4106" width="14.28515625" style="1" customWidth="1"/>
    <col min="4107" max="4108" width="11.5703125" style="1" customWidth="1"/>
    <col min="4109" max="4109" width="21.7109375" style="1" customWidth="1"/>
    <col min="4110" max="4301" width="11.42578125" style="1"/>
    <col min="4302" max="4302" width="21.7109375" style="1" customWidth="1"/>
    <col min="4303" max="4303" width="13.7109375" style="1" customWidth="1"/>
    <col min="4304" max="4304" width="38.7109375" style="1" customWidth="1"/>
    <col min="4305" max="4305" width="3" style="1" bestFit="1" customWidth="1"/>
    <col min="4306" max="4306" width="32.28515625" style="1" customWidth="1"/>
    <col min="4307" max="4307" width="46.28515625" style="1" customWidth="1"/>
    <col min="4308" max="4308" width="19" style="1" customWidth="1"/>
    <col min="4309" max="4309" width="0" style="1" hidden="1" customWidth="1"/>
    <col min="4310" max="4310" width="17.7109375" style="1" customWidth="1"/>
    <col min="4311" max="4311" width="0" style="1" hidden="1" customWidth="1"/>
    <col min="4312" max="4312" width="22.28515625" style="1" customWidth="1"/>
    <col min="4313" max="4313" width="5.28515625" style="1" customWidth="1"/>
    <col min="4314" max="4314" width="36.28515625" style="1" customWidth="1"/>
    <col min="4315" max="4315" width="5.7109375" style="1" customWidth="1"/>
    <col min="4316" max="4316" width="0" style="1" hidden="1" customWidth="1"/>
    <col min="4317" max="4317" width="20.7109375" style="1" customWidth="1"/>
    <col min="4318" max="4318" width="4.7109375" style="1" customWidth="1"/>
    <col min="4319" max="4319" width="0" style="1" hidden="1" customWidth="1"/>
    <col min="4320" max="4320" width="24.7109375" style="1" customWidth="1"/>
    <col min="4321" max="4321" width="12.28515625" style="1" customWidth="1"/>
    <col min="4322" max="4322" width="0" style="1" hidden="1" customWidth="1"/>
    <col min="4323" max="4323" width="3.42578125" style="1" customWidth="1"/>
    <col min="4324" max="4324" width="0" style="1" hidden="1" customWidth="1"/>
    <col min="4325" max="4325" width="17.7109375" style="1" customWidth="1"/>
    <col min="4326" max="4326" width="3.42578125" style="1" customWidth="1"/>
    <col min="4327" max="4327" width="0" style="1" hidden="1" customWidth="1"/>
    <col min="4328" max="4328" width="23.7109375" style="1" customWidth="1"/>
    <col min="4329" max="4329" width="10" style="1" customWidth="1"/>
    <col min="4330" max="4330" width="0" style="1" hidden="1" customWidth="1"/>
    <col min="4331" max="4332" width="14.7109375" style="1" customWidth="1"/>
    <col min="4333" max="4333" width="12.7109375" style="1" customWidth="1"/>
    <col min="4334" max="4334" width="3.28515625" style="1" customWidth="1"/>
    <col min="4335" max="4335" width="30.28515625" style="1" customWidth="1"/>
    <col min="4336" max="4336" width="5" style="1" customWidth="1"/>
    <col min="4337" max="4337" width="0" style="1" hidden="1" customWidth="1"/>
    <col min="4338" max="4338" width="14.28515625" style="1" customWidth="1"/>
    <col min="4339" max="4339" width="5.7109375" style="1" customWidth="1"/>
    <col min="4340" max="4340" width="0" style="1" hidden="1" customWidth="1"/>
    <col min="4341" max="4341" width="17.28515625" style="1" customWidth="1"/>
    <col min="4342" max="4342" width="12.7109375" style="1" customWidth="1"/>
    <col min="4343" max="4343" width="0" style="1" hidden="1" customWidth="1"/>
    <col min="4344" max="4344" width="5.28515625" style="1" customWidth="1"/>
    <col min="4345" max="4345" width="0" style="1" hidden="1" customWidth="1"/>
    <col min="4346" max="4346" width="17" style="1" customWidth="1"/>
    <col min="4347" max="4347" width="6.28515625" style="1" customWidth="1"/>
    <col min="4348" max="4348" width="0" style="1" hidden="1" customWidth="1"/>
    <col min="4349" max="4349" width="14.28515625" style="1" customWidth="1"/>
    <col min="4350" max="4350" width="7.5703125" style="1" customWidth="1"/>
    <col min="4351" max="4351" width="0" style="1" hidden="1" customWidth="1"/>
    <col min="4352" max="4353" width="14.28515625" style="1" customWidth="1"/>
    <col min="4354" max="4354" width="20.7109375" style="1" customWidth="1"/>
    <col min="4355" max="4355" width="14.42578125" style="1" customWidth="1"/>
    <col min="4356" max="4356" width="15" style="1" customWidth="1"/>
    <col min="4357" max="4357" width="2.7109375" style="1" customWidth="1"/>
    <col min="4358" max="4358" width="11.7109375" style="1" customWidth="1"/>
    <col min="4359" max="4359" width="11.5703125" style="1" customWidth="1"/>
    <col min="4360" max="4360" width="2.28515625" style="1" customWidth="1"/>
    <col min="4361" max="4361" width="41" style="1" customWidth="1"/>
    <col min="4362" max="4362" width="14.28515625" style="1" customWidth="1"/>
    <col min="4363" max="4364" width="11.5703125" style="1" customWidth="1"/>
    <col min="4365" max="4365" width="21.7109375" style="1" customWidth="1"/>
    <col min="4366" max="4557" width="11.42578125" style="1"/>
    <col min="4558" max="4558" width="21.7109375" style="1" customWidth="1"/>
    <col min="4559" max="4559" width="13.7109375" style="1" customWidth="1"/>
    <col min="4560" max="4560" width="38.7109375" style="1" customWidth="1"/>
    <col min="4561" max="4561" width="3" style="1" bestFit="1" customWidth="1"/>
    <col min="4562" max="4562" width="32.28515625" style="1" customWidth="1"/>
    <col min="4563" max="4563" width="46.28515625" style="1" customWidth="1"/>
    <col min="4564" max="4564" width="19" style="1" customWidth="1"/>
    <col min="4565" max="4565" width="0" style="1" hidden="1" customWidth="1"/>
    <col min="4566" max="4566" width="17.7109375" style="1" customWidth="1"/>
    <col min="4567" max="4567" width="0" style="1" hidden="1" customWidth="1"/>
    <col min="4568" max="4568" width="22.28515625" style="1" customWidth="1"/>
    <col min="4569" max="4569" width="5.28515625" style="1" customWidth="1"/>
    <col min="4570" max="4570" width="36.28515625" style="1" customWidth="1"/>
    <col min="4571" max="4571" width="5.7109375" style="1" customWidth="1"/>
    <col min="4572" max="4572" width="0" style="1" hidden="1" customWidth="1"/>
    <col min="4573" max="4573" width="20.7109375" style="1" customWidth="1"/>
    <col min="4574" max="4574" width="4.7109375" style="1" customWidth="1"/>
    <col min="4575" max="4575" width="0" style="1" hidden="1" customWidth="1"/>
    <col min="4576" max="4576" width="24.7109375" style="1" customWidth="1"/>
    <col min="4577" max="4577" width="12.28515625" style="1" customWidth="1"/>
    <col min="4578" max="4578" width="0" style="1" hidden="1" customWidth="1"/>
    <col min="4579" max="4579" width="3.42578125" style="1" customWidth="1"/>
    <col min="4580" max="4580" width="0" style="1" hidden="1" customWidth="1"/>
    <col min="4581" max="4581" width="17.7109375" style="1" customWidth="1"/>
    <col min="4582" max="4582" width="3.42578125" style="1" customWidth="1"/>
    <col min="4583" max="4583" width="0" style="1" hidden="1" customWidth="1"/>
    <col min="4584" max="4584" width="23.7109375" style="1" customWidth="1"/>
    <col min="4585" max="4585" width="10" style="1" customWidth="1"/>
    <col min="4586" max="4586" width="0" style="1" hidden="1" customWidth="1"/>
    <col min="4587" max="4588" width="14.7109375" style="1" customWidth="1"/>
    <col min="4589" max="4589" width="12.7109375" style="1" customWidth="1"/>
    <col min="4590" max="4590" width="3.28515625" style="1" customWidth="1"/>
    <col min="4591" max="4591" width="30.28515625" style="1" customWidth="1"/>
    <col min="4592" max="4592" width="5" style="1" customWidth="1"/>
    <col min="4593" max="4593" width="0" style="1" hidden="1" customWidth="1"/>
    <col min="4594" max="4594" width="14.28515625" style="1" customWidth="1"/>
    <col min="4595" max="4595" width="5.7109375" style="1" customWidth="1"/>
    <col min="4596" max="4596" width="0" style="1" hidden="1" customWidth="1"/>
    <col min="4597" max="4597" width="17.28515625" style="1" customWidth="1"/>
    <col min="4598" max="4598" width="12.7109375" style="1" customWidth="1"/>
    <col min="4599" max="4599" width="0" style="1" hidden="1" customWidth="1"/>
    <col min="4600" max="4600" width="5.28515625" style="1" customWidth="1"/>
    <col min="4601" max="4601" width="0" style="1" hidden="1" customWidth="1"/>
    <col min="4602" max="4602" width="17" style="1" customWidth="1"/>
    <col min="4603" max="4603" width="6.28515625" style="1" customWidth="1"/>
    <col min="4604" max="4604" width="0" style="1" hidden="1" customWidth="1"/>
    <col min="4605" max="4605" width="14.28515625" style="1" customWidth="1"/>
    <col min="4606" max="4606" width="7.5703125" style="1" customWidth="1"/>
    <col min="4607" max="4607" width="0" style="1" hidden="1" customWidth="1"/>
    <col min="4608" max="4609" width="14.28515625" style="1" customWidth="1"/>
    <col min="4610" max="4610" width="20.7109375" style="1" customWidth="1"/>
    <col min="4611" max="4611" width="14.42578125" style="1" customWidth="1"/>
    <col min="4612" max="4612" width="15" style="1" customWidth="1"/>
    <col min="4613" max="4613" width="2.7109375" style="1" customWidth="1"/>
    <col min="4614" max="4614" width="11.7109375" style="1" customWidth="1"/>
    <col min="4615" max="4615" width="11.5703125" style="1" customWidth="1"/>
    <col min="4616" max="4616" width="2.28515625" style="1" customWidth="1"/>
    <col min="4617" max="4617" width="41" style="1" customWidth="1"/>
    <col min="4618" max="4618" width="14.28515625" style="1" customWidth="1"/>
    <col min="4619" max="4620" width="11.5703125" style="1" customWidth="1"/>
    <col min="4621" max="4621" width="21.7109375" style="1" customWidth="1"/>
    <col min="4622" max="4813" width="11.42578125" style="1"/>
    <col min="4814" max="4814" width="21.7109375" style="1" customWidth="1"/>
    <col min="4815" max="4815" width="13.7109375" style="1" customWidth="1"/>
    <col min="4816" max="4816" width="38.7109375" style="1" customWidth="1"/>
    <col min="4817" max="4817" width="3" style="1" bestFit="1" customWidth="1"/>
    <col min="4818" max="4818" width="32.28515625" style="1" customWidth="1"/>
    <col min="4819" max="4819" width="46.28515625" style="1" customWidth="1"/>
    <col min="4820" max="4820" width="19" style="1" customWidth="1"/>
    <col min="4821" max="4821" width="0" style="1" hidden="1" customWidth="1"/>
    <col min="4822" max="4822" width="17.7109375" style="1" customWidth="1"/>
    <col min="4823" max="4823" width="0" style="1" hidden="1" customWidth="1"/>
    <col min="4824" max="4824" width="22.28515625" style="1" customWidth="1"/>
    <col min="4825" max="4825" width="5.28515625" style="1" customWidth="1"/>
    <col min="4826" max="4826" width="36.28515625" style="1" customWidth="1"/>
    <col min="4827" max="4827" width="5.7109375" style="1" customWidth="1"/>
    <col min="4828" max="4828" width="0" style="1" hidden="1" customWidth="1"/>
    <col min="4829" max="4829" width="20.7109375" style="1" customWidth="1"/>
    <col min="4830" max="4830" width="4.7109375" style="1" customWidth="1"/>
    <col min="4831" max="4831" width="0" style="1" hidden="1" customWidth="1"/>
    <col min="4832" max="4832" width="24.7109375" style="1" customWidth="1"/>
    <col min="4833" max="4833" width="12.28515625" style="1" customWidth="1"/>
    <col min="4834" max="4834" width="0" style="1" hidden="1" customWidth="1"/>
    <col min="4835" max="4835" width="3.42578125" style="1" customWidth="1"/>
    <col min="4836" max="4836" width="0" style="1" hidden="1" customWidth="1"/>
    <col min="4837" max="4837" width="17.7109375" style="1" customWidth="1"/>
    <col min="4838" max="4838" width="3.42578125" style="1" customWidth="1"/>
    <col min="4839" max="4839" width="0" style="1" hidden="1" customWidth="1"/>
    <col min="4840" max="4840" width="23.7109375" style="1" customWidth="1"/>
    <col min="4841" max="4841" width="10" style="1" customWidth="1"/>
    <col min="4842" max="4842" width="0" style="1" hidden="1" customWidth="1"/>
    <col min="4843" max="4844" width="14.7109375" style="1" customWidth="1"/>
    <col min="4845" max="4845" width="12.7109375" style="1" customWidth="1"/>
    <col min="4846" max="4846" width="3.28515625" style="1" customWidth="1"/>
    <col min="4847" max="4847" width="30.28515625" style="1" customWidth="1"/>
    <col min="4848" max="4848" width="5" style="1" customWidth="1"/>
    <col min="4849" max="4849" width="0" style="1" hidden="1" customWidth="1"/>
    <col min="4850" max="4850" width="14.28515625" style="1" customWidth="1"/>
    <col min="4851" max="4851" width="5.7109375" style="1" customWidth="1"/>
    <col min="4852" max="4852" width="0" style="1" hidden="1" customWidth="1"/>
    <col min="4853" max="4853" width="17.28515625" style="1" customWidth="1"/>
    <col min="4854" max="4854" width="12.7109375" style="1" customWidth="1"/>
    <col min="4855" max="4855" width="0" style="1" hidden="1" customWidth="1"/>
    <col min="4856" max="4856" width="5.28515625" style="1" customWidth="1"/>
    <col min="4857" max="4857" width="0" style="1" hidden="1" customWidth="1"/>
    <col min="4858" max="4858" width="17" style="1" customWidth="1"/>
    <col min="4859" max="4859" width="6.28515625" style="1" customWidth="1"/>
    <col min="4860" max="4860" width="0" style="1" hidden="1" customWidth="1"/>
    <col min="4861" max="4861" width="14.28515625" style="1" customWidth="1"/>
    <col min="4862" max="4862" width="7.5703125" style="1" customWidth="1"/>
    <col min="4863" max="4863" width="0" style="1" hidden="1" customWidth="1"/>
    <col min="4864" max="4865" width="14.28515625" style="1" customWidth="1"/>
    <col min="4866" max="4866" width="20.7109375" style="1" customWidth="1"/>
    <col min="4867" max="4867" width="14.42578125" style="1" customWidth="1"/>
    <col min="4868" max="4868" width="15" style="1" customWidth="1"/>
    <col min="4869" max="4869" width="2.7109375" style="1" customWidth="1"/>
    <col min="4870" max="4870" width="11.7109375" style="1" customWidth="1"/>
    <col min="4871" max="4871" width="11.5703125" style="1" customWidth="1"/>
    <col min="4872" max="4872" width="2.28515625" style="1" customWidth="1"/>
    <col min="4873" max="4873" width="41" style="1" customWidth="1"/>
    <col min="4874" max="4874" width="14.28515625" style="1" customWidth="1"/>
    <col min="4875" max="4876" width="11.5703125" style="1" customWidth="1"/>
    <col min="4877" max="4877" width="21.7109375" style="1" customWidth="1"/>
    <col min="4878" max="5069" width="11.42578125" style="1"/>
    <col min="5070" max="5070" width="21.7109375" style="1" customWidth="1"/>
    <col min="5071" max="5071" width="13.7109375" style="1" customWidth="1"/>
    <col min="5072" max="5072" width="38.7109375" style="1" customWidth="1"/>
    <col min="5073" max="5073" width="3" style="1" bestFit="1" customWidth="1"/>
    <col min="5074" max="5074" width="32.28515625" style="1" customWidth="1"/>
    <col min="5075" max="5075" width="46.28515625" style="1" customWidth="1"/>
    <col min="5076" max="5076" width="19" style="1" customWidth="1"/>
    <col min="5077" max="5077" width="0" style="1" hidden="1" customWidth="1"/>
    <col min="5078" max="5078" width="17.7109375" style="1" customWidth="1"/>
    <col min="5079" max="5079" width="0" style="1" hidden="1" customWidth="1"/>
    <col min="5080" max="5080" width="22.28515625" style="1" customWidth="1"/>
    <col min="5081" max="5081" width="5.28515625" style="1" customWidth="1"/>
    <col min="5082" max="5082" width="36.28515625" style="1" customWidth="1"/>
    <col min="5083" max="5083" width="5.7109375" style="1" customWidth="1"/>
    <col min="5084" max="5084" width="0" style="1" hidden="1" customWidth="1"/>
    <col min="5085" max="5085" width="20.7109375" style="1" customWidth="1"/>
    <col min="5086" max="5086" width="4.7109375" style="1" customWidth="1"/>
    <col min="5087" max="5087" width="0" style="1" hidden="1" customWidth="1"/>
    <col min="5088" max="5088" width="24.7109375" style="1" customWidth="1"/>
    <col min="5089" max="5089" width="12.28515625" style="1" customWidth="1"/>
    <col min="5090" max="5090" width="0" style="1" hidden="1" customWidth="1"/>
    <col min="5091" max="5091" width="3.42578125" style="1" customWidth="1"/>
    <col min="5092" max="5092" width="0" style="1" hidden="1" customWidth="1"/>
    <col min="5093" max="5093" width="17.7109375" style="1" customWidth="1"/>
    <col min="5094" max="5094" width="3.42578125" style="1" customWidth="1"/>
    <col min="5095" max="5095" width="0" style="1" hidden="1" customWidth="1"/>
    <col min="5096" max="5096" width="23.7109375" style="1" customWidth="1"/>
    <col min="5097" max="5097" width="10" style="1" customWidth="1"/>
    <col min="5098" max="5098" width="0" style="1" hidden="1" customWidth="1"/>
    <col min="5099" max="5100" width="14.7109375" style="1" customWidth="1"/>
    <col min="5101" max="5101" width="12.7109375" style="1" customWidth="1"/>
    <col min="5102" max="5102" width="3.28515625" style="1" customWidth="1"/>
    <col min="5103" max="5103" width="30.28515625" style="1" customWidth="1"/>
    <col min="5104" max="5104" width="5" style="1" customWidth="1"/>
    <col min="5105" max="5105" width="0" style="1" hidden="1" customWidth="1"/>
    <col min="5106" max="5106" width="14.28515625" style="1" customWidth="1"/>
    <col min="5107" max="5107" width="5.7109375" style="1" customWidth="1"/>
    <col min="5108" max="5108" width="0" style="1" hidden="1" customWidth="1"/>
    <col min="5109" max="5109" width="17.28515625" style="1" customWidth="1"/>
    <col min="5110" max="5110" width="12.7109375" style="1" customWidth="1"/>
    <col min="5111" max="5111" width="0" style="1" hidden="1" customWidth="1"/>
    <col min="5112" max="5112" width="5.28515625" style="1" customWidth="1"/>
    <col min="5113" max="5113" width="0" style="1" hidden="1" customWidth="1"/>
    <col min="5114" max="5114" width="17" style="1" customWidth="1"/>
    <col min="5115" max="5115" width="6.28515625" style="1" customWidth="1"/>
    <col min="5116" max="5116" width="0" style="1" hidden="1" customWidth="1"/>
    <col min="5117" max="5117" width="14.28515625" style="1" customWidth="1"/>
    <col min="5118" max="5118" width="7.5703125" style="1" customWidth="1"/>
    <col min="5119" max="5119" width="0" style="1" hidden="1" customWidth="1"/>
    <col min="5120" max="5121" width="14.28515625" style="1" customWidth="1"/>
    <col min="5122" max="5122" width="20.7109375" style="1" customWidth="1"/>
    <col min="5123" max="5123" width="14.42578125" style="1" customWidth="1"/>
    <col min="5124" max="5124" width="15" style="1" customWidth="1"/>
    <col min="5125" max="5125" width="2.7109375" style="1" customWidth="1"/>
    <col min="5126" max="5126" width="11.7109375" style="1" customWidth="1"/>
    <col min="5127" max="5127" width="11.5703125" style="1" customWidth="1"/>
    <col min="5128" max="5128" width="2.28515625" style="1" customWidth="1"/>
    <col min="5129" max="5129" width="41" style="1" customWidth="1"/>
    <col min="5130" max="5130" width="14.28515625" style="1" customWidth="1"/>
    <col min="5131" max="5132" width="11.5703125" style="1" customWidth="1"/>
    <col min="5133" max="5133" width="21.7109375" style="1" customWidth="1"/>
    <col min="5134" max="5325" width="11.42578125" style="1"/>
    <col min="5326" max="5326" width="21.7109375" style="1" customWidth="1"/>
    <col min="5327" max="5327" width="13.7109375" style="1" customWidth="1"/>
    <col min="5328" max="5328" width="38.7109375" style="1" customWidth="1"/>
    <col min="5329" max="5329" width="3" style="1" bestFit="1" customWidth="1"/>
    <col min="5330" max="5330" width="32.28515625" style="1" customWidth="1"/>
    <col min="5331" max="5331" width="46.28515625" style="1" customWidth="1"/>
    <col min="5332" max="5332" width="19" style="1" customWidth="1"/>
    <col min="5333" max="5333" width="0" style="1" hidden="1" customWidth="1"/>
    <col min="5334" max="5334" width="17.7109375" style="1" customWidth="1"/>
    <col min="5335" max="5335" width="0" style="1" hidden="1" customWidth="1"/>
    <col min="5336" max="5336" width="22.28515625" style="1" customWidth="1"/>
    <col min="5337" max="5337" width="5.28515625" style="1" customWidth="1"/>
    <col min="5338" max="5338" width="36.28515625" style="1" customWidth="1"/>
    <col min="5339" max="5339" width="5.7109375" style="1" customWidth="1"/>
    <col min="5340" max="5340" width="0" style="1" hidden="1" customWidth="1"/>
    <col min="5341" max="5341" width="20.7109375" style="1" customWidth="1"/>
    <col min="5342" max="5342" width="4.7109375" style="1" customWidth="1"/>
    <col min="5343" max="5343" width="0" style="1" hidden="1" customWidth="1"/>
    <col min="5344" max="5344" width="24.7109375" style="1" customWidth="1"/>
    <col min="5345" max="5345" width="12.28515625" style="1" customWidth="1"/>
    <col min="5346" max="5346" width="0" style="1" hidden="1" customWidth="1"/>
    <col min="5347" max="5347" width="3.42578125" style="1" customWidth="1"/>
    <col min="5348" max="5348" width="0" style="1" hidden="1" customWidth="1"/>
    <col min="5349" max="5349" width="17.7109375" style="1" customWidth="1"/>
    <col min="5350" max="5350" width="3.42578125" style="1" customWidth="1"/>
    <col min="5351" max="5351" width="0" style="1" hidden="1" customWidth="1"/>
    <col min="5352" max="5352" width="23.7109375" style="1" customWidth="1"/>
    <col min="5353" max="5353" width="10" style="1" customWidth="1"/>
    <col min="5354" max="5354" width="0" style="1" hidden="1" customWidth="1"/>
    <col min="5355" max="5356" width="14.7109375" style="1" customWidth="1"/>
    <col min="5357" max="5357" width="12.7109375" style="1" customWidth="1"/>
    <col min="5358" max="5358" width="3.28515625" style="1" customWidth="1"/>
    <col min="5359" max="5359" width="30.28515625" style="1" customWidth="1"/>
    <col min="5360" max="5360" width="5" style="1" customWidth="1"/>
    <col min="5361" max="5361" width="0" style="1" hidden="1" customWidth="1"/>
    <col min="5362" max="5362" width="14.28515625" style="1" customWidth="1"/>
    <col min="5363" max="5363" width="5.7109375" style="1" customWidth="1"/>
    <col min="5364" max="5364" width="0" style="1" hidden="1" customWidth="1"/>
    <col min="5365" max="5365" width="17.28515625" style="1" customWidth="1"/>
    <col min="5366" max="5366" width="12.7109375" style="1" customWidth="1"/>
    <col min="5367" max="5367" width="0" style="1" hidden="1" customWidth="1"/>
    <col min="5368" max="5368" width="5.28515625" style="1" customWidth="1"/>
    <col min="5369" max="5369" width="0" style="1" hidden="1" customWidth="1"/>
    <col min="5370" max="5370" width="17" style="1" customWidth="1"/>
    <col min="5371" max="5371" width="6.28515625" style="1" customWidth="1"/>
    <col min="5372" max="5372" width="0" style="1" hidden="1" customWidth="1"/>
    <col min="5373" max="5373" width="14.28515625" style="1" customWidth="1"/>
    <col min="5374" max="5374" width="7.5703125" style="1" customWidth="1"/>
    <col min="5375" max="5375" width="0" style="1" hidden="1" customWidth="1"/>
    <col min="5376" max="5377" width="14.28515625" style="1" customWidth="1"/>
    <col min="5378" max="5378" width="20.7109375" style="1" customWidth="1"/>
    <col min="5379" max="5379" width="14.42578125" style="1" customWidth="1"/>
    <col min="5380" max="5380" width="15" style="1" customWidth="1"/>
    <col min="5381" max="5381" width="2.7109375" style="1" customWidth="1"/>
    <col min="5382" max="5382" width="11.7109375" style="1" customWidth="1"/>
    <col min="5383" max="5383" width="11.5703125" style="1" customWidth="1"/>
    <col min="5384" max="5384" width="2.28515625" style="1" customWidth="1"/>
    <col min="5385" max="5385" width="41" style="1" customWidth="1"/>
    <col min="5386" max="5386" width="14.28515625" style="1" customWidth="1"/>
    <col min="5387" max="5388" width="11.5703125" style="1" customWidth="1"/>
    <col min="5389" max="5389" width="21.7109375" style="1" customWidth="1"/>
    <col min="5390" max="5581" width="11.42578125" style="1"/>
    <col min="5582" max="5582" width="21.7109375" style="1" customWidth="1"/>
    <col min="5583" max="5583" width="13.7109375" style="1" customWidth="1"/>
    <col min="5584" max="5584" width="38.7109375" style="1" customWidth="1"/>
    <col min="5585" max="5585" width="3" style="1" bestFit="1" customWidth="1"/>
    <col min="5586" max="5586" width="32.28515625" style="1" customWidth="1"/>
    <col min="5587" max="5587" width="46.28515625" style="1" customWidth="1"/>
    <col min="5588" max="5588" width="19" style="1" customWidth="1"/>
    <col min="5589" max="5589" width="0" style="1" hidden="1" customWidth="1"/>
    <col min="5590" max="5590" width="17.7109375" style="1" customWidth="1"/>
    <col min="5591" max="5591" width="0" style="1" hidden="1" customWidth="1"/>
    <col min="5592" max="5592" width="22.28515625" style="1" customWidth="1"/>
    <col min="5593" max="5593" width="5.28515625" style="1" customWidth="1"/>
    <col min="5594" max="5594" width="36.28515625" style="1" customWidth="1"/>
    <col min="5595" max="5595" width="5.7109375" style="1" customWidth="1"/>
    <col min="5596" max="5596" width="0" style="1" hidden="1" customWidth="1"/>
    <col min="5597" max="5597" width="20.7109375" style="1" customWidth="1"/>
    <col min="5598" max="5598" width="4.7109375" style="1" customWidth="1"/>
    <col min="5599" max="5599" width="0" style="1" hidden="1" customWidth="1"/>
    <col min="5600" max="5600" width="24.7109375" style="1" customWidth="1"/>
    <col min="5601" max="5601" width="12.28515625" style="1" customWidth="1"/>
    <col min="5602" max="5602" width="0" style="1" hidden="1" customWidth="1"/>
    <col min="5603" max="5603" width="3.42578125" style="1" customWidth="1"/>
    <col min="5604" max="5604" width="0" style="1" hidden="1" customWidth="1"/>
    <col min="5605" max="5605" width="17.7109375" style="1" customWidth="1"/>
    <col min="5606" max="5606" width="3.42578125" style="1" customWidth="1"/>
    <col min="5607" max="5607" width="0" style="1" hidden="1" customWidth="1"/>
    <col min="5608" max="5608" width="23.7109375" style="1" customWidth="1"/>
    <col min="5609" max="5609" width="10" style="1" customWidth="1"/>
    <col min="5610" max="5610" width="0" style="1" hidden="1" customWidth="1"/>
    <col min="5611" max="5612" width="14.7109375" style="1" customWidth="1"/>
    <col min="5613" max="5613" width="12.7109375" style="1" customWidth="1"/>
    <col min="5614" max="5614" width="3.28515625" style="1" customWidth="1"/>
    <col min="5615" max="5615" width="30.28515625" style="1" customWidth="1"/>
    <col min="5616" max="5616" width="5" style="1" customWidth="1"/>
    <col min="5617" max="5617" width="0" style="1" hidden="1" customWidth="1"/>
    <col min="5618" max="5618" width="14.28515625" style="1" customWidth="1"/>
    <col min="5619" max="5619" width="5.7109375" style="1" customWidth="1"/>
    <col min="5620" max="5620" width="0" style="1" hidden="1" customWidth="1"/>
    <col min="5621" max="5621" width="17.28515625" style="1" customWidth="1"/>
    <col min="5622" max="5622" width="12.7109375" style="1" customWidth="1"/>
    <col min="5623" max="5623" width="0" style="1" hidden="1" customWidth="1"/>
    <col min="5624" max="5624" width="5.28515625" style="1" customWidth="1"/>
    <col min="5625" max="5625" width="0" style="1" hidden="1" customWidth="1"/>
    <col min="5626" max="5626" width="17" style="1" customWidth="1"/>
    <col min="5627" max="5627" width="6.28515625" style="1" customWidth="1"/>
    <col min="5628" max="5628" width="0" style="1" hidden="1" customWidth="1"/>
    <col min="5629" max="5629" width="14.28515625" style="1" customWidth="1"/>
    <col min="5630" max="5630" width="7.5703125" style="1" customWidth="1"/>
    <col min="5631" max="5631" width="0" style="1" hidden="1" customWidth="1"/>
    <col min="5632" max="5633" width="14.28515625" style="1" customWidth="1"/>
    <col min="5634" max="5634" width="20.7109375" style="1" customWidth="1"/>
    <col min="5635" max="5635" width="14.42578125" style="1" customWidth="1"/>
    <col min="5636" max="5636" width="15" style="1" customWidth="1"/>
    <col min="5637" max="5637" width="2.7109375" style="1" customWidth="1"/>
    <col min="5638" max="5638" width="11.7109375" style="1" customWidth="1"/>
    <col min="5639" max="5639" width="11.5703125" style="1" customWidth="1"/>
    <col min="5640" max="5640" width="2.28515625" style="1" customWidth="1"/>
    <col min="5641" max="5641" width="41" style="1" customWidth="1"/>
    <col min="5642" max="5642" width="14.28515625" style="1" customWidth="1"/>
    <col min="5643" max="5644" width="11.5703125" style="1" customWidth="1"/>
    <col min="5645" max="5645" width="21.7109375" style="1" customWidth="1"/>
    <col min="5646" max="5837" width="11.42578125" style="1"/>
    <col min="5838" max="5838" width="21.7109375" style="1" customWidth="1"/>
    <col min="5839" max="5839" width="13.7109375" style="1" customWidth="1"/>
    <col min="5840" max="5840" width="38.7109375" style="1" customWidth="1"/>
    <col min="5841" max="5841" width="3" style="1" bestFit="1" customWidth="1"/>
    <col min="5842" max="5842" width="32.28515625" style="1" customWidth="1"/>
    <col min="5843" max="5843" width="46.28515625" style="1" customWidth="1"/>
    <col min="5844" max="5844" width="19" style="1" customWidth="1"/>
    <col min="5845" max="5845" width="0" style="1" hidden="1" customWidth="1"/>
    <col min="5846" max="5846" width="17.7109375" style="1" customWidth="1"/>
    <col min="5847" max="5847" width="0" style="1" hidden="1" customWidth="1"/>
    <col min="5848" max="5848" width="22.28515625" style="1" customWidth="1"/>
    <col min="5849" max="5849" width="5.28515625" style="1" customWidth="1"/>
    <col min="5850" max="5850" width="36.28515625" style="1" customWidth="1"/>
    <col min="5851" max="5851" width="5.7109375" style="1" customWidth="1"/>
    <col min="5852" max="5852" width="0" style="1" hidden="1" customWidth="1"/>
    <col min="5853" max="5853" width="20.7109375" style="1" customWidth="1"/>
    <col min="5854" max="5854" width="4.7109375" style="1" customWidth="1"/>
    <col min="5855" max="5855" width="0" style="1" hidden="1" customWidth="1"/>
    <col min="5856" max="5856" width="24.7109375" style="1" customWidth="1"/>
    <col min="5857" max="5857" width="12.28515625" style="1" customWidth="1"/>
    <col min="5858" max="5858" width="0" style="1" hidden="1" customWidth="1"/>
    <col min="5859" max="5859" width="3.42578125" style="1" customWidth="1"/>
    <col min="5860" max="5860" width="0" style="1" hidden="1" customWidth="1"/>
    <col min="5861" max="5861" width="17.7109375" style="1" customWidth="1"/>
    <col min="5862" max="5862" width="3.42578125" style="1" customWidth="1"/>
    <col min="5863" max="5863" width="0" style="1" hidden="1" customWidth="1"/>
    <col min="5864" max="5864" width="23.7109375" style="1" customWidth="1"/>
    <col min="5865" max="5865" width="10" style="1" customWidth="1"/>
    <col min="5866" max="5866" width="0" style="1" hidden="1" customWidth="1"/>
    <col min="5867" max="5868" width="14.7109375" style="1" customWidth="1"/>
    <col min="5869" max="5869" width="12.7109375" style="1" customWidth="1"/>
    <col min="5870" max="5870" width="3.28515625" style="1" customWidth="1"/>
    <col min="5871" max="5871" width="30.28515625" style="1" customWidth="1"/>
    <col min="5872" max="5872" width="5" style="1" customWidth="1"/>
    <col min="5873" max="5873" width="0" style="1" hidden="1" customWidth="1"/>
    <col min="5874" max="5874" width="14.28515625" style="1" customWidth="1"/>
    <col min="5875" max="5875" width="5.7109375" style="1" customWidth="1"/>
    <col min="5876" max="5876" width="0" style="1" hidden="1" customWidth="1"/>
    <col min="5877" max="5877" width="17.28515625" style="1" customWidth="1"/>
    <col min="5878" max="5878" width="12.7109375" style="1" customWidth="1"/>
    <col min="5879" max="5879" width="0" style="1" hidden="1" customWidth="1"/>
    <col min="5880" max="5880" width="5.28515625" style="1" customWidth="1"/>
    <col min="5881" max="5881" width="0" style="1" hidden="1" customWidth="1"/>
    <col min="5882" max="5882" width="17" style="1" customWidth="1"/>
    <col min="5883" max="5883" width="6.28515625" style="1" customWidth="1"/>
    <col min="5884" max="5884" width="0" style="1" hidden="1" customWidth="1"/>
    <col min="5885" max="5885" width="14.28515625" style="1" customWidth="1"/>
    <col min="5886" max="5886" width="7.5703125" style="1" customWidth="1"/>
    <col min="5887" max="5887" width="0" style="1" hidden="1" customWidth="1"/>
    <col min="5888" max="5889" width="14.28515625" style="1" customWidth="1"/>
    <col min="5890" max="5890" width="20.7109375" style="1" customWidth="1"/>
    <col min="5891" max="5891" width="14.42578125" style="1" customWidth="1"/>
    <col min="5892" max="5892" width="15" style="1" customWidth="1"/>
    <col min="5893" max="5893" width="2.7109375" style="1" customWidth="1"/>
    <col min="5894" max="5894" width="11.7109375" style="1" customWidth="1"/>
    <col min="5895" max="5895" width="11.5703125" style="1" customWidth="1"/>
    <col min="5896" max="5896" width="2.28515625" style="1" customWidth="1"/>
    <col min="5897" max="5897" width="41" style="1" customWidth="1"/>
    <col min="5898" max="5898" width="14.28515625" style="1" customWidth="1"/>
    <col min="5899" max="5900" width="11.5703125" style="1" customWidth="1"/>
    <col min="5901" max="5901" width="21.7109375" style="1" customWidth="1"/>
    <col min="5902" max="6093" width="11.42578125" style="1"/>
    <col min="6094" max="6094" width="21.7109375" style="1" customWidth="1"/>
    <col min="6095" max="6095" width="13.7109375" style="1" customWidth="1"/>
    <col min="6096" max="6096" width="38.7109375" style="1" customWidth="1"/>
    <col min="6097" max="6097" width="3" style="1" bestFit="1" customWidth="1"/>
    <col min="6098" max="6098" width="32.28515625" style="1" customWidth="1"/>
    <col min="6099" max="6099" width="46.28515625" style="1" customWidth="1"/>
    <col min="6100" max="6100" width="19" style="1" customWidth="1"/>
    <col min="6101" max="6101" width="0" style="1" hidden="1" customWidth="1"/>
    <col min="6102" max="6102" width="17.7109375" style="1" customWidth="1"/>
    <col min="6103" max="6103" width="0" style="1" hidden="1" customWidth="1"/>
    <col min="6104" max="6104" width="22.28515625" style="1" customWidth="1"/>
    <col min="6105" max="6105" width="5.28515625" style="1" customWidth="1"/>
    <col min="6106" max="6106" width="36.28515625" style="1" customWidth="1"/>
    <col min="6107" max="6107" width="5.7109375" style="1" customWidth="1"/>
    <col min="6108" max="6108" width="0" style="1" hidden="1" customWidth="1"/>
    <col min="6109" max="6109" width="20.7109375" style="1" customWidth="1"/>
    <col min="6110" max="6110" width="4.7109375" style="1" customWidth="1"/>
    <col min="6111" max="6111" width="0" style="1" hidden="1" customWidth="1"/>
    <col min="6112" max="6112" width="24.7109375" style="1" customWidth="1"/>
    <col min="6113" max="6113" width="12.28515625" style="1" customWidth="1"/>
    <col min="6114" max="6114" width="0" style="1" hidden="1" customWidth="1"/>
    <col min="6115" max="6115" width="3.42578125" style="1" customWidth="1"/>
    <col min="6116" max="6116" width="0" style="1" hidden="1" customWidth="1"/>
    <col min="6117" max="6117" width="17.7109375" style="1" customWidth="1"/>
    <col min="6118" max="6118" width="3.42578125" style="1" customWidth="1"/>
    <col min="6119" max="6119" width="0" style="1" hidden="1" customWidth="1"/>
    <col min="6120" max="6120" width="23.7109375" style="1" customWidth="1"/>
    <col min="6121" max="6121" width="10" style="1" customWidth="1"/>
    <col min="6122" max="6122" width="0" style="1" hidden="1" customWidth="1"/>
    <col min="6123" max="6124" width="14.7109375" style="1" customWidth="1"/>
    <col min="6125" max="6125" width="12.7109375" style="1" customWidth="1"/>
    <col min="6126" max="6126" width="3.28515625" style="1" customWidth="1"/>
    <col min="6127" max="6127" width="30.28515625" style="1" customWidth="1"/>
    <col min="6128" max="6128" width="5" style="1" customWidth="1"/>
    <col min="6129" max="6129" width="0" style="1" hidden="1" customWidth="1"/>
    <col min="6130" max="6130" width="14.28515625" style="1" customWidth="1"/>
    <col min="6131" max="6131" width="5.7109375" style="1" customWidth="1"/>
    <col min="6132" max="6132" width="0" style="1" hidden="1" customWidth="1"/>
    <col min="6133" max="6133" width="17.28515625" style="1" customWidth="1"/>
    <col min="6134" max="6134" width="12.7109375" style="1" customWidth="1"/>
    <col min="6135" max="6135" width="0" style="1" hidden="1" customWidth="1"/>
    <col min="6136" max="6136" width="5.28515625" style="1" customWidth="1"/>
    <col min="6137" max="6137" width="0" style="1" hidden="1" customWidth="1"/>
    <col min="6138" max="6138" width="17" style="1" customWidth="1"/>
    <col min="6139" max="6139" width="6.28515625" style="1" customWidth="1"/>
    <col min="6140" max="6140" width="0" style="1" hidden="1" customWidth="1"/>
    <col min="6141" max="6141" width="14.28515625" style="1" customWidth="1"/>
    <col min="6142" max="6142" width="7.5703125" style="1" customWidth="1"/>
    <col min="6143" max="6143" width="0" style="1" hidden="1" customWidth="1"/>
    <col min="6144" max="6145" width="14.28515625" style="1" customWidth="1"/>
    <col min="6146" max="6146" width="20.7109375" style="1" customWidth="1"/>
    <col min="6147" max="6147" width="14.42578125" style="1" customWidth="1"/>
    <col min="6148" max="6148" width="15" style="1" customWidth="1"/>
    <col min="6149" max="6149" width="2.7109375" style="1" customWidth="1"/>
    <col min="6150" max="6150" width="11.7109375" style="1" customWidth="1"/>
    <col min="6151" max="6151" width="11.5703125" style="1" customWidth="1"/>
    <col min="6152" max="6152" width="2.28515625" style="1" customWidth="1"/>
    <col min="6153" max="6153" width="41" style="1" customWidth="1"/>
    <col min="6154" max="6154" width="14.28515625" style="1" customWidth="1"/>
    <col min="6155" max="6156" width="11.5703125" style="1" customWidth="1"/>
    <col min="6157" max="6157" width="21.7109375" style="1" customWidth="1"/>
    <col min="6158" max="6349" width="11.42578125" style="1"/>
    <col min="6350" max="6350" width="21.7109375" style="1" customWidth="1"/>
    <col min="6351" max="6351" width="13.7109375" style="1" customWidth="1"/>
    <col min="6352" max="6352" width="38.7109375" style="1" customWidth="1"/>
    <col min="6353" max="6353" width="3" style="1" bestFit="1" customWidth="1"/>
    <col min="6354" max="6354" width="32.28515625" style="1" customWidth="1"/>
    <col min="6355" max="6355" width="46.28515625" style="1" customWidth="1"/>
    <col min="6356" max="6356" width="19" style="1" customWidth="1"/>
    <col min="6357" max="6357" width="0" style="1" hidden="1" customWidth="1"/>
    <col min="6358" max="6358" width="17.7109375" style="1" customWidth="1"/>
    <col min="6359" max="6359" width="0" style="1" hidden="1" customWidth="1"/>
    <col min="6360" max="6360" width="22.28515625" style="1" customWidth="1"/>
    <col min="6361" max="6361" width="5.28515625" style="1" customWidth="1"/>
    <col min="6362" max="6362" width="36.28515625" style="1" customWidth="1"/>
    <col min="6363" max="6363" width="5.7109375" style="1" customWidth="1"/>
    <col min="6364" max="6364" width="0" style="1" hidden="1" customWidth="1"/>
    <col min="6365" max="6365" width="20.7109375" style="1" customWidth="1"/>
    <col min="6366" max="6366" width="4.7109375" style="1" customWidth="1"/>
    <col min="6367" max="6367" width="0" style="1" hidden="1" customWidth="1"/>
    <col min="6368" max="6368" width="24.7109375" style="1" customWidth="1"/>
    <col min="6369" max="6369" width="12.28515625" style="1" customWidth="1"/>
    <col min="6370" max="6370" width="0" style="1" hidden="1" customWidth="1"/>
    <col min="6371" max="6371" width="3.42578125" style="1" customWidth="1"/>
    <col min="6372" max="6372" width="0" style="1" hidden="1" customWidth="1"/>
    <col min="6373" max="6373" width="17.7109375" style="1" customWidth="1"/>
    <col min="6374" max="6374" width="3.42578125" style="1" customWidth="1"/>
    <col min="6375" max="6375" width="0" style="1" hidden="1" customWidth="1"/>
    <col min="6376" max="6376" width="23.7109375" style="1" customWidth="1"/>
    <col min="6377" max="6377" width="10" style="1" customWidth="1"/>
    <col min="6378" max="6378" width="0" style="1" hidden="1" customWidth="1"/>
    <col min="6379" max="6380" width="14.7109375" style="1" customWidth="1"/>
    <col min="6381" max="6381" width="12.7109375" style="1" customWidth="1"/>
    <col min="6382" max="6382" width="3.28515625" style="1" customWidth="1"/>
    <col min="6383" max="6383" width="30.28515625" style="1" customWidth="1"/>
    <col min="6384" max="6384" width="5" style="1" customWidth="1"/>
    <col min="6385" max="6385" width="0" style="1" hidden="1" customWidth="1"/>
    <col min="6386" max="6386" width="14.28515625" style="1" customWidth="1"/>
    <col min="6387" max="6387" width="5.7109375" style="1" customWidth="1"/>
    <col min="6388" max="6388" width="0" style="1" hidden="1" customWidth="1"/>
    <col min="6389" max="6389" width="17.28515625" style="1" customWidth="1"/>
    <col min="6390" max="6390" width="12.7109375" style="1" customWidth="1"/>
    <col min="6391" max="6391" width="0" style="1" hidden="1" customWidth="1"/>
    <col min="6392" max="6392" width="5.28515625" style="1" customWidth="1"/>
    <col min="6393" max="6393" width="0" style="1" hidden="1" customWidth="1"/>
    <col min="6394" max="6394" width="17" style="1" customWidth="1"/>
    <col min="6395" max="6395" width="6.28515625" style="1" customWidth="1"/>
    <col min="6396" max="6396" width="0" style="1" hidden="1" customWidth="1"/>
    <col min="6397" max="6397" width="14.28515625" style="1" customWidth="1"/>
    <col min="6398" max="6398" width="7.5703125" style="1" customWidth="1"/>
    <col min="6399" max="6399" width="0" style="1" hidden="1" customWidth="1"/>
    <col min="6400" max="6401" width="14.28515625" style="1" customWidth="1"/>
    <col min="6402" max="6402" width="20.7109375" style="1" customWidth="1"/>
    <col min="6403" max="6403" width="14.42578125" style="1" customWidth="1"/>
    <col min="6404" max="6404" width="15" style="1" customWidth="1"/>
    <col min="6405" max="6405" width="2.7109375" style="1" customWidth="1"/>
    <col min="6406" max="6406" width="11.7109375" style="1" customWidth="1"/>
    <col min="6407" max="6407" width="11.5703125" style="1" customWidth="1"/>
    <col min="6408" max="6408" width="2.28515625" style="1" customWidth="1"/>
    <col min="6409" max="6409" width="41" style="1" customWidth="1"/>
    <col min="6410" max="6410" width="14.28515625" style="1" customWidth="1"/>
    <col min="6411" max="6412" width="11.5703125" style="1" customWidth="1"/>
    <col min="6413" max="6413" width="21.7109375" style="1" customWidth="1"/>
    <col min="6414" max="6605" width="11.42578125" style="1"/>
    <col min="6606" max="6606" width="21.7109375" style="1" customWidth="1"/>
    <col min="6607" max="6607" width="13.7109375" style="1" customWidth="1"/>
    <col min="6608" max="6608" width="38.7109375" style="1" customWidth="1"/>
    <col min="6609" max="6609" width="3" style="1" bestFit="1" customWidth="1"/>
    <col min="6610" max="6610" width="32.28515625" style="1" customWidth="1"/>
    <col min="6611" max="6611" width="46.28515625" style="1" customWidth="1"/>
    <col min="6612" max="6612" width="19" style="1" customWidth="1"/>
    <col min="6613" max="6613" width="0" style="1" hidden="1" customWidth="1"/>
    <col min="6614" max="6614" width="17.7109375" style="1" customWidth="1"/>
    <col min="6615" max="6615" width="0" style="1" hidden="1" customWidth="1"/>
    <col min="6616" max="6616" width="22.28515625" style="1" customWidth="1"/>
    <col min="6617" max="6617" width="5.28515625" style="1" customWidth="1"/>
    <col min="6618" max="6618" width="36.28515625" style="1" customWidth="1"/>
    <col min="6619" max="6619" width="5.7109375" style="1" customWidth="1"/>
    <col min="6620" max="6620" width="0" style="1" hidden="1" customWidth="1"/>
    <col min="6621" max="6621" width="20.7109375" style="1" customWidth="1"/>
    <col min="6622" max="6622" width="4.7109375" style="1" customWidth="1"/>
    <col min="6623" max="6623" width="0" style="1" hidden="1" customWidth="1"/>
    <col min="6624" max="6624" width="24.7109375" style="1" customWidth="1"/>
    <col min="6625" max="6625" width="12.28515625" style="1" customWidth="1"/>
    <col min="6626" max="6626" width="0" style="1" hidden="1" customWidth="1"/>
    <col min="6627" max="6627" width="3.42578125" style="1" customWidth="1"/>
    <col min="6628" max="6628" width="0" style="1" hidden="1" customWidth="1"/>
    <col min="6629" max="6629" width="17.7109375" style="1" customWidth="1"/>
    <col min="6630" max="6630" width="3.42578125" style="1" customWidth="1"/>
    <col min="6631" max="6631" width="0" style="1" hidden="1" customWidth="1"/>
    <col min="6632" max="6632" width="23.7109375" style="1" customWidth="1"/>
    <col min="6633" max="6633" width="10" style="1" customWidth="1"/>
    <col min="6634" max="6634" width="0" style="1" hidden="1" customWidth="1"/>
    <col min="6635" max="6636" width="14.7109375" style="1" customWidth="1"/>
    <col min="6637" max="6637" width="12.7109375" style="1" customWidth="1"/>
    <col min="6638" max="6638" width="3.28515625" style="1" customWidth="1"/>
    <col min="6639" max="6639" width="30.28515625" style="1" customWidth="1"/>
    <col min="6640" max="6640" width="5" style="1" customWidth="1"/>
    <col min="6641" max="6641" width="0" style="1" hidden="1" customWidth="1"/>
    <col min="6642" max="6642" width="14.28515625" style="1" customWidth="1"/>
    <col min="6643" max="6643" width="5.7109375" style="1" customWidth="1"/>
    <col min="6644" max="6644" width="0" style="1" hidden="1" customWidth="1"/>
    <col min="6645" max="6645" width="17.28515625" style="1" customWidth="1"/>
    <col min="6646" max="6646" width="12.7109375" style="1" customWidth="1"/>
    <col min="6647" max="6647" width="0" style="1" hidden="1" customWidth="1"/>
    <col min="6648" max="6648" width="5.28515625" style="1" customWidth="1"/>
    <col min="6649" max="6649" width="0" style="1" hidden="1" customWidth="1"/>
    <col min="6650" max="6650" width="17" style="1" customWidth="1"/>
    <col min="6651" max="6651" width="6.28515625" style="1" customWidth="1"/>
    <col min="6652" max="6652" width="0" style="1" hidden="1" customWidth="1"/>
    <col min="6653" max="6653" width="14.28515625" style="1" customWidth="1"/>
    <col min="6654" max="6654" width="7.5703125" style="1" customWidth="1"/>
    <col min="6655" max="6655" width="0" style="1" hidden="1" customWidth="1"/>
    <col min="6656" max="6657" width="14.28515625" style="1" customWidth="1"/>
    <col min="6658" max="6658" width="20.7109375" style="1" customWidth="1"/>
    <col min="6659" max="6659" width="14.42578125" style="1" customWidth="1"/>
    <col min="6660" max="6660" width="15" style="1" customWidth="1"/>
    <col min="6661" max="6661" width="2.7109375" style="1" customWidth="1"/>
    <col min="6662" max="6662" width="11.7109375" style="1" customWidth="1"/>
    <col min="6663" max="6663" width="11.5703125" style="1" customWidth="1"/>
    <col min="6664" max="6664" width="2.28515625" style="1" customWidth="1"/>
    <col min="6665" max="6665" width="41" style="1" customWidth="1"/>
    <col min="6666" max="6666" width="14.28515625" style="1" customWidth="1"/>
    <col min="6667" max="6668" width="11.5703125" style="1" customWidth="1"/>
    <col min="6669" max="6669" width="21.7109375" style="1" customWidth="1"/>
    <col min="6670" max="6861" width="11.42578125" style="1"/>
    <col min="6862" max="6862" width="21.7109375" style="1" customWidth="1"/>
    <col min="6863" max="6863" width="13.7109375" style="1" customWidth="1"/>
    <col min="6864" max="6864" width="38.7109375" style="1" customWidth="1"/>
    <col min="6865" max="6865" width="3" style="1" bestFit="1" customWidth="1"/>
    <col min="6866" max="6866" width="32.28515625" style="1" customWidth="1"/>
    <col min="6867" max="6867" width="46.28515625" style="1" customWidth="1"/>
    <col min="6868" max="6868" width="19" style="1" customWidth="1"/>
    <col min="6869" max="6869" width="0" style="1" hidden="1" customWidth="1"/>
    <col min="6870" max="6870" width="17.7109375" style="1" customWidth="1"/>
    <col min="6871" max="6871" width="0" style="1" hidden="1" customWidth="1"/>
    <col min="6872" max="6872" width="22.28515625" style="1" customWidth="1"/>
    <col min="6873" max="6873" width="5.28515625" style="1" customWidth="1"/>
    <col min="6874" max="6874" width="36.28515625" style="1" customWidth="1"/>
    <col min="6875" max="6875" width="5.7109375" style="1" customWidth="1"/>
    <col min="6876" max="6876" width="0" style="1" hidden="1" customWidth="1"/>
    <col min="6877" max="6877" width="20.7109375" style="1" customWidth="1"/>
    <col min="6878" max="6878" width="4.7109375" style="1" customWidth="1"/>
    <col min="6879" max="6879" width="0" style="1" hidden="1" customWidth="1"/>
    <col min="6880" max="6880" width="24.7109375" style="1" customWidth="1"/>
    <col min="6881" max="6881" width="12.28515625" style="1" customWidth="1"/>
    <col min="6882" max="6882" width="0" style="1" hidden="1" customWidth="1"/>
    <col min="6883" max="6883" width="3.42578125" style="1" customWidth="1"/>
    <col min="6884" max="6884" width="0" style="1" hidden="1" customWidth="1"/>
    <col min="6885" max="6885" width="17.7109375" style="1" customWidth="1"/>
    <col min="6886" max="6886" width="3.42578125" style="1" customWidth="1"/>
    <col min="6887" max="6887" width="0" style="1" hidden="1" customWidth="1"/>
    <col min="6888" max="6888" width="23.7109375" style="1" customWidth="1"/>
    <col min="6889" max="6889" width="10" style="1" customWidth="1"/>
    <col min="6890" max="6890" width="0" style="1" hidden="1" customWidth="1"/>
    <col min="6891" max="6892" width="14.7109375" style="1" customWidth="1"/>
    <col min="6893" max="6893" width="12.7109375" style="1" customWidth="1"/>
    <col min="6894" max="6894" width="3.28515625" style="1" customWidth="1"/>
    <col min="6895" max="6895" width="30.28515625" style="1" customWidth="1"/>
    <col min="6896" max="6896" width="5" style="1" customWidth="1"/>
    <col min="6897" max="6897" width="0" style="1" hidden="1" customWidth="1"/>
    <col min="6898" max="6898" width="14.28515625" style="1" customWidth="1"/>
    <col min="6899" max="6899" width="5.7109375" style="1" customWidth="1"/>
    <col min="6900" max="6900" width="0" style="1" hidden="1" customWidth="1"/>
    <col min="6901" max="6901" width="17.28515625" style="1" customWidth="1"/>
    <col min="6902" max="6902" width="12.7109375" style="1" customWidth="1"/>
    <col min="6903" max="6903" width="0" style="1" hidden="1" customWidth="1"/>
    <col min="6904" max="6904" width="5.28515625" style="1" customWidth="1"/>
    <col min="6905" max="6905" width="0" style="1" hidden="1" customWidth="1"/>
    <col min="6906" max="6906" width="17" style="1" customWidth="1"/>
    <col min="6907" max="6907" width="6.28515625" style="1" customWidth="1"/>
    <col min="6908" max="6908" width="0" style="1" hidden="1" customWidth="1"/>
    <col min="6909" max="6909" width="14.28515625" style="1" customWidth="1"/>
    <col min="6910" max="6910" width="7.5703125" style="1" customWidth="1"/>
    <col min="6911" max="6911" width="0" style="1" hidden="1" customWidth="1"/>
    <col min="6912" max="6913" width="14.28515625" style="1" customWidth="1"/>
    <col min="6914" max="6914" width="20.7109375" style="1" customWidth="1"/>
    <col min="6915" max="6915" width="14.42578125" style="1" customWidth="1"/>
    <col min="6916" max="6916" width="15" style="1" customWidth="1"/>
    <col min="6917" max="6917" width="2.7109375" style="1" customWidth="1"/>
    <col min="6918" max="6918" width="11.7109375" style="1" customWidth="1"/>
    <col min="6919" max="6919" width="11.5703125" style="1" customWidth="1"/>
    <col min="6920" max="6920" width="2.28515625" style="1" customWidth="1"/>
    <col min="6921" max="6921" width="41" style="1" customWidth="1"/>
    <col min="6922" max="6922" width="14.28515625" style="1" customWidth="1"/>
    <col min="6923" max="6924" width="11.5703125" style="1" customWidth="1"/>
    <col min="6925" max="6925" width="21.7109375" style="1" customWidth="1"/>
    <col min="6926" max="7117" width="11.42578125" style="1"/>
    <col min="7118" max="7118" width="21.7109375" style="1" customWidth="1"/>
    <col min="7119" max="7119" width="13.7109375" style="1" customWidth="1"/>
    <col min="7120" max="7120" width="38.7109375" style="1" customWidth="1"/>
    <col min="7121" max="7121" width="3" style="1" bestFit="1" customWidth="1"/>
    <col min="7122" max="7122" width="32.28515625" style="1" customWidth="1"/>
    <col min="7123" max="7123" width="46.28515625" style="1" customWidth="1"/>
    <col min="7124" max="7124" width="19" style="1" customWidth="1"/>
    <col min="7125" max="7125" width="0" style="1" hidden="1" customWidth="1"/>
    <col min="7126" max="7126" width="17.7109375" style="1" customWidth="1"/>
    <col min="7127" max="7127" width="0" style="1" hidden="1" customWidth="1"/>
    <col min="7128" max="7128" width="22.28515625" style="1" customWidth="1"/>
    <col min="7129" max="7129" width="5.28515625" style="1" customWidth="1"/>
    <col min="7130" max="7130" width="36.28515625" style="1" customWidth="1"/>
    <col min="7131" max="7131" width="5.7109375" style="1" customWidth="1"/>
    <col min="7132" max="7132" width="0" style="1" hidden="1" customWidth="1"/>
    <col min="7133" max="7133" width="20.7109375" style="1" customWidth="1"/>
    <col min="7134" max="7134" width="4.7109375" style="1" customWidth="1"/>
    <col min="7135" max="7135" width="0" style="1" hidden="1" customWidth="1"/>
    <col min="7136" max="7136" width="24.7109375" style="1" customWidth="1"/>
    <col min="7137" max="7137" width="12.28515625" style="1" customWidth="1"/>
    <col min="7138" max="7138" width="0" style="1" hidden="1" customWidth="1"/>
    <col min="7139" max="7139" width="3.42578125" style="1" customWidth="1"/>
    <col min="7140" max="7140" width="0" style="1" hidden="1" customWidth="1"/>
    <col min="7141" max="7141" width="17.7109375" style="1" customWidth="1"/>
    <col min="7142" max="7142" width="3.42578125" style="1" customWidth="1"/>
    <col min="7143" max="7143" width="0" style="1" hidden="1" customWidth="1"/>
    <col min="7144" max="7144" width="23.7109375" style="1" customWidth="1"/>
    <col min="7145" max="7145" width="10" style="1" customWidth="1"/>
    <col min="7146" max="7146" width="0" style="1" hidden="1" customWidth="1"/>
    <col min="7147" max="7148" width="14.7109375" style="1" customWidth="1"/>
    <col min="7149" max="7149" width="12.7109375" style="1" customWidth="1"/>
    <col min="7150" max="7150" width="3.28515625" style="1" customWidth="1"/>
    <col min="7151" max="7151" width="30.28515625" style="1" customWidth="1"/>
    <col min="7152" max="7152" width="5" style="1" customWidth="1"/>
    <col min="7153" max="7153" width="0" style="1" hidden="1" customWidth="1"/>
    <col min="7154" max="7154" width="14.28515625" style="1" customWidth="1"/>
    <col min="7155" max="7155" width="5.7109375" style="1" customWidth="1"/>
    <col min="7156" max="7156" width="0" style="1" hidden="1" customWidth="1"/>
    <col min="7157" max="7157" width="17.28515625" style="1" customWidth="1"/>
    <col min="7158" max="7158" width="12.7109375" style="1" customWidth="1"/>
    <col min="7159" max="7159" width="0" style="1" hidden="1" customWidth="1"/>
    <col min="7160" max="7160" width="5.28515625" style="1" customWidth="1"/>
    <col min="7161" max="7161" width="0" style="1" hidden="1" customWidth="1"/>
    <col min="7162" max="7162" width="17" style="1" customWidth="1"/>
    <col min="7163" max="7163" width="6.28515625" style="1" customWidth="1"/>
    <col min="7164" max="7164" width="0" style="1" hidden="1" customWidth="1"/>
    <col min="7165" max="7165" width="14.28515625" style="1" customWidth="1"/>
    <col min="7166" max="7166" width="7.5703125" style="1" customWidth="1"/>
    <col min="7167" max="7167" width="0" style="1" hidden="1" customWidth="1"/>
    <col min="7168" max="7169" width="14.28515625" style="1" customWidth="1"/>
    <col min="7170" max="7170" width="20.7109375" style="1" customWidth="1"/>
    <col min="7171" max="7171" width="14.42578125" style="1" customWidth="1"/>
    <col min="7172" max="7172" width="15" style="1" customWidth="1"/>
    <col min="7173" max="7173" width="2.7109375" style="1" customWidth="1"/>
    <col min="7174" max="7174" width="11.7109375" style="1" customWidth="1"/>
    <col min="7175" max="7175" width="11.5703125" style="1" customWidth="1"/>
    <col min="7176" max="7176" width="2.28515625" style="1" customWidth="1"/>
    <col min="7177" max="7177" width="41" style="1" customWidth="1"/>
    <col min="7178" max="7178" width="14.28515625" style="1" customWidth="1"/>
    <col min="7179" max="7180" width="11.5703125" style="1" customWidth="1"/>
    <col min="7181" max="7181" width="21.7109375" style="1" customWidth="1"/>
    <col min="7182" max="7373" width="11.42578125" style="1"/>
    <col min="7374" max="7374" width="21.7109375" style="1" customWidth="1"/>
    <col min="7375" max="7375" width="13.7109375" style="1" customWidth="1"/>
    <col min="7376" max="7376" width="38.7109375" style="1" customWidth="1"/>
    <col min="7377" max="7377" width="3" style="1" bestFit="1" customWidth="1"/>
    <col min="7378" max="7378" width="32.28515625" style="1" customWidth="1"/>
    <col min="7379" max="7379" width="46.28515625" style="1" customWidth="1"/>
    <col min="7380" max="7380" width="19" style="1" customWidth="1"/>
    <col min="7381" max="7381" width="0" style="1" hidden="1" customWidth="1"/>
    <col min="7382" max="7382" width="17.7109375" style="1" customWidth="1"/>
    <col min="7383" max="7383" width="0" style="1" hidden="1" customWidth="1"/>
    <col min="7384" max="7384" width="22.28515625" style="1" customWidth="1"/>
    <col min="7385" max="7385" width="5.28515625" style="1" customWidth="1"/>
    <col min="7386" max="7386" width="36.28515625" style="1" customWidth="1"/>
    <col min="7387" max="7387" width="5.7109375" style="1" customWidth="1"/>
    <col min="7388" max="7388" width="0" style="1" hidden="1" customWidth="1"/>
    <col min="7389" max="7389" width="20.7109375" style="1" customWidth="1"/>
    <col min="7390" max="7390" width="4.7109375" style="1" customWidth="1"/>
    <col min="7391" max="7391" width="0" style="1" hidden="1" customWidth="1"/>
    <col min="7392" max="7392" width="24.7109375" style="1" customWidth="1"/>
    <col min="7393" max="7393" width="12.28515625" style="1" customWidth="1"/>
    <col min="7394" max="7394" width="0" style="1" hidden="1" customWidth="1"/>
    <col min="7395" max="7395" width="3.42578125" style="1" customWidth="1"/>
    <col min="7396" max="7396" width="0" style="1" hidden="1" customWidth="1"/>
    <col min="7397" max="7397" width="17.7109375" style="1" customWidth="1"/>
    <col min="7398" max="7398" width="3.42578125" style="1" customWidth="1"/>
    <col min="7399" max="7399" width="0" style="1" hidden="1" customWidth="1"/>
    <col min="7400" max="7400" width="23.7109375" style="1" customWidth="1"/>
    <col min="7401" max="7401" width="10" style="1" customWidth="1"/>
    <col min="7402" max="7402" width="0" style="1" hidden="1" customWidth="1"/>
    <col min="7403" max="7404" width="14.7109375" style="1" customWidth="1"/>
    <col min="7405" max="7405" width="12.7109375" style="1" customWidth="1"/>
    <col min="7406" max="7406" width="3.28515625" style="1" customWidth="1"/>
    <col min="7407" max="7407" width="30.28515625" style="1" customWidth="1"/>
    <col min="7408" max="7408" width="5" style="1" customWidth="1"/>
    <col min="7409" max="7409" width="0" style="1" hidden="1" customWidth="1"/>
    <col min="7410" max="7410" width="14.28515625" style="1" customWidth="1"/>
    <col min="7411" max="7411" width="5.7109375" style="1" customWidth="1"/>
    <col min="7412" max="7412" width="0" style="1" hidden="1" customWidth="1"/>
    <col min="7413" max="7413" width="17.28515625" style="1" customWidth="1"/>
    <col min="7414" max="7414" width="12.7109375" style="1" customWidth="1"/>
    <col min="7415" max="7415" width="0" style="1" hidden="1" customWidth="1"/>
    <col min="7416" max="7416" width="5.28515625" style="1" customWidth="1"/>
    <col min="7417" max="7417" width="0" style="1" hidden="1" customWidth="1"/>
    <col min="7418" max="7418" width="17" style="1" customWidth="1"/>
    <col min="7419" max="7419" width="6.28515625" style="1" customWidth="1"/>
    <col min="7420" max="7420" width="0" style="1" hidden="1" customWidth="1"/>
    <col min="7421" max="7421" width="14.28515625" style="1" customWidth="1"/>
    <col min="7422" max="7422" width="7.5703125" style="1" customWidth="1"/>
    <col min="7423" max="7423" width="0" style="1" hidden="1" customWidth="1"/>
    <col min="7424" max="7425" width="14.28515625" style="1" customWidth="1"/>
    <col min="7426" max="7426" width="20.7109375" style="1" customWidth="1"/>
    <col min="7427" max="7427" width="14.42578125" style="1" customWidth="1"/>
    <col min="7428" max="7428" width="15" style="1" customWidth="1"/>
    <col min="7429" max="7429" width="2.7109375" style="1" customWidth="1"/>
    <col min="7430" max="7430" width="11.7109375" style="1" customWidth="1"/>
    <col min="7431" max="7431" width="11.5703125" style="1" customWidth="1"/>
    <col min="7432" max="7432" width="2.28515625" style="1" customWidth="1"/>
    <col min="7433" max="7433" width="41" style="1" customWidth="1"/>
    <col min="7434" max="7434" width="14.28515625" style="1" customWidth="1"/>
    <col min="7435" max="7436" width="11.5703125" style="1" customWidth="1"/>
    <col min="7437" max="7437" width="21.7109375" style="1" customWidth="1"/>
    <col min="7438" max="7629" width="11.42578125" style="1"/>
    <col min="7630" max="7630" width="21.7109375" style="1" customWidth="1"/>
    <col min="7631" max="7631" width="13.7109375" style="1" customWidth="1"/>
    <col min="7632" max="7632" width="38.7109375" style="1" customWidth="1"/>
    <col min="7633" max="7633" width="3" style="1" bestFit="1" customWidth="1"/>
    <col min="7634" max="7634" width="32.28515625" style="1" customWidth="1"/>
    <col min="7635" max="7635" width="46.28515625" style="1" customWidth="1"/>
    <col min="7636" max="7636" width="19" style="1" customWidth="1"/>
    <col min="7637" max="7637" width="0" style="1" hidden="1" customWidth="1"/>
    <col min="7638" max="7638" width="17.7109375" style="1" customWidth="1"/>
    <col min="7639" max="7639" width="0" style="1" hidden="1" customWidth="1"/>
    <col min="7640" max="7640" width="22.28515625" style="1" customWidth="1"/>
    <col min="7641" max="7641" width="5.28515625" style="1" customWidth="1"/>
    <col min="7642" max="7642" width="36.28515625" style="1" customWidth="1"/>
    <col min="7643" max="7643" width="5.7109375" style="1" customWidth="1"/>
    <col min="7644" max="7644" width="0" style="1" hidden="1" customWidth="1"/>
    <col min="7645" max="7645" width="20.7109375" style="1" customWidth="1"/>
    <col min="7646" max="7646" width="4.7109375" style="1" customWidth="1"/>
    <col min="7647" max="7647" width="0" style="1" hidden="1" customWidth="1"/>
    <col min="7648" max="7648" width="24.7109375" style="1" customWidth="1"/>
    <col min="7649" max="7649" width="12.28515625" style="1" customWidth="1"/>
    <col min="7650" max="7650" width="0" style="1" hidden="1" customWidth="1"/>
    <col min="7651" max="7651" width="3.42578125" style="1" customWidth="1"/>
    <col min="7652" max="7652" width="0" style="1" hidden="1" customWidth="1"/>
    <col min="7653" max="7653" width="17.7109375" style="1" customWidth="1"/>
    <col min="7654" max="7654" width="3.42578125" style="1" customWidth="1"/>
    <col min="7655" max="7655" width="0" style="1" hidden="1" customWidth="1"/>
    <col min="7656" max="7656" width="23.7109375" style="1" customWidth="1"/>
    <col min="7657" max="7657" width="10" style="1" customWidth="1"/>
    <col min="7658" max="7658" width="0" style="1" hidden="1" customWidth="1"/>
    <col min="7659" max="7660" width="14.7109375" style="1" customWidth="1"/>
    <col min="7661" max="7661" width="12.7109375" style="1" customWidth="1"/>
    <col min="7662" max="7662" width="3.28515625" style="1" customWidth="1"/>
    <col min="7663" max="7663" width="30.28515625" style="1" customWidth="1"/>
    <col min="7664" max="7664" width="5" style="1" customWidth="1"/>
    <col min="7665" max="7665" width="0" style="1" hidden="1" customWidth="1"/>
    <col min="7666" max="7666" width="14.28515625" style="1" customWidth="1"/>
    <col min="7667" max="7667" width="5.7109375" style="1" customWidth="1"/>
    <col min="7668" max="7668" width="0" style="1" hidden="1" customWidth="1"/>
    <col min="7669" max="7669" width="17.28515625" style="1" customWidth="1"/>
    <col min="7670" max="7670" width="12.7109375" style="1" customWidth="1"/>
    <col min="7671" max="7671" width="0" style="1" hidden="1" customWidth="1"/>
    <col min="7672" max="7672" width="5.28515625" style="1" customWidth="1"/>
    <col min="7673" max="7673" width="0" style="1" hidden="1" customWidth="1"/>
    <col min="7674" max="7674" width="17" style="1" customWidth="1"/>
    <col min="7675" max="7675" width="6.28515625" style="1" customWidth="1"/>
    <col min="7676" max="7676" width="0" style="1" hidden="1" customWidth="1"/>
    <col min="7677" max="7677" width="14.28515625" style="1" customWidth="1"/>
    <col min="7678" max="7678" width="7.5703125" style="1" customWidth="1"/>
    <col min="7679" max="7679" width="0" style="1" hidden="1" customWidth="1"/>
    <col min="7680" max="7681" width="14.28515625" style="1" customWidth="1"/>
    <col min="7682" max="7682" width="20.7109375" style="1" customWidth="1"/>
    <col min="7683" max="7683" width="14.42578125" style="1" customWidth="1"/>
    <col min="7684" max="7684" width="15" style="1" customWidth="1"/>
    <col min="7685" max="7685" width="2.7109375" style="1" customWidth="1"/>
    <col min="7686" max="7686" width="11.7109375" style="1" customWidth="1"/>
    <col min="7687" max="7687" width="11.5703125" style="1" customWidth="1"/>
    <col min="7688" max="7688" width="2.28515625" style="1" customWidth="1"/>
    <col min="7689" max="7689" width="41" style="1" customWidth="1"/>
    <col min="7690" max="7690" width="14.28515625" style="1" customWidth="1"/>
    <col min="7691" max="7692" width="11.5703125" style="1" customWidth="1"/>
    <col min="7693" max="7693" width="21.7109375" style="1" customWidth="1"/>
    <col min="7694" max="7885" width="11.42578125" style="1"/>
    <col min="7886" max="7886" width="21.7109375" style="1" customWidth="1"/>
    <col min="7887" max="7887" width="13.7109375" style="1" customWidth="1"/>
    <col min="7888" max="7888" width="38.7109375" style="1" customWidth="1"/>
    <col min="7889" max="7889" width="3" style="1" bestFit="1" customWidth="1"/>
    <col min="7890" max="7890" width="32.28515625" style="1" customWidth="1"/>
    <col min="7891" max="7891" width="46.28515625" style="1" customWidth="1"/>
    <col min="7892" max="7892" width="19" style="1" customWidth="1"/>
    <col min="7893" max="7893" width="0" style="1" hidden="1" customWidth="1"/>
    <col min="7894" max="7894" width="17.7109375" style="1" customWidth="1"/>
    <col min="7895" max="7895" width="0" style="1" hidden="1" customWidth="1"/>
    <col min="7896" max="7896" width="22.28515625" style="1" customWidth="1"/>
    <col min="7897" max="7897" width="5.28515625" style="1" customWidth="1"/>
    <col min="7898" max="7898" width="36.28515625" style="1" customWidth="1"/>
    <col min="7899" max="7899" width="5.7109375" style="1" customWidth="1"/>
    <col min="7900" max="7900" width="0" style="1" hidden="1" customWidth="1"/>
    <col min="7901" max="7901" width="20.7109375" style="1" customWidth="1"/>
    <col min="7902" max="7902" width="4.7109375" style="1" customWidth="1"/>
    <col min="7903" max="7903" width="0" style="1" hidden="1" customWidth="1"/>
    <col min="7904" max="7904" width="24.7109375" style="1" customWidth="1"/>
    <col min="7905" max="7905" width="12.28515625" style="1" customWidth="1"/>
    <col min="7906" max="7906" width="0" style="1" hidden="1" customWidth="1"/>
    <col min="7907" max="7907" width="3.42578125" style="1" customWidth="1"/>
    <col min="7908" max="7908" width="0" style="1" hidden="1" customWidth="1"/>
    <col min="7909" max="7909" width="17.7109375" style="1" customWidth="1"/>
    <col min="7910" max="7910" width="3.42578125" style="1" customWidth="1"/>
    <col min="7911" max="7911" width="0" style="1" hidden="1" customWidth="1"/>
    <col min="7912" max="7912" width="23.7109375" style="1" customWidth="1"/>
    <col min="7913" max="7913" width="10" style="1" customWidth="1"/>
    <col min="7914" max="7914" width="0" style="1" hidden="1" customWidth="1"/>
    <col min="7915" max="7916" width="14.7109375" style="1" customWidth="1"/>
    <col min="7917" max="7917" width="12.7109375" style="1" customWidth="1"/>
    <col min="7918" max="7918" width="3.28515625" style="1" customWidth="1"/>
    <col min="7919" max="7919" width="30.28515625" style="1" customWidth="1"/>
    <col min="7920" max="7920" width="5" style="1" customWidth="1"/>
    <col min="7921" max="7921" width="0" style="1" hidden="1" customWidth="1"/>
    <col min="7922" max="7922" width="14.28515625" style="1" customWidth="1"/>
    <col min="7923" max="7923" width="5.7109375" style="1" customWidth="1"/>
    <col min="7924" max="7924" width="0" style="1" hidden="1" customWidth="1"/>
    <col min="7925" max="7925" width="17.28515625" style="1" customWidth="1"/>
    <col min="7926" max="7926" width="12.7109375" style="1" customWidth="1"/>
    <col min="7927" max="7927" width="0" style="1" hidden="1" customWidth="1"/>
    <col min="7928" max="7928" width="5.28515625" style="1" customWidth="1"/>
    <col min="7929" max="7929" width="0" style="1" hidden="1" customWidth="1"/>
    <col min="7930" max="7930" width="17" style="1" customWidth="1"/>
    <col min="7931" max="7931" width="6.28515625" style="1" customWidth="1"/>
    <col min="7932" max="7932" width="0" style="1" hidden="1" customWidth="1"/>
    <col min="7933" max="7933" width="14.28515625" style="1" customWidth="1"/>
    <col min="7934" max="7934" width="7.5703125" style="1" customWidth="1"/>
    <col min="7935" max="7935" width="0" style="1" hidden="1" customWidth="1"/>
    <col min="7936" max="7937" width="14.28515625" style="1" customWidth="1"/>
    <col min="7938" max="7938" width="20.7109375" style="1" customWidth="1"/>
    <col min="7939" max="7939" width="14.42578125" style="1" customWidth="1"/>
    <col min="7940" max="7940" width="15" style="1" customWidth="1"/>
    <col min="7941" max="7941" width="2.7109375" style="1" customWidth="1"/>
    <col min="7942" max="7942" width="11.7109375" style="1" customWidth="1"/>
    <col min="7943" max="7943" width="11.5703125" style="1" customWidth="1"/>
    <col min="7944" max="7944" width="2.28515625" style="1" customWidth="1"/>
    <col min="7945" max="7945" width="41" style="1" customWidth="1"/>
    <col min="7946" max="7946" width="14.28515625" style="1" customWidth="1"/>
    <col min="7947" max="7948" width="11.5703125" style="1" customWidth="1"/>
    <col min="7949" max="7949" width="21.7109375" style="1" customWidth="1"/>
    <col min="7950" max="8141" width="11.42578125" style="1"/>
    <col min="8142" max="8142" width="21.7109375" style="1" customWidth="1"/>
    <col min="8143" max="8143" width="13.7109375" style="1" customWidth="1"/>
    <col min="8144" max="8144" width="38.7109375" style="1" customWidth="1"/>
    <col min="8145" max="8145" width="3" style="1" bestFit="1" customWidth="1"/>
    <col min="8146" max="8146" width="32.28515625" style="1" customWidth="1"/>
    <col min="8147" max="8147" width="46.28515625" style="1" customWidth="1"/>
    <col min="8148" max="8148" width="19" style="1" customWidth="1"/>
    <col min="8149" max="8149" width="0" style="1" hidden="1" customWidth="1"/>
    <col min="8150" max="8150" width="17.7109375" style="1" customWidth="1"/>
    <col min="8151" max="8151" width="0" style="1" hidden="1" customWidth="1"/>
    <col min="8152" max="8152" width="22.28515625" style="1" customWidth="1"/>
    <col min="8153" max="8153" width="5.28515625" style="1" customWidth="1"/>
    <col min="8154" max="8154" width="36.28515625" style="1" customWidth="1"/>
    <col min="8155" max="8155" width="5.7109375" style="1" customWidth="1"/>
    <col min="8156" max="8156" width="0" style="1" hidden="1" customWidth="1"/>
    <col min="8157" max="8157" width="20.7109375" style="1" customWidth="1"/>
    <col min="8158" max="8158" width="4.7109375" style="1" customWidth="1"/>
    <col min="8159" max="8159" width="0" style="1" hidden="1" customWidth="1"/>
    <col min="8160" max="8160" width="24.7109375" style="1" customWidth="1"/>
    <col min="8161" max="8161" width="12.28515625" style="1" customWidth="1"/>
    <col min="8162" max="8162" width="0" style="1" hidden="1" customWidth="1"/>
    <col min="8163" max="8163" width="3.42578125" style="1" customWidth="1"/>
    <col min="8164" max="8164" width="0" style="1" hidden="1" customWidth="1"/>
    <col min="8165" max="8165" width="17.7109375" style="1" customWidth="1"/>
    <col min="8166" max="8166" width="3.42578125" style="1" customWidth="1"/>
    <col min="8167" max="8167" width="0" style="1" hidden="1" customWidth="1"/>
    <col min="8168" max="8168" width="23.7109375" style="1" customWidth="1"/>
    <col min="8169" max="8169" width="10" style="1" customWidth="1"/>
    <col min="8170" max="8170" width="0" style="1" hidden="1" customWidth="1"/>
    <col min="8171" max="8172" width="14.7109375" style="1" customWidth="1"/>
    <col min="8173" max="8173" width="12.7109375" style="1" customWidth="1"/>
    <col min="8174" max="8174" width="3.28515625" style="1" customWidth="1"/>
    <col min="8175" max="8175" width="30.28515625" style="1" customWidth="1"/>
    <col min="8176" max="8176" width="5" style="1" customWidth="1"/>
    <col min="8177" max="8177" width="0" style="1" hidden="1" customWidth="1"/>
    <col min="8178" max="8178" width="14.28515625" style="1" customWidth="1"/>
    <col min="8179" max="8179" width="5.7109375" style="1" customWidth="1"/>
    <col min="8180" max="8180" width="0" style="1" hidden="1" customWidth="1"/>
    <col min="8181" max="8181" width="17.28515625" style="1" customWidth="1"/>
    <col min="8182" max="8182" width="12.7109375" style="1" customWidth="1"/>
    <col min="8183" max="8183" width="0" style="1" hidden="1" customWidth="1"/>
    <col min="8184" max="8184" width="5.28515625" style="1" customWidth="1"/>
    <col min="8185" max="8185" width="0" style="1" hidden="1" customWidth="1"/>
    <col min="8186" max="8186" width="17" style="1" customWidth="1"/>
    <col min="8187" max="8187" width="6.28515625" style="1" customWidth="1"/>
    <col min="8188" max="8188" width="0" style="1" hidden="1" customWidth="1"/>
    <col min="8189" max="8189" width="14.28515625" style="1" customWidth="1"/>
    <col min="8190" max="8190" width="7.5703125" style="1" customWidth="1"/>
    <col min="8191" max="8191" width="0" style="1" hidden="1" customWidth="1"/>
    <col min="8192" max="8193" width="14.28515625" style="1" customWidth="1"/>
    <col min="8194" max="8194" width="20.7109375" style="1" customWidth="1"/>
    <col min="8195" max="8195" width="14.42578125" style="1" customWidth="1"/>
    <col min="8196" max="8196" width="15" style="1" customWidth="1"/>
    <col min="8197" max="8197" width="2.7109375" style="1" customWidth="1"/>
    <col min="8198" max="8198" width="11.7109375" style="1" customWidth="1"/>
    <col min="8199" max="8199" width="11.5703125" style="1" customWidth="1"/>
    <col min="8200" max="8200" width="2.28515625" style="1" customWidth="1"/>
    <col min="8201" max="8201" width="41" style="1" customWidth="1"/>
    <col min="8202" max="8202" width="14.28515625" style="1" customWidth="1"/>
    <col min="8203" max="8204" width="11.5703125" style="1" customWidth="1"/>
    <col min="8205" max="8205" width="21.7109375" style="1" customWidth="1"/>
    <col min="8206" max="8397" width="11.42578125" style="1"/>
    <col min="8398" max="8398" width="21.7109375" style="1" customWidth="1"/>
    <col min="8399" max="8399" width="13.7109375" style="1" customWidth="1"/>
    <col min="8400" max="8400" width="38.7109375" style="1" customWidth="1"/>
    <col min="8401" max="8401" width="3" style="1" bestFit="1" customWidth="1"/>
    <col min="8402" max="8402" width="32.28515625" style="1" customWidth="1"/>
    <col min="8403" max="8403" width="46.28515625" style="1" customWidth="1"/>
    <col min="8404" max="8404" width="19" style="1" customWidth="1"/>
    <col min="8405" max="8405" width="0" style="1" hidden="1" customWidth="1"/>
    <col min="8406" max="8406" width="17.7109375" style="1" customWidth="1"/>
    <col min="8407" max="8407" width="0" style="1" hidden="1" customWidth="1"/>
    <col min="8408" max="8408" width="22.28515625" style="1" customWidth="1"/>
    <col min="8409" max="8409" width="5.28515625" style="1" customWidth="1"/>
    <col min="8410" max="8410" width="36.28515625" style="1" customWidth="1"/>
    <col min="8411" max="8411" width="5.7109375" style="1" customWidth="1"/>
    <col min="8412" max="8412" width="0" style="1" hidden="1" customWidth="1"/>
    <col min="8413" max="8413" width="20.7109375" style="1" customWidth="1"/>
    <col min="8414" max="8414" width="4.7109375" style="1" customWidth="1"/>
    <col min="8415" max="8415" width="0" style="1" hidden="1" customWidth="1"/>
    <col min="8416" max="8416" width="24.7109375" style="1" customWidth="1"/>
    <col min="8417" max="8417" width="12.28515625" style="1" customWidth="1"/>
    <col min="8418" max="8418" width="0" style="1" hidden="1" customWidth="1"/>
    <col min="8419" max="8419" width="3.42578125" style="1" customWidth="1"/>
    <col min="8420" max="8420" width="0" style="1" hidden="1" customWidth="1"/>
    <col min="8421" max="8421" width="17.7109375" style="1" customWidth="1"/>
    <col min="8422" max="8422" width="3.42578125" style="1" customWidth="1"/>
    <col min="8423" max="8423" width="0" style="1" hidden="1" customWidth="1"/>
    <col min="8424" max="8424" width="23.7109375" style="1" customWidth="1"/>
    <col min="8425" max="8425" width="10" style="1" customWidth="1"/>
    <col min="8426" max="8426" width="0" style="1" hidden="1" customWidth="1"/>
    <col min="8427" max="8428" width="14.7109375" style="1" customWidth="1"/>
    <col min="8429" max="8429" width="12.7109375" style="1" customWidth="1"/>
    <col min="8430" max="8430" width="3.28515625" style="1" customWidth="1"/>
    <col min="8431" max="8431" width="30.28515625" style="1" customWidth="1"/>
    <col min="8432" max="8432" width="5" style="1" customWidth="1"/>
    <col min="8433" max="8433" width="0" style="1" hidden="1" customWidth="1"/>
    <col min="8434" max="8434" width="14.28515625" style="1" customWidth="1"/>
    <col min="8435" max="8435" width="5.7109375" style="1" customWidth="1"/>
    <col min="8436" max="8436" width="0" style="1" hidden="1" customWidth="1"/>
    <col min="8437" max="8437" width="17.28515625" style="1" customWidth="1"/>
    <col min="8438" max="8438" width="12.7109375" style="1" customWidth="1"/>
    <col min="8439" max="8439" width="0" style="1" hidden="1" customWidth="1"/>
    <col min="8440" max="8440" width="5.28515625" style="1" customWidth="1"/>
    <col min="8441" max="8441" width="0" style="1" hidden="1" customWidth="1"/>
    <col min="8442" max="8442" width="17" style="1" customWidth="1"/>
    <col min="8443" max="8443" width="6.28515625" style="1" customWidth="1"/>
    <col min="8444" max="8444" width="0" style="1" hidden="1" customWidth="1"/>
    <col min="8445" max="8445" width="14.28515625" style="1" customWidth="1"/>
    <col min="8446" max="8446" width="7.5703125" style="1" customWidth="1"/>
    <col min="8447" max="8447" width="0" style="1" hidden="1" customWidth="1"/>
    <col min="8448" max="8449" width="14.28515625" style="1" customWidth="1"/>
    <col min="8450" max="8450" width="20.7109375" style="1" customWidth="1"/>
    <col min="8451" max="8451" width="14.42578125" style="1" customWidth="1"/>
    <col min="8452" max="8452" width="15" style="1" customWidth="1"/>
    <col min="8453" max="8453" width="2.7109375" style="1" customWidth="1"/>
    <col min="8454" max="8454" width="11.7109375" style="1" customWidth="1"/>
    <col min="8455" max="8455" width="11.5703125" style="1" customWidth="1"/>
    <col min="8456" max="8456" width="2.28515625" style="1" customWidth="1"/>
    <col min="8457" max="8457" width="41" style="1" customWidth="1"/>
    <col min="8458" max="8458" width="14.28515625" style="1" customWidth="1"/>
    <col min="8459" max="8460" width="11.5703125" style="1" customWidth="1"/>
    <col min="8461" max="8461" width="21.7109375" style="1" customWidth="1"/>
    <col min="8462" max="8653" width="11.42578125" style="1"/>
    <col min="8654" max="8654" width="21.7109375" style="1" customWidth="1"/>
    <col min="8655" max="8655" width="13.7109375" style="1" customWidth="1"/>
    <col min="8656" max="8656" width="38.7109375" style="1" customWidth="1"/>
    <col min="8657" max="8657" width="3" style="1" bestFit="1" customWidth="1"/>
    <col min="8658" max="8658" width="32.28515625" style="1" customWidth="1"/>
    <col min="8659" max="8659" width="46.28515625" style="1" customWidth="1"/>
    <col min="8660" max="8660" width="19" style="1" customWidth="1"/>
    <col min="8661" max="8661" width="0" style="1" hidden="1" customWidth="1"/>
    <col min="8662" max="8662" width="17.7109375" style="1" customWidth="1"/>
    <col min="8663" max="8663" width="0" style="1" hidden="1" customWidth="1"/>
    <col min="8664" max="8664" width="22.28515625" style="1" customWidth="1"/>
    <col min="8665" max="8665" width="5.28515625" style="1" customWidth="1"/>
    <col min="8666" max="8666" width="36.28515625" style="1" customWidth="1"/>
    <col min="8667" max="8667" width="5.7109375" style="1" customWidth="1"/>
    <col min="8668" max="8668" width="0" style="1" hidden="1" customWidth="1"/>
    <col min="8669" max="8669" width="20.7109375" style="1" customWidth="1"/>
    <col min="8670" max="8670" width="4.7109375" style="1" customWidth="1"/>
    <col min="8671" max="8671" width="0" style="1" hidden="1" customWidth="1"/>
    <col min="8672" max="8672" width="24.7109375" style="1" customWidth="1"/>
    <col min="8673" max="8673" width="12.28515625" style="1" customWidth="1"/>
    <col min="8674" max="8674" width="0" style="1" hidden="1" customWidth="1"/>
    <col min="8675" max="8675" width="3.42578125" style="1" customWidth="1"/>
    <col min="8676" max="8676" width="0" style="1" hidden="1" customWidth="1"/>
    <col min="8677" max="8677" width="17.7109375" style="1" customWidth="1"/>
    <col min="8678" max="8678" width="3.42578125" style="1" customWidth="1"/>
    <col min="8679" max="8679" width="0" style="1" hidden="1" customWidth="1"/>
    <col min="8680" max="8680" width="23.7109375" style="1" customWidth="1"/>
    <col min="8681" max="8681" width="10" style="1" customWidth="1"/>
    <col min="8682" max="8682" width="0" style="1" hidden="1" customWidth="1"/>
    <col min="8683" max="8684" width="14.7109375" style="1" customWidth="1"/>
    <col min="8685" max="8685" width="12.7109375" style="1" customWidth="1"/>
    <col min="8686" max="8686" width="3.28515625" style="1" customWidth="1"/>
    <col min="8687" max="8687" width="30.28515625" style="1" customWidth="1"/>
    <col min="8688" max="8688" width="5" style="1" customWidth="1"/>
    <col min="8689" max="8689" width="0" style="1" hidden="1" customWidth="1"/>
    <col min="8690" max="8690" width="14.28515625" style="1" customWidth="1"/>
    <col min="8691" max="8691" width="5.7109375" style="1" customWidth="1"/>
    <col min="8692" max="8692" width="0" style="1" hidden="1" customWidth="1"/>
    <col min="8693" max="8693" width="17.28515625" style="1" customWidth="1"/>
    <col min="8694" max="8694" width="12.7109375" style="1" customWidth="1"/>
    <col min="8695" max="8695" width="0" style="1" hidden="1" customWidth="1"/>
    <col min="8696" max="8696" width="5.28515625" style="1" customWidth="1"/>
    <col min="8697" max="8697" width="0" style="1" hidden="1" customWidth="1"/>
    <col min="8698" max="8698" width="17" style="1" customWidth="1"/>
    <col min="8699" max="8699" width="6.28515625" style="1" customWidth="1"/>
    <col min="8700" max="8700" width="0" style="1" hidden="1" customWidth="1"/>
    <col min="8701" max="8701" width="14.28515625" style="1" customWidth="1"/>
    <col min="8702" max="8702" width="7.5703125" style="1" customWidth="1"/>
    <col min="8703" max="8703" width="0" style="1" hidden="1" customWidth="1"/>
    <col min="8704" max="8705" width="14.28515625" style="1" customWidth="1"/>
    <col min="8706" max="8706" width="20.7109375" style="1" customWidth="1"/>
    <col min="8707" max="8707" width="14.42578125" style="1" customWidth="1"/>
    <col min="8708" max="8708" width="15" style="1" customWidth="1"/>
    <col min="8709" max="8709" width="2.7109375" style="1" customWidth="1"/>
    <col min="8710" max="8710" width="11.7109375" style="1" customWidth="1"/>
    <col min="8711" max="8711" width="11.5703125" style="1" customWidth="1"/>
    <col min="8712" max="8712" width="2.28515625" style="1" customWidth="1"/>
    <col min="8713" max="8713" width="41" style="1" customWidth="1"/>
    <col min="8714" max="8714" width="14.28515625" style="1" customWidth="1"/>
    <col min="8715" max="8716" width="11.5703125" style="1" customWidth="1"/>
    <col min="8717" max="8717" width="21.7109375" style="1" customWidth="1"/>
    <col min="8718" max="8909" width="11.42578125" style="1"/>
    <col min="8910" max="8910" width="21.7109375" style="1" customWidth="1"/>
    <col min="8911" max="8911" width="13.7109375" style="1" customWidth="1"/>
    <col min="8912" max="8912" width="38.7109375" style="1" customWidth="1"/>
    <col min="8913" max="8913" width="3" style="1" bestFit="1" customWidth="1"/>
    <col min="8914" max="8914" width="32.28515625" style="1" customWidth="1"/>
    <col min="8915" max="8915" width="46.28515625" style="1" customWidth="1"/>
    <col min="8916" max="8916" width="19" style="1" customWidth="1"/>
    <col min="8917" max="8917" width="0" style="1" hidden="1" customWidth="1"/>
    <col min="8918" max="8918" width="17.7109375" style="1" customWidth="1"/>
    <col min="8919" max="8919" width="0" style="1" hidden="1" customWidth="1"/>
    <col min="8920" max="8920" width="22.28515625" style="1" customWidth="1"/>
    <col min="8921" max="8921" width="5.28515625" style="1" customWidth="1"/>
    <col min="8922" max="8922" width="36.28515625" style="1" customWidth="1"/>
    <col min="8923" max="8923" width="5.7109375" style="1" customWidth="1"/>
    <col min="8924" max="8924" width="0" style="1" hidden="1" customWidth="1"/>
    <col min="8925" max="8925" width="20.7109375" style="1" customWidth="1"/>
    <col min="8926" max="8926" width="4.7109375" style="1" customWidth="1"/>
    <col min="8927" max="8927" width="0" style="1" hidden="1" customWidth="1"/>
    <col min="8928" max="8928" width="24.7109375" style="1" customWidth="1"/>
    <col min="8929" max="8929" width="12.28515625" style="1" customWidth="1"/>
    <col min="8930" max="8930" width="0" style="1" hidden="1" customWidth="1"/>
    <col min="8931" max="8931" width="3.42578125" style="1" customWidth="1"/>
    <col min="8932" max="8932" width="0" style="1" hidden="1" customWidth="1"/>
    <col min="8933" max="8933" width="17.7109375" style="1" customWidth="1"/>
    <col min="8934" max="8934" width="3.42578125" style="1" customWidth="1"/>
    <col min="8935" max="8935" width="0" style="1" hidden="1" customWidth="1"/>
    <col min="8936" max="8936" width="23.7109375" style="1" customWidth="1"/>
    <col min="8937" max="8937" width="10" style="1" customWidth="1"/>
    <col min="8938" max="8938" width="0" style="1" hidden="1" customWidth="1"/>
    <col min="8939" max="8940" width="14.7109375" style="1" customWidth="1"/>
    <col min="8941" max="8941" width="12.7109375" style="1" customWidth="1"/>
    <col min="8942" max="8942" width="3.28515625" style="1" customWidth="1"/>
    <col min="8943" max="8943" width="30.28515625" style="1" customWidth="1"/>
    <col min="8944" max="8944" width="5" style="1" customWidth="1"/>
    <col min="8945" max="8945" width="0" style="1" hidden="1" customWidth="1"/>
    <col min="8946" max="8946" width="14.28515625" style="1" customWidth="1"/>
    <col min="8947" max="8947" width="5.7109375" style="1" customWidth="1"/>
    <col min="8948" max="8948" width="0" style="1" hidden="1" customWidth="1"/>
    <col min="8949" max="8949" width="17.28515625" style="1" customWidth="1"/>
    <col min="8950" max="8950" width="12.7109375" style="1" customWidth="1"/>
    <col min="8951" max="8951" width="0" style="1" hidden="1" customWidth="1"/>
    <col min="8952" max="8952" width="5.28515625" style="1" customWidth="1"/>
    <col min="8953" max="8953" width="0" style="1" hidden="1" customWidth="1"/>
    <col min="8954" max="8954" width="17" style="1" customWidth="1"/>
    <col min="8955" max="8955" width="6.28515625" style="1" customWidth="1"/>
    <col min="8956" max="8956" width="0" style="1" hidden="1" customWidth="1"/>
    <col min="8957" max="8957" width="14.28515625" style="1" customWidth="1"/>
    <col min="8958" max="8958" width="7.5703125" style="1" customWidth="1"/>
    <col min="8959" max="8959" width="0" style="1" hidden="1" customWidth="1"/>
    <col min="8960" max="8961" width="14.28515625" style="1" customWidth="1"/>
    <col min="8962" max="8962" width="20.7109375" style="1" customWidth="1"/>
    <col min="8963" max="8963" width="14.42578125" style="1" customWidth="1"/>
    <col min="8964" max="8964" width="15" style="1" customWidth="1"/>
    <col min="8965" max="8965" width="2.7109375" style="1" customWidth="1"/>
    <col min="8966" max="8966" width="11.7109375" style="1" customWidth="1"/>
    <col min="8967" max="8967" width="11.5703125" style="1" customWidth="1"/>
    <col min="8968" max="8968" width="2.28515625" style="1" customWidth="1"/>
    <col min="8969" max="8969" width="41" style="1" customWidth="1"/>
    <col min="8970" max="8970" width="14.28515625" style="1" customWidth="1"/>
    <col min="8971" max="8972" width="11.5703125" style="1" customWidth="1"/>
    <col min="8973" max="8973" width="21.7109375" style="1" customWidth="1"/>
    <col min="8974" max="9165" width="11.42578125" style="1"/>
    <col min="9166" max="9166" width="21.7109375" style="1" customWidth="1"/>
    <col min="9167" max="9167" width="13.7109375" style="1" customWidth="1"/>
    <col min="9168" max="9168" width="38.7109375" style="1" customWidth="1"/>
    <col min="9169" max="9169" width="3" style="1" bestFit="1" customWidth="1"/>
    <col min="9170" max="9170" width="32.28515625" style="1" customWidth="1"/>
    <col min="9171" max="9171" width="46.28515625" style="1" customWidth="1"/>
    <col min="9172" max="9172" width="19" style="1" customWidth="1"/>
    <col min="9173" max="9173" width="0" style="1" hidden="1" customWidth="1"/>
    <col min="9174" max="9174" width="17.7109375" style="1" customWidth="1"/>
    <col min="9175" max="9175" width="0" style="1" hidden="1" customWidth="1"/>
    <col min="9176" max="9176" width="22.28515625" style="1" customWidth="1"/>
    <col min="9177" max="9177" width="5.28515625" style="1" customWidth="1"/>
    <col min="9178" max="9178" width="36.28515625" style="1" customWidth="1"/>
    <col min="9179" max="9179" width="5.7109375" style="1" customWidth="1"/>
    <col min="9180" max="9180" width="0" style="1" hidden="1" customWidth="1"/>
    <col min="9181" max="9181" width="20.7109375" style="1" customWidth="1"/>
    <col min="9182" max="9182" width="4.7109375" style="1" customWidth="1"/>
    <col min="9183" max="9183" width="0" style="1" hidden="1" customWidth="1"/>
    <col min="9184" max="9184" width="24.7109375" style="1" customWidth="1"/>
    <col min="9185" max="9185" width="12.28515625" style="1" customWidth="1"/>
    <col min="9186" max="9186" width="0" style="1" hidden="1" customWidth="1"/>
    <col min="9187" max="9187" width="3.42578125" style="1" customWidth="1"/>
    <col min="9188" max="9188" width="0" style="1" hidden="1" customWidth="1"/>
    <col min="9189" max="9189" width="17.7109375" style="1" customWidth="1"/>
    <col min="9190" max="9190" width="3.42578125" style="1" customWidth="1"/>
    <col min="9191" max="9191" width="0" style="1" hidden="1" customWidth="1"/>
    <col min="9192" max="9192" width="23.7109375" style="1" customWidth="1"/>
    <col min="9193" max="9193" width="10" style="1" customWidth="1"/>
    <col min="9194" max="9194" width="0" style="1" hidden="1" customWidth="1"/>
    <col min="9195" max="9196" width="14.7109375" style="1" customWidth="1"/>
    <col min="9197" max="9197" width="12.7109375" style="1" customWidth="1"/>
    <col min="9198" max="9198" width="3.28515625" style="1" customWidth="1"/>
    <col min="9199" max="9199" width="30.28515625" style="1" customWidth="1"/>
    <col min="9200" max="9200" width="5" style="1" customWidth="1"/>
    <col min="9201" max="9201" width="0" style="1" hidden="1" customWidth="1"/>
    <col min="9202" max="9202" width="14.28515625" style="1" customWidth="1"/>
    <col min="9203" max="9203" width="5.7109375" style="1" customWidth="1"/>
    <col min="9204" max="9204" width="0" style="1" hidden="1" customWidth="1"/>
    <col min="9205" max="9205" width="17.28515625" style="1" customWidth="1"/>
    <col min="9206" max="9206" width="12.7109375" style="1" customWidth="1"/>
    <col min="9207" max="9207" width="0" style="1" hidden="1" customWidth="1"/>
    <col min="9208" max="9208" width="5.28515625" style="1" customWidth="1"/>
    <col min="9209" max="9209" width="0" style="1" hidden="1" customWidth="1"/>
    <col min="9210" max="9210" width="17" style="1" customWidth="1"/>
    <col min="9211" max="9211" width="6.28515625" style="1" customWidth="1"/>
    <col min="9212" max="9212" width="0" style="1" hidden="1" customWidth="1"/>
    <col min="9213" max="9213" width="14.28515625" style="1" customWidth="1"/>
    <col min="9214" max="9214" width="7.5703125" style="1" customWidth="1"/>
    <col min="9215" max="9215" width="0" style="1" hidden="1" customWidth="1"/>
    <col min="9216" max="9217" width="14.28515625" style="1" customWidth="1"/>
    <col min="9218" max="9218" width="20.7109375" style="1" customWidth="1"/>
    <col min="9219" max="9219" width="14.42578125" style="1" customWidth="1"/>
    <col min="9220" max="9220" width="15" style="1" customWidth="1"/>
    <col min="9221" max="9221" width="2.7109375" style="1" customWidth="1"/>
    <col min="9222" max="9222" width="11.7109375" style="1" customWidth="1"/>
    <col min="9223" max="9223" width="11.5703125" style="1" customWidth="1"/>
    <col min="9224" max="9224" width="2.28515625" style="1" customWidth="1"/>
    <col min="9225" max="9225" width="41" style="1" customWidth="1"/>
    <col min="9226" max="9226" width="14.28515625" style="1" customWidth="1"/>
    <col min="9227" max="9228" width="11.5703125" style="1" customWidth="1"/>
    <col min="9229" max="9229" width="21.7109375" style="1" customWidth="1"/>
    <col min="9230" max="9421" width="11.42578125" style="1"/>
    <col min="9422" max="9422" width="21.7109375" style="1" customWidth="1"/>
    <col min="9423" max="9423" width="13.7109375" style="1" customWidth="1"/>
    <col min="9424" max="9424" width="38.7109375" style="1" customWidth="1"/>
    <col min="9425" max="9425" width="3" style="1" bestFit="1" customWidth="1"/>
    <col min="9426" max="9426" width="32.28515625" style="1" customWidth="1"/>
    <col min="9427" max="9427" width="46.28515625" style="1" customWidth="1"/>
    <col min="9428" max="9428" width="19" style="1" customWidth="1"/>
    <col min="9429" max="9429" width="0" style="1" hidden="1" customWidth="1"/>
    <col min="9430" max="9430" width="17.7109375" style="1" customWidth="1"/>
    <col min="9431" max="9431" width="0" style="1" hidden="1" customWidth="1"/>
    <col min="9432" max="9432" width="22.28515625" style="1" customWidth="1"/>
    <col min="9433" max="9433" width="5.28515625" style="1" customWidth="1"/>
    <col min="9434" max="9434" width="36.28515625" style="1" customWidth="1"/>
    <col min="9435" max="9435" width="5.7109375" style="1" customWidth="1"/>
    <col min="9436" max="9436" width="0" style="1" hidden="1" customWidth="1"/>
    <col min="9437" max="9437" width="20.7109375" style="1" customWidth="1"/>
    <col min="9438" max="9438" width="4.7109375" style="1" customWidth="1"/>
    <col min="9439" max="9439" width="0" style="1" hidden="1" customWidth="1"/>
    <col min="9440" max="9440" width="24.7109375" style="1" customWidth="1"/>
    <col min="9441" max="9441" width="12.28515625" style="1" customWidth="1"/>
    <col min="9442" max="9442" width="0" style="1" hidden="1" customWidth="1"/>
    <col min="9443" max="9443" width="3.42578125" style="1" customWidth="1"/>
    <col min="9444" max="9444" width="0" style="1" hidden="1" customWidth="1"/>
    <col min="9445" max="9445" width="17.7109375" style="1" customWidth="1"/>
    <col min="9446" max="9446" width="3.42578125" style="1" customWidth="1"/>
    <col min="9447" max="9447" width="0" style="1" hidden="1" customWidth="1"/>
    <col min="9448" max="9448" width="23.7109375" style="1" customWidth="1"/>
    <col min="9449" max="9449" width="10" style="1" customWidth="1"/>
    <col min="9450" max="9450" width="0" style="1" hidden="1" customWidth="1"/>
    <col min="9451" max="9452" width="14.7109375" style="1" customWidth="1"/>
    <col min="9453" max="9453" width="12.7109375" style="1" customWidth="1"/>
    <col min="9454" max="9454" width="3.28515625" style="1" customWidth="1"/>
    <col min="9455" max="9455" width="30.28515625" style="1" customWidth="1"/>
    <col min="9456" max="9456" width="5" style="1" customWidth="1"/>
    <col min="9457" max="9457" width="0" style="1" hidden="1" customWidth="1"/>
    <col min="9458" max="9458" width="14.28515625" style="1" customWidth="1"/>
    <col min="9459" max="9459" width="5.7109375" style="1" customWidth="1"/>
    <col min="9460" max="9460" width="0" style="1" hidden="1" customWidth="1"/>
    <col min="9461" max="9461" width="17.28515625" style="1" customWidth="1"/>
    <col min="9462" max="9462" width="12.7109375" style="1" customWidth="1"/>
    <col min="9463" max="9463" width="0" style="1" hidden="1" customWidth="1"/>
    <col min="9464" max="9464" width="5.28515625" style="1" customWidth="1"/>
    <col min="9465" max="9465" width="0" style="1" hidden="1" customWidth="1"/>
    <col min="9466" max="9466" width="17" style="1" customWidth="1"/>
    <col min="9467" max="9467" width="6.28515625" style="1" customWidth="1"/>
    <col min="9468" max="9468" width="0" style="1" hidden="1" customWidth="1"/>
    <col min="9469" max="9469" width="14.28515625" style="1" customWidth="1"/>
    <col min="9470" max="9470" width="7.5703125" style="1" customWidth="1"/>
    <col min="9471" max="9471" width="0" style="1" hidden="1" customWidth="1"/>
    <col min="9472" max="9473" width="14.28515625" style="1" customWidth="1"/>
    <col min="9474" max="9474" width="20.7109375" style="1" customWidth="1"/>
    <col min="9475" max="9475" width="14.42578125" style="1" customWidth="1"/>
    <col min="9476" max="9476" width="15" style="1" customWidth="1"/>
    <col min="9477" max="9477" width="2.7109375" style="1" customWidth="1"/>
    <col min="9478" max="9478" width="11.7109375" style="1" customWidth="1"/>
    <col min="9479" max="9479" width="11.5703125" style="1" customWidth="1"/>
    <col min="9480" max="9480" width="2.28515625" style="1" customWidth="1"/>
    <col min="9481" max="9481" width="41" style="1" customWidth="1"/>
    <col min="9482" max="9482" width="14.28515625" style="1" customWidth="1"/>
    <col min="9483" max="9484" width="11.5703125" style="1" customWidth="1"/>
    <col min="9485" max="9485" width="21.7109375" style="1" customWidth="1"/>
    <col min="9486" max="9677" width="11.42578125" style="1"/>
    <col min="9678" max="9678" width="21.7109375" style="1" customWidth="1"/>
    <col min="9679" max="9679" width="13.7109375" style="1" customWidth="1"/>
    <col min="9680" max="9680" width="38.7109375" style="1" customWidth="1"/>
    <col min="9681" max="9681" width="3" style="1" bestFit="1" customWidth="1"/>
    <col min="9682" max="9682" width="32.28515625" style="1" customWidth="1"/>
    <col min="9683" max="9683" width="46.28515625" style="1" customWidth="1"/>
    <col min="9684" max="9684" width="19" style="1" customWidth="1"/>
    <col min="9685" max="9685" width="0" style="1" hidden="1" customWidth="1"/>
    <col min="9686" max="9686" width="17.7109375" style="1" customWidth="1"/>
    <col min="9687" max="9687" width="0" style="1" hidden="1" customWidth="1"/>
    <col min="9688" max="9688" width="22.28515625" style="1" customWidth="1"/>
    <col min="9689" max="9689" width="5.28515625" style="1" customWidth="1"/>
    <col min="9690" max="9690" width="36.28515625" style="1" customWidth="1"/>
    <col min="9691" max="9691" width="5.7109375" style="1" customWidth="1"/>
    <col min="9692" max="9692" width="0" style="1" hidden="1" customWidth="1"/>
    <col min="9693" max="9693" width="20.7109375" style="1" customWidth="1"/>
    <col min="9694" max="9694" width="4.7109375" style="1" customWidth="1"/>
    <col min="9695" max="9695" width="0" style="1" hidden="1" customWidth="1"/>
    <col min="9696" max="9696" width="24.7109375" style="1" customWidth="1"/>
    <col min="9697" max="9697" width="12.28515625" style="1" customWidth="1"/>
    <col min="9698" max="9698" width="0" style="1" hidden="1" customWidth="1"/>
    <col min="9699" max="9699" width="3.42578125" style="1" customWidth="1"/>
    <col min="9700" max="9700" width="0" style="1" hidden="1" customWidth="1"/>
    <col min="9701" max="9701" width="17.7109375" style="1" customWidth="1"/>
    <col min="9702" max="9702" width="3.42578125" style="1" customWidth="1"/>
    <col min="9703" max="9703" width="0" style="1" hidden="1" customWidth="1"/>
    <col min="9704" max="9704" width="23.7109375" style="1" customWidth="1"/>
    <col min="9705" max="9705" width="10" style="1" customWidth="1"/>
    <col min="9706" max="9706" width="0" style="1" hidden="1" customWidth="1"/>
    <col min="9707" max="9708" width="14.7109375" style="1" customWidth="1"/>
    <col min="9709" max="9709" width="12.7109375" style="1" customWidth="1"/>
    <col min="9710" max="9710" width="3.28515625" style="1" customWidth="1"/>
    <col min="9711" max="9711" width="30.28515625" style="1" customWidth="1"/>
    <col min="9712" max="9712" width="5" style="1" customWidth="1"/>
    <col min="9713" max="9713" width="0" style="1" hidden="1" customWidth="1"/>
    <col min="9714" max="9714" width="14.28515625" style="1" customWidth="1"/>
    <col min="9715" max="9715" width="5.7109375" style="1" customWidth="1"/>
    <col min="9716" max="9716" width="0" style="1" hidden="1" customWidth="1"/>
    <col min="9717" max="9717" width="17.28515625" style="1" customWidth="1"/>
    <col min="9718" max="9718" width="12.7109375" style="1" customWidth="1"/>
    <col min="9719" max="9719" width="0" style="1" hidden="1" customWidth="1"/>
    <col min="9720" max="9720" width="5.28515625" style="1" customWidth="1"/>
    <col min="9721" max="9721" width="0" style="1" hidden="1" customWidth="1"/>
    <col min="9722" max="9722" width="17" style="1" customWidth="1"/>
    <col min="9723" max="9723" width="6.28515625" style="1" customWidth="1"/>
    <col min="9724" max="9724" width="0" style="1" hidden="1" customWidth="1"/>
    <col min="9725" max="9725" width="14.28515625" style="1" customWidth="1"/>
    <col min="9726" max="9726" width="7.5703125" style="1" customWidth="1"/>
    <col min="9727" max="9727" width="0" style="1" hidden="1" customWidth="1"/>
    <col min="9728" max="9729" width="14.28515625" style="1" customWidth="1"/>
    <col min="9730" max="9730" width="20.7109375" style="1" customWidth="1"/>
    <col min="9731" max="9731" width="14.42578125" style="1" customWidth="1"/>
    <col min="9732" max="9732" width="15" style="1" customWidth="1"/>
    <col min="9733" max="9733" width="2.7109375" style="1" customWidth="1"/>
    <col min="9734" max="9734" width="11.7109375" style="1" customWidth="1"/>
    <col min="9735" max="9735" width="11.5703125" style="1" customWidth="1"/>
    <col min="9736" max="9736" width="2.28515625" style="1" customWidth="1"/>
    <col min="9737" max="9737" width="41" style="1" customWidth="1"/>
    <col min="9738" max="9738" width="14.28515625" style="1" customWidth="1"/>
    <col min="9739" max="9740" width="11.5703125" style="1" customWidth="1"/>
    <col min="9741" max="9741" width="21.7109375" style="1" customWidth="1"/>
    <col min="9742" max="9933" width="11.42578125" style="1"/>
    <col min="9934" max="9934" width="21.7109375" style="1" customWidth="1"/>
    <col min="9935" max="9935" width="13.7109375" style="1" customWidth="1"/>
    <col min="9936" max="9936" width="38.7109375" style="1" customWidth="1"/>
    <col min="9937" max="9937" width="3" style="1" bestFit="1" customWidth="1"/>
    <col min="9938" max="9938" width="32.28515625" style="1" customWidth="1"/>
    <col min="9939" max="9939" width="46.28515625" style="1" customWidth="1"/>
    <col min="9940" max="9940" width="19" style="1" customWidth="1"/>
    <col min="9941" max="9941" width="0" style="1" hidden="1" customWidth="1"/>
    <col min="9942" max="9942" width="17.7109375" style="1" customWidth="1"/>
    <col min="9943" max="9943" width="0" style="1" hidden="1" customWidth="1"/>
    <col min="9944" max="9944" width="22.28515625" style="1" customWidth="1"/>
    <col min="9945" max="9945" width="5.28515625" style="1" customWidth="1"/>
    <col min="9946" max="9946" width="36.28515625" style="1" customWidth="1"/>
    <col min="9947" max="9947" width="5.7109375" style="1" customWidth="1"/>
    <col min="9948" max="9948" width="0" style="1" hidden="1" customWidth="1"/>
    <col min="9949" max="9949" width="20.7109375" style="1" customWidth="1"/>
    <col min="9950" max="9950" width="4.7109375" style="1" customWidth="1"/>
    <col min="9951" max="9951" width="0" style="1" hidden="1" customWidth="1"/>
    <col min="9952" max="9952" width="24.7109375" style="1" customWidth="1"/>
    <col min="9953" max="9953" width="12.28515625" style="1" customWidth="1"/>
    <col min="9954" max="9954" width="0" style="1" hidden="1" customWidth="1"/>
    <col min="9955" max="9955" width="3.42578125" style="1" customWidth="1"/>
    <col min="9956" max="9956" width="0" style="1" hidden="1" customWidth="1"/>
    <col min="9957" max="9957" width="17.7109375" style="1" customWidth="1"/>
    <col min="9958" max="9958" width="3.42578125" style="1" customWidth="1"/>
    <col min="9959" max="9959" width="0" style="1" hidden="1" customWidth="1"/>
    <col min="9960" max="9960" width="23.7109375" style="1" customWidth="1"/>
    <col min="9961" max="9961" width="10" style="1" customWidth="1"/>
    <col min="9962" max="9962" width="0" style="1" hidden="1" customWidth="1"/>
    <col min="9963" max="9964" width="14.7109375" style="1" customWidth="1"/>
    <col min="9965" max="9965" width="12.7109375" style="1" customWidth="1"/>
    <col min="9966" max="9966" width="3.28515625" style="1" customWidth="1"/>
    <col min="9967" max="9967" width="30.28515625" style="1" customWidth="1"/>
    <col min="9968" max="9968" width="5" style="1" customWidth="1"/>
    <col min="9969" max="9969" width="0" style="1" hidden="1" customWidth="1"/>
    <col min="9970" max="9970" width="14.28515625" style="1" customWidth="1"/>
    <col min="9971" max="9971" width="5.7109375" style="1" customWidth="1"/>
    <col min="9972" max="9972" width="0" style="1" hidden="1" customWidth="1"/>
    <col min="9973" max="9973" width="17.28515625" style="1" customWidth="1"/>
    <col min="9974" max="9974" width="12.7109375" style="1" customWidth="1"/>
    <col min="9975" max="9975" width="0" style="1" hidden="1" customWidth="1"/>
    <col min="9976" max="9976" width="5.28515625" style="1" customWidth="1"/>
    <col min="9977" max="9977" width="0" style="1" hidden="1" customWidth="1"/>
    <col min="9978" max="9978" width="17" style="1" customWidth="1"/>
    <col min="9979" max="9979" width="6.28515625" style="1" customWidth="1"/>
    <col min="9980" max="9980" width="0" style="1" hidden="1" customWidth="1"/>
    <col min="9981" max="9981" width="14.28515625" style="1" customWidth="1"/>
    <col min="9982" max="9982" width="7.5703125" style="1" customWidth="1"/>
    <col min="9983" max="9983" width="0" style="1" hidden="1" customWidth="1"/>
    <col min="9984" max="9985" width="14.28515625" style="1" customWidth="1"/>
    <col min="9986" max="9986" width="20.7109375" style="1" customWidth="1"/>
    <col min="9987" max="9987" width="14.42578125" style="1" customWidth="1"/>
    <col min="9988" max="9988" width="15" style="1" customWidth="1"/>
    <col min="9989" max="9989" width="2.7109375" style="1" customWidth="1"/>
    <col min="9990" max="9990" width="11.7109375" style="1" customWidth="1"/>
    <col min="9991" max="9991" width="11.5703125" style="1" customWidth="1"/>
    <col min="9992" max="9992" width="2.28515625" style="1" customWidth="1"/>
    <col min="9993" max="9993" width="41" style="1" customWidth="1"/>
    <col min="9994" max="9994" width="14.28515625" style="1" customWidth="1"/>
    <col min="9995" max="9996" width="11.5703125" style="1" customWidth="1"/>
    <col min="9997" max="9997" width="21.7109375" style="1" customWidth="1"/>
    <col min="9998" max="10189" width="11.42578125" style="1"/>
    <col min="10190" max="10190" width="21.7109375" style="1" customWidth="1"/>
    <col min="10191" max="10191" width="13.7109375" style="1" customWidth="1"/>
    <col min="10192" max="10192" width="38.7109375" style="1" customWidth="1"/>
    <col min="10193" max="10193" width="3" style="1" bestFit="1" customWidth="1"/>
    <col min="10194" max="10194" width="32.28515625" style="1" customWidth="1"/>
    <col min="10195" max="10195" width="46.28515625" style="1" customWidth="1"/>
    <col min="10196" max="10196" width="19" style="1" customWidth="1"/>
    <col min="10197" max="10197" width="0" style="1" hidden="1" customWidth="1"/>
    <col min="10198" max="10198" width="17.7109375" style="1" customWidth="1"/>
    <col min="10199" max="10199" width="0" style="1" hidden="1" customWidth="1"/>
    <col min="10200" max="10200" width="22.28515625" style="1" customWidth="1"/>
    <col min="10201" max="10201" width="5.28515625" style="1" customWidth="1"/>
    <col min="10202" max="10202" width="36.28515625" style="1" customWidth="1"/>
    <col min="10203" max="10203" width="5.7109375" style="1" customWidth="1"/>
    <col min="10204" max="10204" width="0" style="1" hidden="1" customWidth="1"/>
    <col min="10205" max="10205" width="20.7109375" style="1" customWidth="1"/>
    <col min="10206" max="10206" width="4.7109375" style="1" customWidth="1"/>
    <col min="10207" max="10207" width="0" style="1" hidden="1" customWidth="1"/>
    <col min="10208" max="10208" width="24.7109375" style="1" customWidth="1"/>
    <col min="10209" max="10209" width="12.28515625" style="1" customWidth="1"/>
    <col min="10210" max="10210" width="0" style="1" hidden="1" customWidth="1"/>
    <col min="10211" max="10211" width="3.42578125" style="1" customWidth="1"/>
    <col min="10212" max="10212" width="0" style="1" hidden="1" customWidth="1"/>
    <col min="10213" max="10213" width="17.7109375" style="1" customWidth="1"/>
    <col min="10214" max="10214" width="3.42578125" style="1" customWidth="1"/>
    <col min="10215" max="10215" width="0" style="1" hidden="1" customWidth="1"/>
    <col min="10216" max="10216" width="23.7109375" style="1" customWidth="1"/>
    <col min="10217" max="10217" width="10" style="1" customWidth="1"/>
    <col min="10218" max="10218" width="0" style="1" hidden="1" customWidth="1"/>
    <col min="10219" max="10220" width="14.7109375" style="1" customWidth="1"/>
    <col min="10221" max="10221" width="12.7109375" style="1" customWidth="1"/>
    <col min="10222" max="10222" width="3.28515625" style="1" customWidth="1"/>
    <col min="10223" max="10223" width="30.28515625" style="1" customWidth="1"/>
    <col min="10224" max="10224" width="5" style="1" customWidth="1"/>
    <col min="10225" max="10225" width="0" style="1" hidden="1" customWidth="1"/>
    <col min="10226" max="10226" width="14.28515625" style="1" customWidth="1"/>
    <col min="10227" max="10227" width="5.7109375" style="1" customWidth="1"/>
    <col min="10228" max="10228" width="0" style="1" hidden="1" customWidth="1"/>
    <col min="10229" max="10229" width="17.28515625" style="1" customWidth="1"/>
    <col min="10230" max="10230" width="12.7109375" style="1" customWidth="1"/>
    <col min="10231" max="10231" width="0" style="1" hidden="1" customWidth="1"/>
    <col min="10232" max="10232" width="5.28515625" style="1" customWidth="1"/>
    <col min="10233" max="10233" width="0" style="1" hidden="1" customWidth="1"/>
    <col min="10234" max="10234" width="17" style="1" customWidth="1"/>
    <col min="10235" max="10235" width="6.28515625" style="1" customWidth="1"/>
    <col min="10236" max="10236" width="0" style="1" hidden="1" customWidth="1"/>
    <col min="10237" max="10237" width="14.28515625" style="1" customWidth="1"/>
    <col min="10238" max="10238" width="7.5703125" style="1" customWidth="1"/>
    <col min="10239" max="10239" width="0" style="1" hidden="1" customWidth="1"/>
    <col min="10240" max="10241" width="14.28515625" style="1" customWidth="1"/>
    <col min="10242" max="10242" width="20.7109375" style="1" customWidth="1"/>
    <col min="10243" max="10243" width="14.42578125" style="1" customWidth="1"/>
    <col min="10244" max="10244" width="15" style="1" customWidth="1"/>
    <col min="10245" max="10245" width="2.7109375" style="1" customWidth="1"/>
    <col min="10246" max="10246" width="11.7109375" style="1" customWidth="1"/>
    <col min="10247" max="10247" width="11.5703125" style="1" customWidth="1"/>
    <col min="10248" max="10248" width="2.28515625" style="1" customWidth="1"/>
    <col min="10249" max="10249" width="41" style="1" customWidth="1"/>
    <col min="10250" max="10250" width="14.28515625" style="1" customWidth="1"/>
    <col min="10251" max="10252" width="11.5703125" style="1" customWidth="1"/>
    <col min="10253" max="10253" width="21.7109375" style="1" customWidth="1"/>
    <col min="10254" max="10445" width="11.42578125" style="1"/>
    <col min="10446" max="10446" width="21.7109375" style="1" customWidth="1"/>
    <col min="10447" max="10447" width="13.7109375" style="1" customWidth="1"/>
    <col min="10448" max="10448" width="38.7109375" style="1" customWidth="1"/>
    <col min="10449" max="10449" width="3" style="1" bestFit="1" customWidth="1"/>
    <col min="10450" max="10450" width="32.28515625" style="1" customWidth="1"/>
    <col min="10451" max="10451" width="46.28515625" style="1" customWidth="1"/>
    <col min="10452" max="10452" width="19" style="1" customWidth="1"/>
    <col min="10453" max="10453" width="0" style="1" hidden="1" customWidth="1"/>
    <col min="10454" max="10454" width="17.7109375" style="1" customWidth="1"/>
    <col min="10455" max="10455" width="0" style="1" hidden="1" customWidth="1"/>
    <col min="10456" max="10456" width="22.28515625" style="1" customWidth="1"/>
    <col min="10457" max="10457" width="5.28515625" style="1" customWidth="1"/>
    <col min="10458" max="10458" width="36.28515625" style="1" customWidth="1"/>
    <col min="10459" max="10459" width="5.7109375" style="1" customWidth="1"/>
    <col min="10460" max="10460" width="0" style="1" hidden="1" customWidth="1"/>
    <col min="10461" max="10461" width="20.7109375" style="1" customWidth="1"/>
    <col min="10462" max="10462" width="4.7109375" style="1" customWidth="1"/>
    <col min="10463" max="10463" width="0" style="1" hidden="1" customWidth="1"/>
    <col min="10464" max="10464" width="24.7109375" style="1" customWidth="1"/>
    <col min="10465" max="10465" width="12.28515625" style="1" customWidth="1"/>
    <col min="10466" max="10466" width="0" style="1" hidden="1" customWidth="1"/>
    <col min="10467" max="10467" width="3.42578125" style="1" customWidth="1"/>
    <col min="10468" max="10468" width="0" style="1" hidden="1" customWidth="1"/>
    <col min="10469" max="10469" width="17.7109375" style="1" customWidth="1"/>
    <col min="10470" max="10470" width="3.42578125" style="1" customWidth="1"/>
    <col min="10471" max="10471" width="0" style="1" hidden="1" customWidth="1"/>
    <col min="10472" max="10472" width="23.7109375" style="1" customWidth="1"/>
    <col min="10473" max="10473" width="10" style="1" customWidth="1"/>
    <col min="10474" max="10474" width="0" style="1" hidden="1" customWidth="1"/>
    <col min="10475" max="10476" width="14.7109375" style="1" customWidth="1"/>
    <col min="10477" max="10477" width="12.7109375" style="1" customWidth="1"/>
    <col min="10478" max="10478" width="3.28515625" style="1" customWidth="1"/>
    <col min="10479" max="10479" width="30.28515625" style="1" customWidth="1"/>
    <col min="10480" max="10480" width="5" style="1" customWidth="1"/>
    <col min="10481" max="10481" width="0" style="1" hidden="1" customWidth="1"/>
    <col min="10482" max="10482" width="14.28515625" style="1" customWidth="1"/>
    <col min="10483" max="10483" width="5.7109375" style="1" customWidth="1"/>
    <col min="10484" max="10484" width="0" style="1" hidden="1" customWidth="1"/>
    <col min="10485" max="10485" width="17.28515625" style="1" customWidth="1"/>
    <col min="10486" max="10486" width="12.7109375" style="1" customWidth="1"/>
    <col min="10487" max="10487" width="0" style="1" hidden="1" customWidth="1"/>
    <col min="10488" max="10488" width="5.28515625" style="1" customWidth="1"/>
    <col min="10489" max="10489" width="0" style="1" hidden="1" customWidth="1"/>
    <col min="10490" max="10490" width="17" style="1" customWidth="1"/>
    <col min="10491" max="10491" width="6.28515625" style="1" customWidth="1"/>
    <col min="10492" max="10492" width="0" style="1" hidden="1" customWidth="1"/>
    <col min="10493" max="10493" width="14.28515625" style="1" customWidth="1"/>
    <col min="10494" max="10494" width="7.5703125" style="1" customWidth="1"/>
    <col min="10495" max="10495" width="0" style="1" hidden="1" customWidth="1"/>
    <col min="10496" max="10497" width="14.28515625" style="1" customWidth="1"/>
    <col min="10498" max="10498" width="20.7109375" style="1" customWidth="1"/>
    <col min="10499" max="10499" width="14.42578125" style="1" customWidth="1"/>
    <col min="10500" max="10500" width="15" style="1" customWidth="1"/>
    <col min="10501" max="10501" width="2.7109375" style="1" customWidth="1"/>
    <col min="10502" max="10502" width="11.7109375" style="1" customWidth="1"/>
    <col min="10503" max="10503" width="11.5703125" style="1" customWidth="1"/>
    <col min="10504" max="10504" width="2.28515625" style="1" customWidth="1"/>
    <col min="10505" max="10505" width="41" style="1" customWidth="1"/>
    <col min="10506" max="10506" width="14.28515625" style="1" customWidth="1"/>
    <col min="10507" max="10508" width="11.5703125" style="1" customWidth="1"/>
    <col min="10509" max="10509" width="21.7109375" style="1" customWidth="1"/>
    <col min="10510" max="10701" width="11.42578125" style="1"/>
    <col min="10702" max="10702" width="21.7109375" style="1" customWidth="1"/>
    <col min="10703" max="10703" width="13.7109375" style="1" customWidth="1"/>
    <col min="10704" max="10704" width="38.7109375" style="1" customWidth="1"/>
    <col min="10705" max="10705" width="3" style="1" bestFit="1" customWidth="1"/>
    <col min="10706" max="10706" width="32.28515625" style="1" customWidth="1"/>
    <col min="10707" max="10707" width="46.28515625" style="1" customWidth="1"/>
    <col min="10708" max="10708" width="19" style="1" customWidth="1"/>
    <col min="10709" max="10709" width="0" style="1" hidden="1" customWidth="1"/>
    <col min="10710" max="10710" width="17.7109375" style="1" customWidth="1"/>
    <col min="10711" max="10711" width="0" style="1" hidden="1" customWidth="1"/>
    <col min="10712" max="10712" width="22.28515625" style="1" customWidth="1"/>
    <col min="10713" max="10713" width="5.28515625" style="1" customWidth="1"/>
    <col min="10714" max="10714" width="36.28515625" style="1" customWidth="1"/>
    <col min="10715" max="10715" width="5.7109375" style="1" customWidth="1"/>
    <col min="10716" max="10716" width="0" style="1" hidden="1" customWidth="1"/>
    <col min="10717" max="10717" width="20.7109375" style="1" customWidth="1"/>
    <col min="10718" max="10718" width="4.7109375" style="1" customWidth="1"/>
    <col min="10719" max="10719" width="0" style="1" hidden="1" customWidth="1"/>
    <col min="10720" max="10720" width="24.7109375" style="1" customWidth="1"/>
    <col min="10721" max="10721" width="12.28515625" style="1" customWidth="1"/>
    <col min="10722" max="10722" width="0" style="1" hidden="1" customWidth="1"/>
    <col min="10723" max="10723" width="3.42578125" style="1" customWidth="1"/>
    <col min="10724" max="10724" width="0" style="1" hidden="1" customWidth="1"/>
    <col min="10725" max="10725" width="17.7109375" style="1" customWidth="1"/>
    <col min="10726" max="10726" width="3.42578125" style="1" customWidth="1"/>
    <col min="10727" max="10727" width="0" style="1" hidden="1" customWidth="1"/>
    <col min="10728" max="10728" width="23.7109375" style="1" customWidth="1"/>
    <col min="10729" max="10729" width="10" style="1" customWidth="1"/>
    <col min="10730" max="10730" width="0" style="1" hidden="1" customWidth="1"/>
    <col min="10731" max="10732" width="14.7109375" style="1" customWidth="1"/>
    <col min="10733" max="10733" width="12.7109375" style="1" customWidth="1"/>
    <col min="10734" max="10734" width="3.28515625" style="1" customWidth="1"/>
    <col min="10735" max="10735" width="30.28515625" style="1" customWidth="1"/>
    <col min="10736" max="10736" width="5" style="1" customWidth="1"/>
    <col min="10737" max="10737" width="0" style="1" hidden="1" customWidth="1"/>
    <col min="10738" max="10738" width="14.28515625" style="1" customWidth="1"/>
    <col min="10739" max="10739" width="5.7109375" style="1" customWidth="1"/>
    <col min="10740" max="10740" width="0" style="1" hidden="1" customWidth="1"/>
    <col min="10741" max="10741" width="17.28515625" style="1" customWidth="1"/>
    <col min="10742" max="10742" width="12.7109375" style="1" customWidth="1"/>
    <col min="10743" max="10743" width="0" style="1" hidden="1" customWidth="1"/>
    <col min="10744" max="10744" width="5.28515625" style="1" customWidth="1"/>
    <col min="10745" max="10745" width="0" style="1" hidden="1" customWidth="1"/>
    <col min="10746" max="10746" width="17" style="1" customWidth="1"/>
    <col min="10747" max="10747" width="6.28515625" style="1" customWidth="1"/>
    <col min="10748" max="10748" width="0" style="1" hidden="1" customWidth="1"/>
    <col min="10749" max="10749" width="14.28515625" style="1" customWidth="1"/>
    <col min="10750" max="10750" width="7.5703125" style="1" customWidth="1"/>
    <col min="10751" max="10751" width="0" style="1" hidden="1" customWidth="1"/>
    <col min="10752" max="10753" width="14.28515625" style="1" customWidth="1"/>
    <col min="10754" max="10754" width="20.7109375" style="1" customWidth="1"/>
    <col min="10755" max="10755" width="14.42578125" style="1" customWidth="1"/>
    <col min="10756" max="10756" width="15" style="1" customWidth="1"/>
    <col min="10757" max="10757" width="2.7109375" style="1" customWidth="1"/>
    <col min="10758" max="10758" width="11.7109375" style="1" customWidth="1"/>
    <col min="10759" max="10759" width="11.5703125" style="1" customWidth="1"/>
    <col min="10760" max="10760" width="2.28515625" style="1" customWidth="1"/>
    <col min="10761" max="10761" width="41" style="1" customWidth="1"/>
    <col min="10762" max="10762" width="14.28515625" style="1" customWidth="1"/>
    <col min="10763" max="10764" width="11.5703125" style="1" customWidth="1"/>
    <col min="10765" max="10765" width="21.7109375" style="1" customWidth="1"/>
    <col min="10766" max="10957" width="11.42578125" style="1"/>
    <col min="10958" max="10958" width="21.7109375" style="1" customWidth="1"/>
    <col min="10959" max="10959" width="13.7109375" style="1" customWidth="1"/>
    <col min="10960" max="10960" width="38.7109375" style="1" customWidth="1"/>
    <col min="10961" max="10961" width="3" style="1" bestFit="1" customWidth="1"/>
    <col min="10962" max="10962" width="32.28515625" style="1" customWidth="1"/>
    <col min="10963" max="10963" width="46.28515625" style="1" customWidth="1"/>
    <col min="10964" max="10964" width="19" style="1" customWidth="1"/>
    <col min="10965" max="10965" width="0" style="1" hidden="1" customWidth="1"/>
    <col min="10966" max="10966" width="17.7109375" style="1" customWidth="1"/>
    <col min="10967" max="10967" width="0" style="1" hidden="1" customWidth="1"/>
    <col min="10968" max="10968" width="22.28515625" style="1" customWidth="1"/>
    <col min="10969" max="10969" width="5.28515625" style="1" customWidth="1"/>
    <col min="10970" max="10970" width="36.28515625" style="1" customWidth="1"/>
    <col min="10971" max="10971" width="5.7109375" style="1" customWidth="1"/>
    <col min="10972" max="10972" width="0" style="1" hidden="1" customWidth="1"/>
    <col min="10973" max="10973" width="20.7109375" style="1" customWidth="1"/>
    <col min="10974" max="10974" width="4.7109375" style="1" customWidth="1"/>
    <col min="10975" max="10975" width="0" style="1" hidden="1" customWidth="1"/>
    <col min="10976" max="10976" width="24.7109375" style="1" customWidth="1"/>
    <col min="10977" max="10977" width="12.28515625" style="1" customWidth="1"/>
    <col min="10978" max="10978" width="0" style="1" hidden="1" customWidth="1"/>
    <col min="10979" max="10979" width="3.42578125" style="1" customWidth="1"/>
    <col min="10980" max="10980" width="0" style="1" hidden="1" customWidth="1"/>
    <col min="10981" max="10981" width="17.7109375" style="1" customWidth="1"/>
    <col min="10982" max="10982" width="3.42578125" style="1" customWidth="1"/>
    <col min="10983" max="10983" width="0" style="1" hidden="1" customWidth="1"/>
    <col min="10984" max="10984" width="23.7109375" style="1" customWidth="1"/>
    <col min="10985" max="10985" width="10" style="1" customWidth="1"/>
    <col min="10986" max="10986" width="0" style="1" hidden="1" customWidth="1"/>
    <col min="10987" max="10988" width="14.7109375" style="1" customWidth="1"/>
    <col min="10989" max="10989" width="12.7109375" style="1" customWidth="1"/>
    <col min="10990" max="10990" width="3.28515625" style="1" customWidth="1"/>
    <col min="10991" max="10991" width="30.28515625" style="1" customWidth="1"/>
    <col min="10992" max="10992" width="5" style="1" customWidth="1"/>
    <col min="10993" max="10993" width="0" style="1" hidden="1" customWidth="1"/>
    <col min="10994" max="10994" width="14.28515625" style="1" customWidth="1"/>
    <col min="10995" max="10995" width="5.7109375" style="1" customWidth="1"/>
    <col min="10996" max="10996" width="0" style="1" hidden="1" customWidth="1"/>
    <col min="10997" max="10997" width="17.28515625" style="1" customWidth="1"/>
    <col min="10998" max="10998" width="12.7109375" style="1" customWidth="1"/>
    <col min="10999" max="10999" width="0" style="1" hidden="1" customWidth="1"/>
    <col min="11000" max="11000" width="5.28515625" style="1" customWidth="1"/>
    <col min="11001" max="11001" width="0" style="1" hidden="1" customWidth="1"/>
    <col min="11002" max="11002" width="17" style="1" customWidth="1"/>
    <col min="11003" max="11003" width="6.28515625" style="1" customWidth="1"/>
    <col min="11004" max="11004" width="0" style="1" hidden="1" customWidth="1"/>
    <col min="11005" max="11005" width="14.28515625" style="1" customWidth="1"/>
    <col min="11006" max="11006" width="7.5703125" style="1" customWidth="1"/>
    <col min="11007" max="11007" width="0" style="1" hidden="1" customWidth="1"/>
    <col min="11008" max="11009" width="14.28515625" style="1" customWidth="1"/>
    <col min="11010" max="11010" width="20.7109375" style="1" customWidth="1"/>
    <col min="11011" max="11011" width="14.42578125" style="1" customWidth="1"/>
    <col min="11012" max="11012" width="15" style="1" customWidth="1"/>
    <col min="11013" max="11013" width="2.7109375" style="1" customWidth="1"/>
    <col min="11014" max="11014" width="11.7109375" style="1" customWidth="1"/>
    <col min="11015" max="11015" width="11.5703125" style="1" customWidth="1"/>
    <col min="11016" max="11016" width="2.28515625" style="1" customWidth="1"/>
    <col min="11017" max="11017" width="41" style="1" customWidth="1"/>
    <col min="11018" max="11018" width="14.28515625" style="1" customWidth="1"/>
    <col min="11019" max="11020" width="11.5703125" style="1" customWidth="1"/>
    <col min="11021" max="11021" width="21.7109375" style="1" customWidth="1"/>
    <col min="11022" max="11213" width="11.42578125" style="1"/>
    <col min="11214" max="11214" width="21.7109375" style="1" customWidth="1"/>
    <col min="11215" max="11215" width="13.7109375" style="1" customWidth="1"/>
    <col min="11216" max="11216" width="38.7109375" style="1" customWidth="1"/>
    <col min="11217" max="11217" width="3" style="1" bestFit="1" customWidth="1"/>
    <col min="11218" max="11218" width="32.28515625" style="1" customWidth="1"/>
    <col min="11219" max="11219" width="46.28515625" style="1" customWidth="1"/>
    <col min="11220" max="11220" width="19" style="1" customWidth="1"/>
    <col min="11221" max="11221" width="0" style="1" hidden="1" customWidth="1"/>
    <col min="11222" max="11222" width="17.7109375" style="1" customWidth="1"/>
    <col min="11223" max="11223" width="0" style="1" hidden="1" customWidth="1"/>
    <col min="11224" max="11224" width="22.28515625" style="1" customWidth="1"/>
    <col min="11225" max="11225" width="5.28515625" style="1" customWidth="1"/>
    <col min="11226" max="11226" width="36.28515625" style="1" customWidth="1"/>
    <col min="11227" max="11227" width="5.7109375" style="1" customWidth="1"/>
    <col min="11228" max="11228" width="0" style="1" hidden="1" customWidth="1"/>
    <col min="11229" max="11229" width="20.7109375" style="1" customWidth="1"/>
    <col min="11230" max="11230" width="4.7109375" style="1" customWidth="1"/>
    <col min="11231" max="11231" width="0" style="1" hidden="1" customWidth="1"/>
    <col min="11232" max="11232" width="24.7109375" style="1" customWidth="1"/>
    <col min="11233" max="11233" width="12.28515625" style="1" customWidth="1"/>
    <col min="11234" max="11234" width="0" style="1" hidden="1" customWidth="1"/>
    <col min="11235" max="11235" width="3.42578125" style="1" customWidth="1"/>
    <col min="11236" max="11236" width="0" style="1" hidden="1" customWidth="1"/>
    <col min="11237" max="11237" width="17.7109375" style="1" customWidth="1"/>
    <col min="11238" max="11238" width="3.42578125" style="1" customWidth="1"/>
    <col min="11239" max="11239" width="0" style="1" hidden="1" customWidth="1"/>
    <col min="11240" max="11240" width="23.7109375" style="1" customWidth="1"/>
    <col min="11241" max="11241" width="10" style="1" customWidth="1"/>
    <col min="11242" max="11242" width="0" style="1" hidden="1" customWidth="1"/>
    <col min="11243" max="11244" width="14.7109375" style="1" customWidth="1"/>
    <col min="11245" max="11245" width="12.7109375" style="1" customWidth="1"/>
    <col min="11246" max="11246" width="3.28515625" style="1" customWidth="1"/>
    <col min="11247" max="11247" width="30.28515625" style="1" customWidth="1"/>
    <col min="11248" max="11248" width="5" style="1" customWidth="1"/>
    <col min="11249" max="11249" width="0" style="1" hidden="1" customWidth="1"/>
    <col min="11250" max="11250" width="14.28515625" style="1" customWidth="1"/>
    <col min="11251" max="11251" width="5.7109375" style="1" customWidth="1"/>
    <col min="11252" max="11252" width="0" style="1" hidden="1" customWidth="1"/>
    <col min="11253" max="11253" width="17.28515625" style="1" customWidth="1"/>
    <col min="11254" max="11254" width="12.7109375" style="1" customWidth="1"/>
    <col min="11255" max="11255" width="0" style="1" hidden="1" customWidth="1"/>
    <col min="11256" max="11256" width="5.28515625" style="1" customWidth="1"/>
    <col min="11257" max="11257" width="0" style="1" hidden="1" customWidth="1"/>
    <col min="11258" max="11258" width="17" style="1" customWidth="1"/>
    <col min="11259" max="11259" width="6.28515625" style="1" customWidth="1"/>
    <col min="11260" max="11260" width="0" style="1" hidden="1" customWidth="1"/>
    <col min="11261" max="11261" width="14.28515625" style="1" customWidth="1"/>
    <col min="11262" max="11262" width="7.5703125" style="1" customWidth="1"/>
    <col min="11263" max="11263" width="0" style="1" hidden="1" customWidth="1"/>
    <col min="11264" max="11265" width="14.28515625" style="1" customWidth="1"/>
    <col min="11266" max="11266" width="20.7109375" style="1" customWidth="1"/>
    <col min="11267" max="11267" width="14.42578125" style="1" customWidth="1"/>
    <col min="11268" max="11268" width="15" style="1" customWidth="1"/>
    <col min="11269" max="11269" width="2.7109375" style="1" customWidth="1"/>
    <col min="11270" max="11270" width="11.7109375" style="1" customWidth="1"/>
    <col min="11271" max="11271" width="11.5703125" style="1" customWidth="1"/>
    <col min="11272" max="11272" width="2.28515625" style="1" customWidth="1"/>
    <col min="11273" max="11273" width="41" style="1" customWidth="1"/>
    <col min="11274" max="11274" width="14.28515625" style="1" customWidth="1"/>
    <col min="11275" max="11276" width="11.5703125" style="1" customWidth="1"/>
    <col min="11277" max="11277" width="21.7109375" style="1" customWidth="1"/>
    <col min="11278" max="11469" width="11.42578125" style="1"/>
    <col min="11470" max="11470" width="21.7109375" style="1" customWidth="1"/>
    <col min="11471" max="11471" width="13.7109375" style="1" customWidth="1"/>
    <col min="11472" max="11472" width="38.7109375" style="1" customWidth="1"/>
    <col min="11473" max="11473" width="3" style="1" bestFit="1" customWidth="1"/>
    <col min="11474" max="11474" width="32.28515625" style="1" customWidth="1"/>
    <col min="11475" max="11475" width="46.28515625" style="1" customWidth="1"/>
    <col min="11476" max="11476" width="19" style="1" customWidth="1"/>
    <col min="11477" max="11477" width="0" style="1" hidden="1" customWidth="1"/>
    <col min="11478" max="11478" width="17.7109375" style="1" customWidth="1"/>
    <col min="11479" max="11479" width="0" style="1" hidden="1" customWidth="1"/>
    <col min="11480" max="11480" width="22.28515625" style="1" customWidth="1"/>
    <col min="11481" max="11481" width="5.28515625" style="1" customWidth="1"/>
    <col min="11482" max="11482" width="36.28515625" style="1" customWidth="1"/>
    <col min="11483" max="11483" width="5.7109375" style="1" customWidth="1"/>
    <col min="11484" max="11484" width="0" style="1" hidden="1" customWidth="1"/>
    <col min="11485" max="11485" width="20.7109375" style="1" customWidth="1"/>
    <col min="11486" max="11486" width="4.7109375" style="1" customWidth="1"/>
    <col min="11487" max="11487" width="0" style="1" hidden="1" customWidth="1"/>
    <col min="11488" max="11488" width="24.7109375" style="1" customWidth="1"/>
    <col min="11489" max="11489" width="12.28515625" style="1" customWidth="1"/>
    <col min="11490" max="11490" width="0" style="1" hidden="1" customWidth="1"/>
    <col min="11491" max="11491" width="3.42578125" style="1" customWidth="1"/>
    <col min="11492" max="11492" width="0" style="1" hidden="1" customWidth="1"/>
    <col min="11493" max="11493" width="17.7109375" style="1" customWidth="1"/>
    <col min="11494" max="11494" width="3.42578125" style="1" customWidth="1"/>
    <col min="11495" max="11495" width="0" style="1" hidden="1" customWidth="1"/>
    <col min="11496" max="11496" width="23.7109375" style="1" customWidth="1"/>
    <col min="11497" max="11497" width="10" style="1" customWidth="1"/>
    <col min="11498" max="11498" width="0" style="1" hidden="1" customWidth="1"/>
    <col min="11499" max="11500" width="14.7109375" style="1" customWidth="1"/>
    <col min="11501" max="11501" width="12.7109375" style="1" customWidth="1"/>
    <col min="11502" max="11502" width="3.28515625" style="1" customWidth="1"/>
    <col min="11503" max="11503" width="30.28515625" style="1" customWidth="1"/>
    <col min="11504" max="11504" width="5" style="1" customWidth="1"/>
    <col min="11505" max="11505" width="0" style="1" hidden="1" customWidth="1"/>
    <col min="11506" max="11506" width="14.28515625" style="1" customWidth="1"/>
    <col min="11507" max="11507" width="5.7109375" style="1" customWidth="1"/>
    <col min="11508" max="11508" width="0" style="1" hidden="1" customWidth="1"/>
    <col min="11509" max="11509" width="17.28515625" style="1" customWidth="1"/>
    <col min="11510" max="11510" width="12.7109375" style="1" customWidth="1"/>
    <col min="11511" max="11511" width="0" style="1" hidden="1" customWidth="1"/>
    <col min="11512" max="11512" width="5.28515625" style="1" customWidth="1"/>
    <col min="11513" max="11513" width="0" style="1" hidden="1" customWidth="1"/>
    <col min="11514" max="11514" width="17" style="1" customWidth="1"/>
    <col min="11515" max="11515" width="6.28515625" style="1" customWidth="1"/>
    <col min="11516" max="11516" width="0" style="1" hidden="1" customWidth="1"/>
    <col min="11517" max="11517" width="14.28515625" style="1" customWidth="1"/>
    <col min="11518" max="11518" width="7.5703125" style="1" customWidth="1"/>
    <col min="11519" max="11519" width="0" style="1" hidden="1" customWidth="1"/>
    <col min="11520" max="11521" width="14.28515625" style="1" customWidth="1"/>
    <col min="11522" max="11522" width="20.7109375" style="1" customWidth="1"/>
    <col min="11523" max="11523" width="14.42578125" style="1" customWidth="1"/>
    <col min="11524" max="11524" width="15" style="1" customWidth="1"/>
    <col min="11525" max="11525" width="2.7109375" style="1" customWidth="1"/>
    <col min="11526" max="11526" width="11.7109375" style="1" customWidth="1"/>
    <col min="11527" max="11527" width="11.5703125" style="1" customWidth="1"/>
    <col min="11528" max="11528" width="2.28515625" style="1" customWidth="1"/>
    <col min="11529" max="11529" width="41" style="1" customWidth="1"/>
    <col min="11530" max="11530" width="14.28515625" style="1" customWidth="1"/>
    <col min="11531" max="11532" width="11.5703125" style="1" customWidth="1"/>
    <col min="11533" max="11533" width="21.7109375" style="1" customWidth="1"/>
    <col min="11534" max="11725" width="11.42578125" style="1"/>
    <col min="11726" max="11726" width="21.7109375" style="1" customWidth="1"/>
    <col min="11727" max="11727" width="13.7109375" style="1" customWidth="1"/>
    <col min="11728" max="11728" width="38.7109375" style="1" customWidth="1"/>
    <col min="11729" max="11729" width="3" style="1" bestFit="1" customWidth="1"/>
    <col min="11730" max="11730" width="32.28515625" style="1" customWidth="1"/>
    <col min="11731" max="11731" width="46.28515625" style="1" customWidth="1"/>
    <col min="11732" max="11732" width="19" style="1" customWidth="1"/>
    <col min="11733" max="11733" width="0" style="1" hidden="1" customWidth="1"/>
    <col min="11734" max="11734" width="17.7109375" style="1" customWidth="1"/>
    <col min="11735" max="11735" width="0" style="1" hidden="1" customWidth="1"/>
    <col min="11736" max="11736" width="22.28515625" style="1" customWidth="1"/>
    <col min="11737" max="11737" width="5.28515625" style="1" customWidth="1"/>
    <col min="11738" max="11738" width="36.28515625" style="1" customWidth="1"/>
    <col min="11739" max="11739" width="5.7109375" style="1" customWidth="1"/>
    <col min="11740" max="11740" width="0" style="1" hidden="1" customWidth="1"/>
    <col min="11741" max="11741" width="20.7109375" style="1" customWidth="1"/>
    <col min="11742" max="11742" width="4.7109375" style="1" customWidth="1"/>
    <col min="11743" max="11743" width="0" style="1" hidden="1" customWidth="1"/>
    <col min="11744" max="11744" width="24.7109375" style="1" customWidth="1"/>
    <col min="11745" max="11745" width="12.28515625" style="1" customWidth="1"/>
    <col min="11746" max="11746" width="0" style="1" hidden="1" customWidth="1"/>
    <col min="11747" max="11747" width="3.42578125" style="1" customWidth="1"/>
    <col min="11748" max="11748" width="0" style="1" hidden="1" customWidth="1"/>
    <col min="11749" max="11749" width="17.7109375" style="1" customWidth="1"/>
    <col min="11750" max="11750" width="3.42578125" style="1" customWidth="1"/>
    <col min="11751" max="11751" width="0" style="1" hidden="1" customWidth="1"/>
    <col min="11752" max="11752" width="23.7109375" style="1" customWidth="1"/>
    <col min="11753" max="11753" width="10" style="1" customWidth="1"/>
    <col min="11754" max="11754" width="0" style="1" hidden="1" customWidth="1"/>
    <col min="11755" max="11756" width="14.7109375" style="1" customWidth="1"/>
    <col min="11757" max="11757" width="12.7109375" style="1" customWidth="1"/>
    <col min="11758" max="11758" width="3.28515625" style="1" customWidth="1"/>
    <col min="11759" max="11759" width="30.28515625" style="1" customWidth="1"/>
    <col min="11760" max="11760" width="5" style="1" customWidth="1"/>
    <col min="11761" max="11761" width="0" style="1" hidden="1" customWidth="1"/>
    <col min="11762" max="11762" width="14.28515625" style="1" customWidth="1"/>
    <col min="11763" max="11763" width="5.7109375" style="1" customWidth="1"/>
    <col min="11764" max="11764" width="0" style="1" hidden="1" customWidth="1"/>
    <col min="11765" max="11765" width="17.28515625" style="1" customWidth="1"/>
    <col min="11766" max="11766" width="12.7109375" style="1" customWidth="1"/>
    <col min="11767" max="11767" width="0" style="1" hidden="1" customWidth="1"/>
    <col min="11768" max="11768" width="5.28515625" style="1" customWidth="1"/>
    <col min="11769" max="11769" width="0" style="1" hidden="1" customWidth="1"/>
    <col min="11770" max="11770" width="17" style="1" customWidth="1"/>
    <col min="11771" max="11771" width="6.28515625" style="1" customWidth="1"/>
    <col min="11772" max="11772" width="0" style="1" hidden="1" customWidth="1"/>
    <col min="11773" max="11773" width="14.28515625" style="1" customWidth="1"/>
    <col min="11774" max="11774" width="7.5703125" style="1" customWidth="1"/>
    <col min="11775" max="11775" width="0" style="1" hidden="1" customWidth="1"/>
    <col min="11776" max="11777" width="14.28515625" style="1" customWidth="1"/>
    <col min="11778" max="11778" width="20.7109375" style="1" customWidth="1"/>
    <col min="11779" max="11779" width="14.42578125" style="1" customWidth="1"/>
    <col min="11780" max="11780" width="15" style="1" customWidth="1"/>
    <col min="11781" max="11781" width="2.7109375" style="1" customWidth="1"/>
    <col min="11782" max="11782" width="11.7109375" style="1" customWidth="1"/>
    <col min="11783" max="11783" width="11.5703125" style="1" customWidth="1"/>
    <col min="11784" max="11784" width="2.28515625" style="1" customWidth="1"/>
    <col min="11785" max="11785" width="41" style="1" customWidth="1"/>
    <col min="11786" max="11786" width="14.28515625" style="1" customWidth="1"/>
    <col min="11787" max="11788" width="11.5703125" style="1" customWidth="1"/>
    <col min="11789" max="11789" width="21.7109375" style="1" customWidth="1"/>
    <col min="11790" max="11981" width="11.42578125" style="1"/>
    <col min="11982" max="11982" width="21.7109375" style="1" customWidth="1"/>
    <col min="11983" max="11983" width="13.7109375" style="1" customWidth="1"/>
    <col min="11984" max="11984" width="38.7109375" style="1" customWidth="1"/>
    <col min="11985" max="11985" width="3" style="1" bestFit="1" customWidth="1"/>
    <col min="11986" max="11986" width="32.28515625" style="1" customWidth="1"/>
    <col min="11987" max="11987" width="46.28515625" style="1" customWidth="1"/>
    <col min="11988" max="11988" width="19" style="1" customWidth="1"/>
    <col min="11989" max="11989" width="0" style="1" hidden="1" customWidth="1"/>
    <col min="11990" max="11990" width="17.7109375" style="1" customWidth="1"/>
    <col min="11991" max="11991" width="0" style="1" hidden="1" customWidth="1"/>
    <col min="11992" max="11992" width="22.28515625" style="1" customWidth="1"/>
    <col min="11993" max="11993" width="5.28515625" style="1" customWidth="1"/>
    <col min="11994" max="11994" width="36.28515625" style="1" customWidth="1"/>
    <col min="11995" max="11995" width="5.7109375" style="1" customWidth="1"/>
    <col min="11996" max="11996" width="0" style="1" hidden="1" customWidth="1"/>
    <col min="11997" max="11997" width="20.7109375" style="1" customWidth="1"/>
    <col min="11998" max="11998" width="4.7109375" style="1" customWidth="1"/>
    <col min="11999" max="11999" width="0" style="1" hidden="1" customWidth="1"/>
    <col min="12000" max="12000" width="24.7109375" style="1" customWidth="1"/>
    <col min="12001" max="12001" width="12.28515625" style="1" customWidth="1"/>
    <col min="12002" max="12002" width="0" style="1" hidden="1" customWidth="1"/>
    <col min="12003" max="12003" width="3.42578125" style="1" customWidth="1"/>
    <col min="12004" max="12004" width="0" style="1" hidden="1" customWidth="1"/>
    <col min="12005" max="12005" width="17.7109375" style="1" customWidth="1"/>
    <col min="12006" max="12006" width="3.42578125" style="1" customWidth="1"/>
    <col min="12007" max="12007" width="0" style="1" hidden="1" customWidth="1"/>
    <col min="12008" max="12008" width="23.7109375" style="1" customWidth="1"/>
    <col min="12009" max="12009" width="10" style="1" customWidth="1"/>
    <col min="12010" max="12010" width="0" style="1" hidden="1" customWidth="1"/>
    <col min="12011" max="12012" width="14.7109375" style="1" customWidth="1"/>
    <col min="12013" max="12013" width="12.7109375" style="1" customWidth="1"/>
    <col min="12014" max="12014" width="3.28515625" style="1" customWidth="1"/>
    <col min="12015" max="12015" width="30.28515625" style="1" customWidth="1"/>
    <col min="12016" max="12016" width="5" style="1" customWidth="1"/>
    <col min="12017" max="12017" width="0" style="1" hidden="1" customWidth="1"/>
    <col min="12018" max="12018" width="14.28515625" style="1" customWidth="1"/>
    <col min="12019" max="12019" width="5.7109375" style="1" customWidth="1"/>
    <col min="12020" max="12020" width="0" style="1" hidden="1" customWidth="1"/>
    <col min="12021" max="12021" width="17.28515625" style="1" customWidth="1"/>
    <col min="12022" max="12022" width="12.7109375" style="1" customWidth="1"/>
    <col min="12023" max="12023" width="0" style="1" hidden="1" customWidth="1"/>
    <col min="12024" max="12024" width="5.28515625" style="1" customWidth="1"/>
    <col min="12025" max="12025" width="0" style="1" hidden="1" customWidth="1"/>
    <col min="12026" max="12026" width="17" style="1" customWidth="1"/>
    <col min="12027" max="12027" width="6.28515625" style="1" customWidth="1"/>
    <col min="12028" max="12028" width="0" style="1" hidden="1" customWidth="1"/>
    <col min="12029" max="12029" width="14.28515625" style="1" customWidth="1"/>
    <col min="12030" max="12030" width="7.5703125" style="1" customWidth="1"/>
    <col min="12031" max="12031" width="0" style="1" hidden="1" customWidth="1"/>
    <col min="12032" max="12033" width="14.28515625" style="1" customWidth="1"/>
    <col min="12034" max="12034" width="20.7109375" style="1" customWidth="1"/>
    <col min="12035" max="12035" width="14.42578125" style="1" customWidth="1"/>
    <col min="12036" max="12036" width="15" style="1" customWidth="1"/>
    <col min="12037" max="12037" width="2.7109375" style="1" customWidth="1"/>
    <col min="12038" max="12038" width="11.7109375" style="1" customWidth="1"/>
    <col min="12039" max="12039" width="11.5703125" style="1" customWidth="1"/>
    <col min="12040" max="12040" width="2.28515625" style="1" customWidth="1"/>
    <col min="12041" max="12041" width="41" style="1" customWidth="1"/>
    <col min="12042" max="12042" width="14.28515625" style="1" customWidth="1"/>
    <col min="12043" max="12044" width="11.5703125" style="1" customWidth="1"/>
    <col min="12045" max="12045" width="21.7109375" style="1" customWidth="1"/>
    <col min="12046" max="12237" width="11.42578125" style="1"/>
    <col min="12238" max="12238" width="21.7109375" style="1" customWidth="1"/>
    <col min="12239" max="12239" width="13.7109375" style="1" customWidth="1"/>
    <col min="12240" max="12240" width="38.7109375" style="1" customWidth="1"/>
    <col min="12241" max="12241" width="3" style="1" bestFit="1" customWidth="1"/>
    <col min="12242" max="12242" width="32.28515625" style="1" customWidth="1"/>
    <col min="12243" max="12243" width="46.28515625" style="1" customWidth="1"/>
    <col min="12244" max="12244" width="19" style="1" customWidth="1"/>
    <col min="12245" max="12245" width="0" style="1" hidden="1" customWidth="1"/>
    <col min="12246" max="12246" width="17.7109375" style="1" customWidth="1"/>
    <col min="12247" max="12247" width="0" style="1" hidden="1" customWidth="1"/>
    <col min="12248" max="12248" width="22.28515625" style="1" customWidth="1"/>
    <col min="12249" max="12249" width="5.28515625" style="1" customWidth="1"/>
    <col min="12250" max="12250" width="36.28515625" style="1" customWidth="1"/>
    <col min="12251" max="12251" width="5.7109375" style="1" customWidth="1"/>
    <col min="12252" max="12252" width="0" style="1" hidden="1" customWidth="1"/>
    <col min="12253" max="12253" width="20.7109375" style="1" customWidth="1"/>
    <col min="12254" max="12254" width="4.7109375" style="1" customWidth="1"/>
    <col min="12255" max="12255" width="0" style="1" hidden="1" customWidth="1"/>
    <col min="12256" max="12256" width="24.7109375" style="1" customWidth="1"/>
    <col min="12257" max="12257" width="12.28515625" style="1" customWidth="1"/>
    <col min="12258" max="12258" width="0" style="1" hidden="1" customWidth="1"/>
    <col min="12259" max="12259" width="3.42578125" style="1" customWidth="1"/>
    <col min="12260" max="12260" width="0" style="1" hidden="1" customWidth="1"/>
    <col min="12261" max="12261" width="17.7109375" style="1" customWidth="1"/>
    <col min="12262" max="12262" width="3.42578125" style="1" customWidth="1"/>
    <col min="12263" max="12263" width="0" style="1" hidden="1" customWidth="1"/>
    <col min="12264" max="12264" width="23.7109375" style="1" customWidth="1"/>
    <col min="12265" max="12265" width="10" style="1" customWidth="1"/>
    <col min="12266" max="12266" width="0" style="1" hidden="1" customWidth="1"/>
    <col min="12267" max="12268" width="14.7109375" style="1" customWidth="1"/>
    <col min="12269" max="12269" width="12.7109375" style="1" customWidth="1"/>
    <col min="12270" max="12270" width="3.28515625" style="1" customWidth="1"/>
    <col min="12271" max="12271" width="30.28515625" style="1" customWidth="1"/>
    <col min="12272" max="12272" width="5" style="1" customWidth="1"/>
    <col min="12273" max="12273" width="0" style="1" hidden="1" customWidth="1"/>
    <col min="12274" max="12274" width="14.28515625" style="1" customWidth="1"/>
    <col min="12275" max="12275" width="5.7109375" style="1" customWidth="1"/>
    <col min="12276" max="12276" width="0" style="1" hidden="1" customWidth="1"/>
    <col min="12277" max="12277" width="17.28515625" style="1" customWidth="1"/>
    <col min="12278" max="12278" width="12.7109375" style="1" customWidth="1"/>
    <col min="12279" max="12279" width="0" style="1" hidden="1" customWidth="1"/>
    <col min="12280" max="12280" width="5.28515625" style="1" customWidth="1"/>
    <col min="12281" max="12281" width="0" style="1" hidden="1" customWidth="1"/>
    <col min="12282" max="12282" width="17" style="1" customWidth="1"/>
    <col min="12283" max="12283" width="6.28515625" style="1" customWidth="1"/>
    <col min="12284" max="12284" width="0" style="1" hidden="1" customWidth="1"/>
    <col min="12285" max="12285" width="14.28515625" style="1" customWidth="1"/>
    <col min="12286" max="12286" width="7.5703125" style="1" customWidth="1"/>
    <col min="12287" max="12287" width="0" style="1" hidden="1" customWidth="1"/>
    <col min="12288" max="12289" width="14.28515625" style="1" customWidth="1"/>
    <col min="12290" max="12290" width="20.7109375" style="1" customWidth="1"/>
    <col min="12291" max="12291" width="14.42578125" style="1" customWidth="1"/>
    <col min="12292" max="12292" width="15" style="1" customWidth="1"/>
    <col min="12293" max="12293" width="2.7109375" style="1" customWidth="1"/>
    <col min="12294" max="12294" width="11.7109375" style="1" customWidth="1"/>
    <col min="12295" max="12295" width="11.5703125" style="1" customWidth="1"/>
    <col min="12296" max="12296" width="2.28515625" style="1" customWidth="1"/>
    <col min="12297" max="12297" width="41" style="1" customWidth="1"/>
    <col min="12298" max="12298" width="14.28515625" style="1" customWidth="1"/>
    <col min="12299" max="12300" width="11.5703125" style="1" customWidth="1"/>
    <col min="12301" max="12301" width="21.7109375" style="1" customWidth="1"/>
    <col min="12302" max="12493" width="11.42578125" style="1"/>
    <col min="12494" max="12494" width="21.7109375" style="1" customWidth="1"/>
    <col min="12495" max="12495" width="13.7109375" style="1" customWidth="1"/>
    <col min="12496" max="12496" width="38.7109375" style="1" customWidth="1"/>
    <col min="12497" max="12497" width="3" style="1" bestFit="1" customWidth="1"/>
    <col min="12498" max="12498" width="32.28515625" style="1" customWidth="1"/>
    <col min="12499" max="12499" width="46.28515625" style="1" customWidth="1"/>
    <col min="12500" max="12500" width="19" style="1" customWidth="1"/>
    <col min="12501" max="12501" width="0" style="1" hidden="1" customWidth="1"/>
    <col min="12502" max="12502" width="17.7109375" style="1" customWidth="1"/>
    <col min="12503" max="12503" width="0" style="1" hidden="1" customWidth="1"/>
    <col min="12504" max="12504" width="22.28515625" style="1" customWidth="1"/>
    <col min="12505" max="12505" width="5.28515625" style="1" customWidth="1"/>
    <col min="12506" max="12506" width="36.28515625" style="1" customWidth="1"/>
    <col min="12507" max="12507" width="5.7109375" style="1" customWidth="1"/>
    <col min="12508" max="12508" width="0" style="1" hidden="1" customWidth="1"/>
    <col min="12509" max="12509" width="20.7109375" style="1" customWidth="1"/>
    <col min="12510" max="12510" width="4.7109375" style="1" customWidth="1"/>
    <col min="12511" max="12511" width="0" style="1" hidden="1" customWidth="1"/>
    <col min="12512" max="12512" width="24.7109375" style="1" customWidth="1"/>
    <col min="12513" max="12513" width="12.28515625" style="1" customWidth="1"/>
    <col min="12514" max="12514" width="0" style="1" hidden="1" customWidth="1"/>
    <col min="12515" max="12515" width="3.42578125" style="1" customWidth="1"/>
    <col min="12516" max="12516" width="0" style="1" hidden="1" customWidth="1"/>
    <col min="12517" max="12517" width="17.7109375" style="1" customWidth="1"/>
    <col min="12518" max="12518" width="3.42578125" style="1" customWidth="1"/>
    <col min="12519" max="12519" width="0" style="1" hidden="1" customWidth="1"/>
    <col min="12520" max="12520" width="23.7109375" style="1" customWidth="1"/>
    <col min="12521" max="12521" width="10" style="1" customWidth="1"/>
    <col min="12522" max="12522" width="0" style="1" hidden="1" customWidth="1"/>
    <col min="12523" max="12524" width="14.7109375" style="1" customWidth="1"/>
    <col min="12525" max="12525" width="12.7109375" style="1" customWidth="1"/>
    <col min="12526" max="12526" width="3.28515625" style="1" customWidth="1"/>
    <col min="12527" max="12527" width="30.28515625" style="1" customWidth="1"/>
    <col min="12528" max="12528" width="5" style="1" customWidth="1"/>
    <col min="12529" max="12529" width="0" style="1" hidden="1" customWidth="1"/>
    <col min="12530" max="12530" width="14.28515625" style="1" customWidth="1"/>
    <col min="12531" max="12531" width="5.7109375" style="1" customWidth="1"/>
    <col min="12532" max="12532" width="0" style="1" hidden="1" customWidth="1"/>
    <col min="12533" max="12533" width="17.28515625" style="1" customWidth="1"/>
    <col min="12534" max="12534" width="12.7109375" style="1" customWidth="1"/>
    <col min="12535" max="12535" width="0" style="1" hidden="1" customWidth="1"/>
    <col min="12536" max="12536" width="5.28515625" style="1" customWidth="1"/>
    <col min="12537" max="12537" width="0" style="1" hidden="1" customWidth="1"/>
    <col min="12538" max="12538" width="17" style="1" customWidth="1"/>
    <col min="12539" max="12539" width="6.28515625" style="1" customWidth="1"/>
    <col min="12540" max="12540" width="0" style="1" hidden="1" customWidth="1"/>
    <col min="12541" max="12541" width="14.28515625" style="1" customWidth="1"/>
    <col min="12542" max="12542" width="7.5703125" style="1" customWidth="1"/>
    <col min="12543" max="12543" width="0" style="1" hidden="1" customWidth="1"/>
    <col min="12544" max="12545" width="14.28515625" style="1" customWidth="1"/>
    <col min="12546" max="12546" width="20.7109375" style="1" customWidth="1"/>
    <col min="12547" max="12547" width="14.42578125" style="1" customWidth="1"/>
    <col min="12548" max="12548" width="15" style="1" customWidth="1"/>
    <col min="12549" max="12549" width="2.7109375" style="1" customWidth="1"/>
    <col min="12550" max="12550" width="11.7109375" style="1" customWidth="1"/>
    <col min="12551" max="12551" width="11.5703125" style="1" customWidth="1"/>
    <col min="12552" max="12552" width="2.28515625" style="1" customWidth="1"/>
    <col min="12553" max="12553" width="41" style="1" customWidth="1"/>
    <col min="12554" max="12554" width="14.28515625" style="1" customWidth="1"/>
    <col min="12555" max="12556" width="11.5703125" style="1" customWidth="1"/>
    <col min="12557" max="12557" width="21.7109375" style="1" customWidth="1"/>
    <col min="12558" max="12749" width="11.42578125" style="1"/>
    <col min="12750" max="12750" width="21.7109375" style="1" customWidth="1"/>
    <col min="12751" max="12751" width="13.7109375" style="1" customWidth="1"/>
    <col min="12752" max="12752" width="38.7109375" style="1" customWidth="1"/>
    <col min="12753" max="12753" width="3" style="1" bestFit="1" customWidth="1"/>
    <col min="12754" max="12754" width="32.28515625" style="1" customWidth="1"/>
    <col min="12755" max="12755" width="46.28515625" style="1" customWidth="1"/>
    <col min="12756" max="12756" width="19" style="1" customWidth="1"/>
    <col min="12757" max="12757" width="0" style="1" hidden="1" customWidth="1"/>
    <col min="12758" max="12758" width="17.7109375" style="1" customWidth="1"/>
    <col min="12759" max="12759" width="0" style="1" hidden="1" customWidth="1"/>
    <col min="12760" max="12760" width="22.28515625" style="1" customWidth="1"/>
    <col min="12761" max="12761" width="5.28515625" style="1" customWidth="1"/>
    <col min="12762" max="12762" width="36.28515625" style="1" customWidth="1"/>
    <col min="12763" max="12763" width="5.7109375" style="1" customWidth="1"/>
    <col min="12764" max="12764" width="0" style="1" hidden="1" customWidth="1"/>
    <col min="12765" max="12765" width="20.7109375" style="1" customWidth="1"/>
    <col min="12766" max="12766" width="4.7109375" style="1" customWidth="1"/>
    <col min="12767" max="12767" width="0" style="1" hidden="1" customWidth="1"/>
    <col min="12768" max="12768" width="24.7109375" style="1" customWidth="1"/>
    <col min="12769" max="12769" width="12.28515625" style="1" customWidth="1"/>
    <col min="12770" max="12770" width="0" style="1" hidden="1" customWidth="1"/>
    <col min="12771" max="12771" width="3.42578125" style="1" customWidth="1"/>
    <col min="12772" max="12772" width="0" style="1" hidden="1" customWidth="1"/>
    <col min="12773" max="12773" width="17.7109375" style="1" customWidth="1"/>
    <col min="12774" max="12774" width="3.42578125" style="1" customWidth="1"/>
    <col min="12775" max="12775" width="0" style="1" hidden="1" customWidth="1"/>
    <col min="12776" max="12776" width="23.7109375" style="1" customWidth="1"/>
    <col min="12777" max="12777" width="10" style="1" customWidth="1"/>
    <col min="12778" max="12778" width="0" style="1" hidden="1" customWidth="1"/>
    <col min="12779" max="12780" width="14.7109375" style="1" customWidth="1"/>
    <col min="12781" max="12781" width="12.7109375" style="1" customWidth="1"/>
    <col min="12782" max="12782" width="3.28515625" style="1" customWidth="1"/>
    <col min="12783" max="12783" width="30.28515625" style="1" customWidth="1"/>
    <col min="12784" max="12784" width="5" style="1" customWidth="1"/>
    <col min="12785" max="12785" width="0" style="1" hidden="1" customWidth="1"/>
    <col min="12786" max="12786" width="14.28515625" style="1" customWidth="1"/>
    <col min="12787" max="12787" width="5.7109375" style="1" customWidth="1"/>
    <col min="12788" max="12788" width="0" style="1" hidden="1" customWidth="1"/>
    <col min="12789" max="12789" width="17.28515625" style="1" customWidth="1"/>
    <col min="12790" max="12790" width="12.7109375" style="1" customWidth="1"/>
    <col min="12791" max="12791" width="0" style="1" hidden="1" customWidth="1"/>
    <col min="12792" max="12792" width="5.28515625" style="1" customWidth="1"/>
    <col min="12793" max="12793" width="0" style="1" hidden="1" customWidth="1"/>
    <col min="12794" max="12794" width="17" style="1" customWidth="1"/>
    <col min="12795" max="12795" width="6.28515625" style="1" customWidth="1"/>
    <col min="12796" max="12796" width="0" style="1" hidden="1" customWidth="1"/>
    <col min="12797" max="12797" width="14.28515625" style="1" customWidth="1"/>
    <col min="12798" max="12798" width="7.5703125" style="1" customWidth="1"/>
    <col min="12799" max="12799" width="0" style="1" hidden="1" customWidth="1"/>
    <col min="12800" max="12801" width="14.28515625" style="1" customWidth="1"/>
    <col min="12802" max="12802" width="20.7109375" style="1" customWidth="1"/>
    <col min="12803" max="12803" width="14.42578125" style="1" customWidth="1"/>
    <col min="12804" max="12804" width="15" style="1" customWidth="1"/>
    <col min="12805" max="12805" width="2.7109375" style="1" customWidth="1"/>
    <col min="12806" max="12806" width="11.7109375" style="1" customWidth="1"/>
    <col min="12807" max="12807" width="11.5703125" style="1" customWidth="1"/>
    <col min="12808" max="12808" width="2.28515625" style="1" customWidth="1"/>
    <col min="12809" max="12809" width="41" style="1" customWidth="1"/>
    <col min="12810" max="12810" width="14.28515625" style="1" customWidth="1"/>
    <col min="12811" max="12812" width="11.5703125" style="1" customWidth="1"/>
    <col min="12813" max="12813" width="21.7109375" style="1" customWidth="1"/>
    <col min="12814" max="13005" width="11.42578125" style="1"/>
    <col min="13006" max="13006" width="21.7109375" style="1" customWidth="1"/>
    <col min="13007" max="13007" width="13.7109375" style="1" customWidth="1"/>
    <col min="13008" max="13008" width="38.7109375" style="1" customWidth="1"/>
    <col min="13009" max="13009" width="3" style="1" bestFit="1" customWidth="1"/>
    <col min="13010" max="13010" width="32.28515625" style="1" customWidth="1"/>
    <col min="13011" max="13011" width="46.28515625" style="1" customWidth="1"/>
    <col min="13012" max="13012" width="19" style="1" customWidth="1"/>
    <col min="13013" max="13013" width="0" style="1" hidden="1" customWidth="1"/>
    <col min="13014" max="13014" width="17.7109375" style="1" customWidth="1"/>
    <col min="13015" max="13015" width="0" style="1" hidden="1" customWidth="1"/>
    <col min="13016" max="13016" width="22.28515625" style="1" customWidth="1"/>
    <col min="13017" max="13017" width="5.28515625" style="1" customWidth="1"/>
    <col min="13018" max="13018" width="36.28515625" style="1" customWidth="1"/>
    <col min="13019" max="13019" width="5.7109375" style="1" customWidth="1"/>
    <col min="13020" max="13020" width="0" style="1" hidden="1" customWidth="1"/>
    <col min="13021" max="13021" width="20.7109375" style="1" customWidth="1"/>
    <col min="13022" max="13022" width="4.7109375" style="1" customWidth="1"/>
    <col min="13023" max="13023" width="0" style="1" hidden="1" customWidth="1"/>
    <col min="13024" max="13024" width="24.7109375" style="1" customWidth="1"/>
    <col min="13025" max="13025" width="12.28515625" style="1" customWidth="1"/>
    <col min="13026" max="13026" width="0" style="1" hidden="1" customWidth="1"/>
    <col min="13027" max="13027" width="3.42578125" style="1" customWidth="1"/>
    <col min="13028" max="13028" width="0" style="1" hidden="1" customWidth="1"/>
    <col min="13029" max="13029" width="17.7109375" style="1" customWidth="1"/>
    <col min="13030" max="13030" width="3.42578125" style="1" customWidth="1"/>
    <col min="13031" max="13031" width="0" style="1" hidden="1" customWidth="1"/>
    <col min="13032" max="13032" width="23.7109375" style="1" customWidth="1"/>
    <col min="13033" max="13033" width="10" style="1" customWidth="1"/>
    <col min="13034" max="13034" width="0" style="1" hidden="1" customWidth="1"/>
    <col min="13035" max="13036" width="14.7109375" style="1" customWidth="1"/>
    <col min="13037" max="13037" width="12.7109375" style="1" customWidth="1"/>
    <col min="13038" max="13038" width="3.28515625" style="1" customWidth="1"/>
    <col min="13039" max="13039" width="30.28515625" style="1" customWidth="1"/>
    <col min="13040" max="13040" width="5" style="1" customWidth="1"/>
    <col min="13041" max="13041" width="0" style="1" hidden="1" customWidth="1"/>
    <col min="13042" max="13042" width="14.28515625" style="1" customWidth="1"/>
    <col min="13043" max="13043" width="5.7109375" style="1" customWidth="1"/>
    <col min="13044" max="13044" width="0" style="1" hidden="1" customWidth="1"/>
    <col min="13045" max="13045" width="17.28515625" style="1" customWidth="1"/>
    <col min="13046" max="13046" width="12.7109375" style="1" customWidth="1"/>
    <col min="13047" max="13047" width="0" style="1" hidden="1" customWidth="1"/>
    <col min="13048" max="13048" width="5.28515625" style="1" customWidth="1"/>
    <col min="13049" max="13049" width="0" style="1" hidden="1" customWidth="1"/>
    <col min="13050" max="13050" width="17" style="1" customWidth="1"/>
    <col min="13051" max="13051" width="6.28515625" style="1" customWidth="1"/>
    <col min="13052" max="13052" width="0" style="1" hidden="1" customWidth="1"/>
    <col min="13053" max="13053" width="14.28515625" style="1" customWidth="1"/>
    <col min="13054" max="13054" width="7.5703125" style="1" customWidth="1"/>
    <col min="13055" max="13055" width="0" style="1" hidden="1" customWidth="1"/>
    <col min="13056" max="13057" width="14.28515625" style="1" customWidth="1"/>
    <col min="13058" max="13058" width="20.7109375" style="1" customWidth="1"/>
    <col min="13059" max="13059" width="14.42578125" style="1" customWidth="1"/>
    <col min="13060" max="13060" width="15" style="1" customWidth="1"/>
    <col min="13061" max="13061" width="2.7109375" style="1" customWidth="1"/>
    <col min="13062" max="13062" width="11.7109375" style="1" customWidth="1"/>
    <col min="13063" max="13063" width="11.5703125" style="1" customWidth="1"/>
    <col min="13064" max="13064" width="2.28515625" style="1" customWidth="1"/>
    <col min="13065" max="13065" width="41" style="1" customWidth="1"/>
    <col min="13066" max="13066" width="14.28515625" style="1" customWidth="1"/>
    <col min="13067" max="13068" width="11.5703125" style="1" customWidth="1"/>
    <col min="13069" max="13069" width="21.7109375" style="1" customWidth="1"/>
    <col min="13070" max="13261" width="11.42578125" style="1"/>
    <col min="13262" max="13262" width="21.7109375" style="1" customWidth="1"/>
    <col min="13263" max="13263" width="13.7109375" style="1" customWidth="1"/>
    <col min="13264" max="13264" width="38.7109375" style="1" customWidth="1"/>
    <col min="13265" max="13265" width="3" style="1" bestFit="1" customWidth="1"/>
    <col min="13266" max="13266" width="32.28515625" style="1" customWidth="1"/>
    <col min="13267" max="13267" width="46.28515625" style="1" customWidth="1"/>
    <col min="13268" max="13268" width="19" style="1" customWidth="1"/>
    <col min="13269" max="13269" width="0" style="1" hidden="1" customWidth="1"/>
    <col min="13270" max="13270" width="17.7109375" style="1" customWidth="1"/>
    <col min="13271" max="13271" width="0" style="1" hidden="1" customWidth="1"/>
    <col min="13272" max="13272" width="22.28515625" style="1" customWidth="1"/>
    <col min="13273" max="13273" width="5.28515625" style="1" customWidth="1"/>
    <col min="13274" max="13274" width="36.28515625" style="1" customWidth="1"/>
    <col min="13275" max="13275" width="5.7109375" style="1" customWidth="1"/>
    <col min="13276" max="13276" width="0" style="1" hidden="1" customWidth="1"/>
    <col min="13277" max="13277" width="20.7109375" style="1" customWidth="1"/>
    <col min="13278" max="13278" width="4.7109375" style="1" customWidth="1"/>
    <col min="13279" max="13279" width="0" style="1" hidden="1" customWidth="1"/>
    <col min="13280" max="13280" width="24.7109375" style="1" customWidth="1"/>
    <col min="13281" max="13281" width="12.28515625" style="1" customWidth="1"/>
    <col min="13282" max="13282" width="0" style="1" hidden="1" customWidth="1"/>
    <col min="13283" max="13283" width="3.42578125" style="1" customWidth="1"/>
    <col min="13284" max="13284" width="0" style="1" hidden="1" customWidth="1"/>
    <col min="13285" max="13285" width="17.7109375" style="1" customWidth="1"/>
    <col min="13286" max="13286" width="3.42578125" style="1" customWidth="1"/>
    <col min="13287" max="13287" width="0" style="1" hidden="1" customWidth="1"/>
    <col min="13288" max="13288" width="23.7109375" style="1" customWidth="1"/>
    <col min="13289" max="13289" width="10" style="1" customWidth="1"/>
    <col min="13290" max="13290" width="0" style="1" hidden="1" customWidth="1"/>
    <col min="13291" max="13292" width="14.7109375" style="1" customWidth="1"/>
    <col min="13293" max="13293" width="12.7109375" style="1" customWidth="1"/>
    <col min="13294" max="13294" width="3.28515625" style="1" customWidth="1"/>
    <col min="13295" max="13295" width="30.28515625" style="1" customWidth="1"/>
    <col min="13296" max="13296" width="5" style="1" customWidth="1"/>
    <col min="13297" max="13297" width="0" style="1" hidden="1" customWidth="1"/>
    <col min="13298" max="13298" width="14.28515625" style="1" customWidth="1"/>
    <col min="13299" max="13299" width="5.7109375" style="1" customWidth="1"/>
    <col min="13300" max="13300" width="0" style="1" hidden="1" customWidth="1"/>
    <col min="13301" max="13301" width="17.28515625" style="1" customWidth="1"/>
    <col min="13302" max="13302" width="12.7109375" style="1" customWidth="1"/>
    <col min="13303" max="13303" width="0" style="1" hidden="1" customWidth="1"/>
    <col min="13304" max="13304" width="5.28515625" style="1" customWidth="1"/>
    <col min="13305" max="13305" width="0" style="1" hidden="1" customWidth="1"/>
    <col min="13306" max="13306" width="17" style="1" customWidth="1"/>
    <col min="13307" max="13307" width="6.28515625" style="1" customWidth="1"/>
    <col min="13308" max="13308" width="0" style="1" hidden="1" customWidth="1"/>
    <col min="13309" max="13309" width="14.28515625" style="1" customWidth="1"/>
    <col min="13310" max="13310" width="7.5703125" style="1" customWidth="1"/>
    <col min="13311" max="13311" width="0" style="1" hidden="1" customWidth="1"/>
    <col min="13312" max="13313" width="14.28515625" style="1" customWidth="1"/>
    <col min="13314" max="13314" width="20.7109375" style="1" customWidth="1"/>
    <col min="13315" max="13315" width="14.42578125" style="1" customWidth="1"/>
    <col min="13316" max="13316" width="15" style="1" customWidth="1"/>
    <col min="13317" max="13317" width="2.7109375" style="1" customWidth="1"/>
    <col min="13318" max="13318" width="11.7109375" style="1" customWidth="1"/>
    <col min="13319" max="13319" width="11.5703125" style="1" customWidth="1"/>
    <col min="13320" max="13320" width="2.28515625" style="1" customWidth="1"/>
    <col min="13321" max="13321" width="41" style="1" customWidth="1"/>
    <col min="13322" max="13322" width="14.28515625" style="1" customWidth="1"/>
    <col min="13323" max="13324" width="11.5703125" style="1" customWidth="1"/>
    <col min="13325" max="13325" width="21.7109375" style="1" customWidth="1"/>
    <col min="13326" max="13517" width="11.42578125" style="1"/>
    <col min="13518" max="13518" width="21.7109375" style="1" customWidth="1"/>
    <col min="13519" max="13519" width="13.7109375" style="1" customWidth="1"/>
    <col min="13520" max="13520" width="38.7109375" style="1" customWidth="1"/>
    <col min="13521" max="13521" width="3" style="1" bestFit="1" customWidth="1"/>
    <col min="13522" max="13522" width="32.28515625" style="1" customWidth="1"/>
    <col min="13523" max="13523" width="46.28515625" style="1" customWidth="1"/>
    <col min="13524" max="13524" width="19" style="1" customWidth="1"/>
    <col min="13525" max="13525" width="0" style="1" hidden="1" customWidth="1"/>
    <col min="13526" max="13526" width="17.7109375" style="1" customWidth="1"/>
    <col min="13527" max="13527" width="0" style="1" hidden="1" customWidth="1"/>
    <col min="13528" max="13528" width="22.28515625" style="1" customWidth="1"/>
    <col min="13529" max="13529" width="5.28515625" style="1" customWidth="1"/>
    <col min="13530" max="13530" width="36.28515625" style="1" customWidth="1"/>
    <col min="13531" max="13531" width="5.7109375" style="1" customWidth="1"/>
    <col min="13532" max="13532" width="0" style="1" hidden="1" customWidth="1"/>
    <col min="13533" max="13533" width="20.7109375" style="1" customWidth="1"/>
    <col min="13534" max="13534" width="4.7109375" style="1" customWidth="1"/>
    <col min="13535" max="13535" width="0" style="1" hidden="1" customWidth="1"/>
    <col min="13536" max="13536" width="24.7109375" style="1" customWidth="1"/>
    <col min="13537" max="13537" width="12.28515625" style="1" customWidth="1"/>
    <col min="13538" max="13538" width="0" style="1" hidden="1" customWidth="1"/>
    <col min="13539" max="13539" width="3.42578125" style="1" customWidth="1"/>
    <col min="13540" max="13540" width="0" style="1" hidden="1" customWidth="1"/>
    <col min="13541" max="13541" width="17.7109375" style="1" customWidth="1"/>
    <col min="13542" max="13542" width="3.42578125" style="1" customWidth="1"/>
    <col min="13543" max="13543" width="0" style="1" hidden="1" customWidth="1"/>
    <col min="13544" max="13544" width="23.7109375" style="1" customWidth="1"/>
    <col min="13545" max="13545" width="10" style="1" customWidth="1"/>
    <col min="13546" max="13546" width="0" style="1" hidden="1" customWidth="1"/>
    <col min="13547" max="13548" width="14.7109375" style="1" customWidth="1"/>
    <col min="13549" max="13549" width="12.7109375" style="1" customWidth="1"/>
    <col min="13550" max="13550" width="3.28515625" style="1" customWidth="1"/>
    <col min="13551" max="13551" width="30.28515625" style="1" customWidth="1"/>
    <col min="13552" max="13552" width="5" style="1" customWidth="1"/>
    <col min="13553" max="13553" width="0" style="1" hidden="1" customWidth="1"/>
    <col min="13554" max="13554" width="14.28515625" style="1" customWidth="1"/>
    <col min="13555" max="13555" width="5.7109375" style="1" customWidth="1"/>
    <col min="13556" max="13556" width="0" style="1" hidden="1" customWidth="1"/>
    <col min="13557" max="13557" width="17.28515625" style="1" customWidth="1"/>
    <col min="13558" max="13558" width="12.7109375" style="1" customWidth="1"/>
    <col min="13559" max="13559" width="0" style="1" hidden="1" customWidth="1"/>
    <col min="13560" max="13560" width="5.28515625" style="1" customWidth="1"/>
    <col min="13561" max="13561" width="0" style="1" hidden="1" customWidth="1"/>
    <col min="13562" max="13562" width="17" style="1" customWidth="1"/>
    <col min="13563" max="13563" width="6.28515625" style="1" customWidth="1"/>
    <col min="13564" max="13564" width="0" style="1" hidden="1" customWidth="1"/>
    <col min="13565" max="13565" width="14.28515625" style="1" customWidth="1"/>
    <col min="13566" max="13566" width="7.5703125" style="1" customWidth="1"/>
    <col min="13567" max="13567" width="0" style="1" hidden="1" customWidth="1"/>
    <col min="13568" max="13569" width="14.28515625" style="1" customWidth="1"/>
    <col min="13570" max="13570" width="20.7109375" style="1" customWidth="1"/>
    <col min="13571" max="13571" width="14.42578125" style="1" customWidth="1"/>
    <col min="13572" max="13572" width="15" style="1" customWidth="1"/>
    <col min="13573" max="13573" width="2.7109375" style="1" customWidth="1"/>
    <col min="13574" max="13574" width="11.7109375" style="1" customWidth="1"/>
    <col min="13575" max="13575" width="11.5703125" style="1" customWidth="1"/>
    <col min="13576" max="13576" width="2.28515625" style="1" customWidth="1"/>
    <col min="13577" max="13577" width="41" style="1" customWidth="1"/>
    <col min="13578" max="13578" width="14.28515625" style="1" customWidth="1"/>
    <col min="13579" max="13580" width="11.5703125" style="1" customWidth="1"/>
    <col min="13581" max="13581" width="21.7109375" style="1" customWidth="1"/>
    <col min="13582" max="13773" width="11.42578125" style="1"/>
    <col min="13774" max="13774" width="21.7109375" style="1" customWidth="1"/>
    <col min="13775" max="13775" width="13.7109375" style="1" customWidth="1"/>
    <col min="13776" max="13776" width="38.7109375" style="1" customWidth="1"/>
    <col min="13777" max="13777" width="3" style="1" bestFit="1" customWidth="1"/>
    <col min="13778" max="13778" width="32.28515625" style="1" customWidth="1"/>
    <col min="13779" max="13779" width="46.28515625" style="1" customWidth="1"/>
    <col min="13780" max="13780" width="19" style="1" customWidth="1"/>
    <col min="13781" max="13781" width="0" style="1" hidden="1" customWidth="1"/>
    <col min="13782" max="13782" width="17.7109375" style="1" customWidth="1"/>
    <col min="13783" max="13783" width="0" style="1" hidden="1" customWidth="1"/>
    <col min="13784" max="13784" width="22.28515625" style="1" customWidth="1"/>
    <col min="13785" max="13785" width="5.28515625" style="1" customWidth="1"/>
    <col min="13786" max="13786" width="36.28515625" style="1" customWidth="1"/>
    <col min="13787" max="13787" width="5.7109375" style="1" customWidth="1"/>
    <col min="13788" max="13788" width="0" style="1" hidden="1" customWidth="1"/>
    <col min="13789" max="13789" width="20.7109375" style="1" customWidth="1"/>
    <col min="13790" max="13790" width="4.7109375" style="1" customWidth="1"/>
    <col min="13791" max="13791" width="0" style="1" hidden="1" customWidth="1"/>
    <col min="13792" max="13792" width="24.7109375" style="1" customWidth="1"/>
    <col min="13793" max="13793" width="12.28515625" style="1" customWidth="1"/>
    <col min="13794" max="13794" width="0" style="1" hidden="1" customWidth="1"/>
    <col min="13795" max="13795" width="3.42578125" style="1" customWidth="1"/>
    <col min="13796" max="13796" width="0" style="1" hidden="1" customWidth="1"/>
    <col min="13797" max="13797" width="17.7109375" style="1" customWidth="1"/>
    <col min="13798" max="13798" width="3.42578125" style="1" customWidth="1"/>
    <col min="13799" max="13799" width="0" style="1" hidden="1" customWidth="1"/>
    <col min="13800" max="13800" width="23.7109375" style="1" customWidth="1"/>
    <col min="13801" max="13801" width="10" style="1" customWidth="1"/>
    <col min="13802" max="13802" width="0" style="1" hidden="1" customWidth="1"/>
    <col min="13803" max="13804" width="14.7109375" style="1" customWidth="1"/>
    <col min="13805" max="13805" width="12.7109375" style="1" customWidth="1"/>
    <col min="13806" max="13806" width="3.28515625" style="1" customWidth="1"/>
    <col min="13807" max="13807" width="30.28515625" style="1" customWidth="1"/>
    <col min="13808" max="13808" width="5" style="1" customWidth="1"/>
    <col min="13809" max="13809" width="0" style="1" hidden="1" customWidth="1"/>
    <col min="13810" max="13810" width="14.28515625" style="1" customWidth="1"/>
    <col min="13811" max="13811" width="5.7109375" style="1" customWidth="1"/>
    <col min="13812" max="13812" width="0" style="1" hidden="1" customWidth="1"/>
    <col min="13813" max="13813" width="17.28515625" style="1" customWidth="1"/>
    <col min="13814" max="13814" width="12.7109375" style="1" customWidth="1"/>
    <col min="13815" max="13815" width="0" style="1" hidden="1" customWidth="1"/>
    <col min="13816" max="13816" width="5.28515625" style="1" customWidth="1"/>
    <col min="13817" max="13817" width="0" style="1" hidden="1" customWidth="1"/>
    <col min="13818" max="13818" width="17" style="1" customWidth="1"/>
    <col min="13819" max="13819" width="6.28515625" style="1" customWidth="1"/>
    <col min="13820" max="13820" width="0" style="1" hidden="1" customWidth="1"/>
    <col min="13821" max="13821" width="14.28515625" style="1" customWidth="1"/>
    <col min="13822" max="13822" width="7.5703125" style="1" customWidth="1"/>
    <col min="13823" max="13823" width="0" style="1" hidden="1" customWidth="1"/>
    <col min="13824" max="13825" width="14.28515625" style="1" customWidth="1"/>
    <col min="13826" max="13826" width="20.7109375" style="1" customWidth="1"/>
    <col min="13827" max="13827" width="14.42578125" style="1" customWidth="1"/>
    <col min="13828" max="13828" width="15" style="1" customWidth="1"/>
    <col min="13829" max="13829" width="2.7109375" style="1" customWidth="1"/>
    <col min="13830" max="13830" width="11.7109375" style="1" customWidth="1"/>
    <col min="13831" max="13831" width="11.5703125" style="1" customWidth="1"/>
    <col min="13832" max="13832" width="2.28515625" style="1" customWidth="1"/>
    <col min="13833" max="13833" width="41" style="1" customWidth="1"/>
    <col min="13834" max="13834" width="14.28515625" style="1" customWidth="1"/>
    <col min="13835" max="13836" width="11.5703125" style="1" customWidth="1"/>
    <col min="13837" max="13837" width="21.7109375" style="1" customWidth="1"/>
    <col min="13838" max="14029" width="11.42578125" style="1"/>
    <col min="14030" max="14030" width="21.7109375" style="1" customWidth="1"/>
    <col min="14031" max="14031" width="13.7109375" style="1" customWidth="1"/>
    <col min="14032" max="14032" width="38.7109375" style="1" customWidth="1"/>
    <col min="14033" max="14033" width="3" style="1" bestFit="1" customWidth="1"/>
    <col min="14034" max="14034" width="32.28515625" style="1" customWidth="1"/>
    <col min="14035" max="14035" width="46.28515625" style="1" customWidth="1"/>
    <col min="14036" max="14036" width="19" style="1" customWidth="1"/>
    <col min="14037" max="14037" width="0" style="1" hidden="1" customWidth="1"/>
    <col min="14038" max="14038" width="17.7109375" style="1" customWidth="1"/>
    <col min="14039" max="14039" width="0" style="1" hidden="1" customWidth="1"/>
    <col min="14040" max="14040" width="22.28515625" style="1" customWidth="1"/>
    <col min="14041" max="14041" width="5.28515625" style="1" customWidth="1"/>
    <col min="14042" max="14042" width="36.28515625" style="1" customWidth="1"/>
    <col min="14043" max="14043" width="5.7109375" style="1" customWidth="1"/>
    <col min="14044" max="14044" width="0" style="1" hidden="1" customWidth="1"/>
    <col min="14045" max="14045" width="20.7109375" style="1" customWidth="1"/>
    <col min="14046" max="14046" width="4.7109375" style="1" customWidth="1"/>
    <col min="14047" max="14047" width="0" style="1" hidden="1" customWidth="1"/>
    <col min="14048" max="14048" width="24.7109375" style="1" customWidth="1"/>
    <col min="14049" max="14049" width="12.28515625" style="1" customWidth="1"/>
    <col min="14050" max="14050" width="0" style="1" hidden="1" customWidth="1"/>
    <col min="14051" max="14051" width="3.42578125" style="1" customWidth="1"/>
    <col min="14052" max="14052" width="0" style="1" hidden="1" customWidth="1"/>
    <col min="14053" max="14053" width="17.7109375" style="1" customWidth="1"/>
    <col min="14054" max="14054" width="3.42578125" style="1" customWidth="1"/>
    <col min="14055" max="14055" width="0" style="1" hidden="1" customWidth="1"/>
    <col min="14056" max="14056" width="23.7109375" style="1" customWidth="1"/>
    <col min="14057" max="14057" width="10" style="1" customWidth="1"/>
    <col min="14058" max="14058" width="0" style="1" hidden="1" customWidth="1"/>
    <col min="14059" max="14060" width="14.7109375" style="1" customWidth="1"/>
    <col min="14061" max="14061" width="12.7109375" style="1" customWidth="1"/>
    <col min="14062" max="14062" width="3.28515625" style="1" customWidth="1"/>
    <col min="14063" max="14063" width="30.28515625" style="1" customWidth="1"/>
    <col min="14064" max="14064" width="5" style="1" customWidth="1"/>
    <col min="14065" max="14065" width="0" style="1" hidden="1" customWidth="1"/>
    <col min="14066" max="14066" width="14.28515625" style="1" customWidth="1"/>
    <col min="14067" max="14067" width="5.7109375" style="1" customWidth="1"/>
    <col min="14068" max="14068" width="0" style="1" hidden="1" customWidth="1"/>
    <col min="14069" max="14069" width="17.28515625" style="1" customWidth="1"/>
    <col min="14070" max="14070" width="12.7109375" style="1" customWidth="1"/>
    <col min="14071" max="14071" width="0" style="1" hidden="1" customWidth="1"/>
    <col min="14072" max="14072" width="5.28515625" style="1" customWidth="1"/>
    <col min="14073" max="14073" width="0" style="1" hidden="1" customWidth="1"/>
    <col min="14074" max="14074" width="17" style="1" customWidth="1"/>
    <col min="14075" max="14075" width="6.28515625" style="1" customWidth="1"/>
    <col min="14076" max="14076" width="0" style="1" hidden="1" customWidth="1"/>
    <col min="14077" max="14077" width="14.28515625" style="1" customWidth="1"/>
    <col min="14078" max="14078" width="7.5703125" style="1" customWidth="1"/>
    <col min="14079" max="14079" width="0" style="1" hidden="1" customWidth="1"/>
    <col min="14080" max="14081" width="14.28515625" style="1" customWidth="1"/>
    <col min="14082" max="14082" width="20.7109375" style="1" customWidth="1"/>
    <col min="14083" max="14083" width="14.42578125" style="1" customWidth="1"/>
    <col min="14084" max="14084" width="15" style="1" customWidth="1"/>
    <col min="14085" max="14085" width="2.7109375" style="1" customWidth="1"/>
    <col min="14086" max="14086" width="11.7109375" style="1" customWidth="1"/>
    <col min="14087" max="14087" width="11.5703125" style="1" customWidth="1"/>
    <col min="14088" max="14088" width="2.28515625" style="1" customWidth="1"/>
    <col min="14089" max="14089" width="41" style="1" customWidth="1"/>
    <col min="14090" max="14090" width="14.28515625" style="1" customWidth="1"/>
    <col min="14091" max="14092" width="11.5703125" style="1" customWidth="1"/>
    <col min="14093" max="14093" width="21.7109375" style="1" customWidth="1"/>
    <col min="14094" max="14285" width="11.42578125" style="1"/>
    <col min="14286" max="14286" width="21.7109375" style="1" customWidth="1"/>
    <col min="14287" max="14287" width="13.7109375" style="1" customWidth="1"/>
    <col min="14288" max="14288" width="38.7109375" style="1" customWidth="1"/>
    <col min="14289" max="14289" width="3" style="1" bestFit="1" customWidth="1"/>
    <col min="14290" max="14290" width="32.28515625" style="1" customWidth="1"/>
    <col min="14291" max="14291" width="46.28515625" style="1" customWidth="1"/>
    <col min="14292" max="14292" width="19" style="1" customWidth="1"/>
    <col min="14293" max="14293" width="0" style="1" hidden="1" customWidth="1"/>
    <col min="14294" max="14294" width="17.7109375" style="1" customWidth="1"/>
    <col min="14295" max="14295" width="0" style="1" hidden="1" customWidth="1"/>
    <col min="14296" max="14296" width="22.28515625" style="1" customWidth="1"/>
    <col min="14297" max="14297" width="5.28515625" style="1" customWidth="1"/>
    <col min="14298" max="14298" width="36.28515625" style="1" customWidth="1"/>
    <col min="14299" max="14299" width="5.7109375" style="1" customWidth="1"/>
    <col min="14300" max="14300" width="0" style="1" hidden="1" customWidth="1"/>
    <col min="14301" max="14301" width="20.7109375" style="1" customWidth="1"/>
    <col min="14302" max="14302" width="4.7109375" style="1" customWidth="1"/>
    <col min="14303" max="14303" width="0" style="1" hidden="1" customWidth="1"/>
    <col min="14304" max="14304" width="24.7109375" style="1" customWidth="1"/>
    <col min="14305" max="14305" width="12.28515625" style="1" customWidth="1"/>
    <col min="14306" max="14306" width="0" style="1" hidden="1" customWidth="1"/>
    <col min="14307" max="14307" width="3.42578125" style="1" customWidth="1"/>
    <col min="14308" max="14308" width="0" style="1" hidden="1" customWidth="1"/>
    <col min="14309" max="14309" width="17.7109375" style="1" customWidth="1"/>
    <col min="14310" max="14310" width="3.42578125" style="1" customWidth="1"/>
    <col min="14311" max="14311" width="0" style="1" hidden="1" customWidth="1"/>
    <col min="14312" max="14312" width="23.7109375" style="1" customWidth="1"/>
    <col min="14313" max="14313" width="10" style="1" customWidth="1"/>
    <col min="14314" max="14314" width="0" style="1" hidden="1" customWidth="1"/>
    <col min="14315" max="14316" width="14.7109375" style="1" customWidth="1"/>
    <col min="14317" max="14317" width="12.7109375" style="1" customWidth="1"/>
    <col min="14318" max="14318" width="3.28515625" style="1" customWidth="1"/>
    <col min="14319" max="14319" width="30.28515625" style="1" customWidth="1"/>
    <col min="14320" max="14320" width="5" style="1" customWidth="1"/>
    <col min="14321" max="14321" width="0" style="1" hidden="1" customWidth="1"/>
    <col min="14322" max="14322" width="14.28515625" style="1" customWidth="1"/>
    <col min="14323" max="14323" width="5.7109375" style="1" customWidth="1"/>
    <col min="14324" max="14324" width="0" style="1" hidden="1" customWidth="1"/>
    <col min="14325" max="14325" width="17.28515625" style="1" customWidth="1"/>
    <col min="14326" max="14326" width="12.7109375" style="1" customWidth="1"/>
    <col min="14327" max="14327" width="0" style="1" hidden="1" customWidth="1"/>
    <col min="14328" max="14328" width="5.28515625" style="1" customWidth="1"/>
    <col min="14329" max="14329" width="0" style="1" hidden="1" customWidth="1"/>
    <col min="14330" max="14330" width="17" style="1" customWidth="1"/>
    <col min="14331" max="14331" width="6.28515625" style="1" customWidth="1"/>
    <col min="14332" max="14332" width="0" style="1" hidden="1" customWidth="1"/>
    <col min="14333" max="14333" width="14.28515625" style="1" customWidth="1"/>
    <col min="14334" max="14334" width="7.5703125" style="1" customWidth="1"/>
    <col min="14335" max="14335" width="0" style="1" hidden="1" customWidth="1"/>
    <col min="14336" max="14337" width="14.28515625" style="1" customWidth="1"/>
    <col min="14338" max="14338" width="20.7109375" style="1" customWidth="1"/>
    <col min="14339" max="14339" width="14.42578125" style="1" customWidth="1"/>
    <col min="14340" max="14340" width="15" style="1" customWidth="1"/>
    <col min="14341" max="14341" width="2.7109375" style="1" customWidth="1"/>
    <col min="14342" max="14342" width="11.7109375" style="1" customWidth="1"/>
    <col min="14343" max="14343" width="11.5703125" style="1" customWidth="1"/>
    <col min="14344" max="14344" width="2.28515625" style="1" customWidth="1"/>
    <col min="14345" max="14345" width="41" style="1" customWidth="1"/>
    <col min="14346" max="14346" width="14.28515625" style="1" customWidth="1"/>
    <col min="14347" max="14348" width="11.5703125" style="1" customWidth="1"/>
    <col min="14349" max="14349" width="21.7109375" style="1" customWidth="1"/>
    <col min="14350" max="14541" width="11.42578125" style="1"/>
    <col min="14542" max="14542" width="21.7109375" style="1" customWidth="1"/>
    <col min="14543" max="14543" width="13.7109375" style="1" customWidth="1"/>
    <col min="14544" max="14544" width="38.7109375" style="1" customWidth="1"/>
    <col min="14545" max="14545" width="3" style="1" bestFit="1" customWidth="1"/>
    <col min="14546" max="14546" width="32.28515625" style="1" customWidth="1"/>
    <col min="14547" max="14547" width="46.28515625" style="1" customWidth="1"/>
    <col min="14548" max="14548" width="19" style="1" customWidth="1"/>
    <col min="14549" max="14549" width="0" style="1" hidden="1" customWidth="1"/>
    <col min="14550" max="14550" width="17.7109375" style="1" customWidth="1"/>
    <col min="14551" max="14551" width="0" style="1" hidden="1" customWidth="1"/>
    <col min="14552" max="14552" width="22.28515625" style="1" customWidth="1"/>
    <col min="14553" max="14553" width="5.28515625" style="1" customWidth="1"/>
    <col min="14554" max="14554" width="36.28515625" style="1" customWidth="1"/>
    <col min="14555" max="14555" width="5.7109375" style="1" customWidth="1"/>
    <col min="14556" max="14556" width="0" style="1" hidden="1" customWidth="1"/>
    <col min="14557" max="14557" width="20.7109375" style="1" customWidth="1"/>
    <col min="14558" max="14558" width="4.7109375" style="1" customWidth="1"/>
    <col min="14559" max="14559" width="0" style="1" hidden="1" customWidth="1"/>
    <col min="14560" max="14560" width="24.7109375" style="1" customWidth="1"/>
    <col min="14561" max="14561" width="12.28515625" style="1" customWidth="1"/>
    <col min="14562" max="14562" width="0" style="1" hidden="1" customWidth="1"/>
    <col min="14563" max="14563" width="3.42578125" style="1" customWidth="1"/>
    <col min="14564" max="14564" width="0" style="1" hidden="1" customWidth="1"/>
    <col min="14565" max="14565" width="17.7109375" style="1" customWidth="1"/>
    <col min="14566" max="14566" width="3.42578125" style="1" customWidth="1"/>
    <col min="14567" max="14567" width="0" style="1" hidden="1" customWidth="1"/>
    <col min="14568" max="14568" width="23.7109375" style="1" customWidth="1"/>
    <col min="14569" max="14569" width="10" style="1" customWidth="1"/>
    <col min="14570" max="14570" width="0" style="1" hidden="1" customWidth="1"/>
    <col min="14571" max="14572" width="14.7109375" style="1" customWidth="1"/>
    <col min="14573" max="14573" width="12.7109375" style="1" customWidth="1"/>
    <col min="14574" max="14574" width="3.28515625" style="1" customWidth="1"/>
    <col min="14575" max="14575" width="30.28515625" style="1" customWidth="1"/>
    <col min="14576" max="14576" width="5" style="1" customWidth="1"/>
    <col min="14577" max="14577" width="0" style="1" hidden="1" customWidth="1"/>
    <col min="14578" max="14578" width="14.28515625" style="1" customWidth="1"/>
    <col min="14579" max="14579" width="5.7109375" style="1" customWidth="1"/>
    <col min="14580" max="14580" width="0" style="1" hidden="1" customWidth="1"/>
    <col min="14581" max="14581" width="17.28515625" style="1" customWidth="1"/>
    <col min="14582" max="14582" width="12.7109375" style="1" customWidth="1"/>
    <col min="14583" max="14583" width="0" style="1" hidden="1" customWidth="1"/>
    <col min="14584" max="14584" width="5.28515625" style="1" customWidth="1"/>
    <col min="14585" max="14585" width="0" style="1" hidden="1" customWidth="1"/>
    <col min="14586" max="14586" width="17" style="1" customWidth="1"/>
    <col min="14587" max="14587" width="6.28515625" style="1" customWidth="1"/>
    <col min="14588" max="14588" width="0" style="1" hidden="1" customWidth="1"/>
    <col min="14589" max="14589" width="14.28515625" style="1" customWidth="1"/>
    <col min="14590" max="14590" width="7.5703125" style="1" customWidth="1"/>
    <col min="14591" max="14591" width="0" style="1" hidden="1" customWidth="1"/>
    <col min="14592" max="14593" width="14.28515625" style="1" customWidth="1"/>
    <col min="14594" max="14594" width="20.7109375" style="1" customWidth="1"/>
    <col min="14595" max="14595" width="14.42578125" style="1" customWidth="1"/>
    <col min="14596" max="14596" width="15" style="1" customWidth="1"/>
    <col min="14597" max="14597" width="2.7109375" style="1" customWidth="1"/>
    <col min="14598" max="14598" width="11.7109375" style="1" customWidth="1"/>
    <col min="14599" max="14599" width="11.5703125" style="1" customWidth="1"/>
    <col min="14600" max="14600" width="2.28515625" style="1" customWidth="1"/>
    <col min="14601" max="14601" width="41" style="1" customWidth="1"/>
    <col min="14602" max="14602" width="14.28515625" style="1" customWidth="1"/>
    <col min="14603" max="14604" width="11.5703125" style="1" customWidth="1"/>
    <col min="14605" max="14605" width="21.7109375" style="1" customWidth="1"/>
    <col min="14606" max="14797" width="11.42578125" style="1"/>
    <col min="14798" max="14798" width="21.7109375" style="1" customWidth="1"/>
    <col min="14799" max="14799" width="13.7109375" style="1" customWidth="1"/>
    <col min="14800" max="14800" width="38.7109375" style="1" customWidth="1"/>
    <col min="14801" max="14801" width="3" style="1" bestFit="1" customWidth="1"/>
    <col min="14802" max="14802" width="32.28515625" style="1" customWidth="1"/>
    <col min="14803" max="14803" width="46.28515625" style="1" customWidth="1"/>
    <col min="14804" max="14804" width="19" style="1" customWidth="1"/>
    <col min="14805" max="14805" width="0" style="1" hidden="1" customWidth="1"/>
    <col min="14806" max="14806" width="17.7109375" style="1" customWidth="1"/>
    <col min="14807" max="14807" width="0" style="1" hidden="1" customWidth="1"/>
    <col min="14808" max="14808" width="22.28515625" style="1" customWidth="1"/>
    <col min="14809" max="14809" width="5.28515625" style="1" customWidth="1"/>
    <col min="14810" max="14810" width="36.28515625" style="1" customWidth="1"/>
    <col min="14811" max="14811" width="5.7109375" style="1" customWidth="1"/>
    <col min="14812" max="14812" width="0" style="1" hidden="1" customWidth="1"/>
    <col min="14813" max="14813" width="20.7109375" style="1" customWidth="1"/>
    <col min="14814" max="14814" width="4.7109375" style="1" customWidth="1"/>
    <col min="14815" max="14815" width="0" style="1" hidden="1" customWidth="1"/>
    <col min="14816" max="14816" width="24.7109375" style="1" customWidth="1"/>
    <col min="14817" max="14817" width="12.28515625" style="1" customWidth="1"/>
    <col min="14818" max="14818" width="0" style="1" hidden="1" customWidth="1"/>
    <col min="14819" max="14819" width="3.42578125" style="1" customWidth="1"/>
    <col min="14820" max="14820" width="0" style="1" hidden="1" customWidth="1"/>
    <col min="14821" max="14821" width="17.7109375" style="1" customWidth="1"/>
    <col min="14822" max="14822" width="3.42578125" style="1" customWidth="1"/>
    <col min="14823" max="14823" width="0" style="1" hidden="1" customWidth="1"/>
    <col min="14824" max="14824" width="23.7109375" style="1" customWidth="1"/>
    <col min="14825" max="14825" width="10" style="1" customWidth="1"/>
    <col min="14826" max="14826" width="0" style="1" hidden="1" customWidth="1"/>
    <col min="14827" max="14828" width="14.7109375" style="1" customWidth="1"/>
    <col min="14829" max="14829" width="12.7109375" style="1" customWidth="1"/>
    <col min="14830" max="14830" width="3.28515625" style="1" customWidth="1"/>
    <col min="14831" max="14831" width="30.28515625" style="1" customWidth="1"/>
    <col min="14832" max="14832" width="5" style="1" customWidth="1"/>
    <col min="14833" max="14833" width="0" style="1" hidden="1" customWidth="1"/>
    <col min="14834" max="14834" width="14.28515625" style="1" customWidth="1"/>
    <col min="14835" max="14835" width="5.7109375" style="1" customWidth="1"/>
    <col min="14836" max="14836" width="0" style="1" hidden="1" customWidth="1"/>
    <col min="14837" max="14837" width="17.28515625" style="1" customWidth="1"/>
    <col min="14838" max="14838" width="12.7109375" style="1" customWidth="1"/>
    <col min="14839" max="14839" width="0" style="1" hidden="1" customWidth="1"/>
    <col min="14840" max="14840" width="5.28515625" style="1" customWidth="1"/>
    <col min="14841" max="14841" width="0" style="1" hidden="1" customWidth="1"/>
    <col min="14842" max="14842" width="17" style="1" customWidth="1"/>
    <col min="14843" max="14843" width="6.28515625" style="1" customWidth="1"/>
    <col min="14844" max="14844" width="0" style="1" hidden="1" customWidth="1"/>
    <col min="14845" max="14845" width="14.28515625" style="1" customWidth="1"/>
    <col min="14846" max="14846" width="7.5703125" style="1" customWidth="1"/>
    <col min="14847" max="14847" width="0" style="1" hidden="1" customWidth="1"/>
    <col min="14848" max="14849" width="14.28515625" style="1" customWidth="1"/>
    <col min="14850" max="14850" width="20.7109375" style="1" customWidth="1"/>
    <col min="14851" max="14851" width="14.42578125" style="1" customWidth="1"/>
    <col min="14852" max="14852" width="15" style="1" customWidth="1"/>
    <col min="14853" max="14853" width="2.7109375" style="1" customWidth="1"/>
    <col min="14854" max="14854" width="11.7109375" style="1" customWidth="1"/>
    <col min="14855" max="14855" width="11.5703125" style="1" customWidth="1"/>
    <col min="14856" max="14856" width="2.28515625" style="1" customWidth="1"/>
    <col min="14857" max="14857" width="41" style="1" customWidth="1"/>
    <col min="14858" max="14858" width="14.28515625" style="1" customWidth="1"/>
    <col min="14859" max="14860" width="11.5703125" style="1" customWidth="1"/>
    <col min="14861" max="14861" width="21.7109375" style="1" customWidth="1"/>
    <col min="14862" max="15053" width="11.42578125" style="1"/>
    <col min="15054" max="15054" width="21.7109375" style="1" customWidth="1"/>
    <col min="15055" max="15055" width="13.7109375" style="1" customWidth="1"/>
    <col min="15056" max="15056" width="38.7109375" style="1" customWidth="1"/>
    <col min="15057" max="15057" width="3" style="1" bestFit="1" customWidth="1"/>
    <col min="15058" max="15058" width="32.28515625" style="1" customWidth="1"/>
    <col min="15059" max="15059" width="46.28515625" style="1" customWidth="1"/>
    <col min="15060" max="15060" width="19" style="1" customWidth="1"/>
    <col min="15061" max="15061" width="0" style="1" hidden="1" customWidth="1"/>
    <col min="15062" max="15062" width="17.7109375" style="1" customWidth="1"/>
    <col min="15063" max="15063" width="0" style="1" hidden="1" customWidth="1"/>
    <col min="15064" max="15064" width="22.28515625" style="1" customWidth="1"/>
    <col min="15065" max="15065" width="5.28515625" style="1" customWidth="1"/>
    <col min="15066" max="15066" width="36.28515625" style="1" customWidth="1"/>
    <col min="15067" max="15067" width="5.7109375" style="1" customWidth="1"/>
    <col min="15068" max="15068" width="0" style="1" hidden="1" customWidth="1"/>
    <col min="15069" max="15069" width="20.7109375" style="1" customWidth="1"/>
    <col min="15070" max="15070" width="4.7109375" style="1" customWidth="1"/>
    <col min="15071" max="15071" width="0" style="1" hidden="1" customWidth="1"/>
    <col min="15072" max="15072" width="24.7109375" style="1" customWidth="1"/>
    <col min="15073" max="15073" width="12.28515625" style="1" customWidth="1"/>
    <col min="15074" max="15074" width="0" style="1" hidden="1" customWidth="1"/>
    <col min="15075" max="15075" width="3.42578125" style="1" customWidth="1"/>
    <col min="15076" max="15076" width="0" style="1" hidden="1" customWidth="1"/>
    <col min="15077" max="15077" width="17.7109375" style="1" customWidth="1"/>
    <col min="15078" max="15078" width="3.42578125" style="1" customWidth="1"/>
    <col min="15079" max="15079" width="0" style="1" hidden="1" customWidth="1"/>
    <col min="15080" max="15080" width="23.7109375" style="1" customWidth="1"/>
    <col min="15081" max="15081" width="10" style="1" customWidth="1"/>
    <col min="15082" max="15082" width="0" style="1" hidden="1" customWidth="1"/>
    <col min="15083" max="15084" width="14.7109375" style="1" customWidth="1"/>
    <col min="15085" max="15085" width="12.7109375" style="1" customWidth="1"/>
    <col min="15086" max="15086" width="3.28515625" style="1" customWidth="1"/>
    <col min="15087" max="15087" width="30.28515625" style="1" customWidth="1"/>
    <col min="15088" max="15088" width="5" style="1" customWidth="1"/>
    <col min="15089" max="15089" width="0" style="1" hidden="1" customWidth="1"/>
    <col min="15090" max="15090" width="14.28515625" style="1" customWidth="1"/>
    <col min="15091" max="15091" width="5.7109375" style="1" customWidth="1"/>
    <col min="15092" max="15092" width="0" style="1" hidden="1" customWidth="1"/>
    <col min="15093" max="15093" width="17.28515625" style="1" customWidth="1"/>
    <col min="15094" max="15094" width="12.7109375" style="1" customWidth="1"/>
    <col min="15095" max="15095" width="0" style="1" hidden="1" customWidth="1"/>
    <col min="15096" max="15096" width="5.28515625" style="1" customWidth="1"/>
    <col min="15097" max="15097" width="0" style="1" hidden="1" customWidth="1"/>
    <col min="15098" max="15098" width="17" style="1" customWidth="1"/>
    <col min="15099" max="15099" width="6.28515625" style="1" customWidth="1"/>
    <col min="15100" max="15100" width="0" style="1" hidden="1" customWidth="1"/>
    <col min="15101" max="15101" width="14.28515625" style="1" customWidth="1"/>
    <col min="15102" max="15102" width="7.5703125" style="1" customWidth="1"/>
    <col min="15103" max="15103" width="0" style="1" hidden="1" customWidth="1"/>
    <col min="15104" max="15105" width="14.28515625" style="1" customWidth="1"/>
    <col min="15106" max="15106" width="20.7109375" style="1" customWidth="1"/>
    <col min="15107" max="15107" width="14.42578125" style="1" customWidth="1"/>
    <col min="15108" max="15108" width="15" style="1" customWidth="1"/>
    <col min="15109" max="15109" width="2.7109375" style="1" customWidth="1"/>
    <col min="15110" max="15110" width="11.7109375" style="1" customWidth="1"/>
    <col min="15111" max="15111" width="11.5703125" style="1" customWidth="1"/>
    <col min="15112" max="15112" width="2.28515625" style="1" customWidth="1"/>
    <col min="15113" max="15113" width="41" style="1" customWidth="1"/>
    <col min="15114" max="15114" width="14.28515625" style="1" customWidth="1"/>
    <col min="15115" max="15116" width="11.5703125" style="1" customWidth="1"/>
    <col min="15117" max="15117" width="21.7109375" style="1" customWidth="1"/>
    <col min="15118" max="15309" width="11.42578125" style="1"/>
    <col min="15310" max="15310" width="21.7109375" style="1" customWidth="1"/>
    <col min="15311" max="15311" width="13.7109375" style="1" customWidth="1"/>
    <col min="15312" max="15312" width="38.7109375" style="1" customWidth="1"/>
    <col min="15313" max="15313" width="3" style="1" bestFit="1" customWidth="1"/>
    <col min="15314" max="15314" width="32.28515625" style="1" customWidth="1"/>
    <col min="15315" max="15315" width="46.28515625" style="1" customWidth="1"/>
    <col min="15316" max="15316" width="19" style="1" customWidth="1"/>
    <col min="15317" max="15317" width="0" style="1" hidden="1" customWidth="1"/>
    <col min="15318" max="15318" width="17.7109375" style="1" customWidth="1"/>
    <col min="15319" max="15319" width="0" style="1" hidden="1" customWidth="1"/>
    <col min="15320" max="15320" width="22.28515625" style="1" customWidth="1"/>
    <col min="15321" max="15321" width="5.28515625" style="1" customWidth="1"/>
    <col min="15322" max="15322" width="36.28515625" style="1" customWidth="1"/>
    <col min="15323" max="15323" width="5.7109375" style="1" customWidth="1"/>
    <col min="15324" max="15324" width="0" style="1" hidden="1" customWidth="1"/>
    <col min="15325" max="15325" width="20.7109375" style="1" customWidth="1"/>
    <col min="15326" max="15326" width="4.7109375" style="1" customWidth="1"/>
    <col min="15327" max="15327" width="0" style="1" hidden="1" customWidth="1"/>
    <col min="15328" max="15328" width="24.7109375" style="1" customWidth="1"/>
    <col min="15329" max="15329" width="12.28515625" style="1" customWidth="1"/>
    <col min="15330" max="15330" width="0" style="1" hidden="1" customWidth="1"/>
    <col min="15331" max="15331" width="3.42578125" style="1" customWidth="1"/>
    <col min="15332" max="15332" width="0" style="1" hidden="1" customWidth="1"/>
    <col min="15333" max="15333" width="17.7109375" style="1" customWidth="1"/>
    <col min="15334" max="15334" width="3.42578125" style="1" customWidth="1"/>
    <col min="15335" max="15335" width="0" style="1" hidden="1" customWidth="1"/>
    <col min="15336" max="15336" width="23.7109375" style="1" customWidth="1"/>
    <col min="15337" max="15337" width="10" style="1" customWidth="1"/>
    <col min="15338" max="15338" width="0" style="1" hidden="1" customWidth="1"/>
    <col min="15339" max="15340" width="14.7109375" style="1" customWidth="1"/>
    <col min="15341" max="15341" width="12.7109375" style="1" customWidth="1"/>
    <col min="15342" max="15342" width="3.28515625" style="1" customWidth="1"/>
    <col min="15343" max="15343" width="30.28515625" style="1" customWidth="1"/>
    <col min="15344" max="15344" width="5" style="1" customWidth="1"/>
    <col min="15345" max="15345" width="0" style="1" hidden="1" customWidth="1"/>
    <col min="15346" max="15346" width="14.28515625" style="1" customWidth="1"/>
    <col min="15347" max="15347" width="5.7109375" style="1" customWidth="1"/>
    <col min="15348" max="15348" width="0" style="1" hidden="1" customWidth="1"/>
    <col min="15349" max="15349" width="17.28515625" style="1" customWidth="1"/>
    <col min="15350" max="15350" width="12.7109375" style="1" customWidth="1"/>
    <col min="15351" max="15351" width="0" style="1" hidden="1" customWidth="1"/>
    <col min="15352" max="15352" width="5.28515625" style="1" customWidth="1"/>
    <col min="15353" max="15353" width="0" style="1" hidden="1" customWidth="1"/>
    <col min="15354" max="15354" width="17" style="1" customWidth="1"/>
    <col min="15355" max="15355" width="6.28515625" style="1" customWidth="1"/>
    <col min="15356" max="15356" width="0" style="1" hidden="1" customWidth="1"/>
    <col min="15357" max="15357" width="14.28515625" style="1" customWidth="1"/>
    <col min="15358" max="15358" width="7.5703125" style="1" customWidth="1"/>
    <col min="15359" max="15359" width="0" style="1" hidden="1" customWidth="1"/>
    <col min="15360" max="15361" width="14.28515625" style="1" customWidth="1"/>
    <col min="15362" max="15362" width="20.7109375" style="1" customWidth="1"/>
    <col min="15363" max="15363" width="14.42578125" style="1" customWidth="1"/>
    <col min="15364" max="15364" width="15" style="1" customWidth="1"/>
    <col min="15365" max="15365" width="2.7109375" style="1" customWidth="1"/>
    <col min="15366" max="15366" width="11.7109375" style="1" customWidth="1"/>
    <col min="15367" max="15367" width="11.5703125" style="1" customWidth="1"/>
    <col min="15368" max="15368" width="2.28515625" style="1" customWidth="1"/>
    <col min="15369" max="15369" width="41" style="1" customWidth="1"/>
    <col min="15370" max="15370" width="14.28515625" style="1" customWidth="1"/>
    <col min="15371" max="15372" width="11.5703125" style="1" customWidth="1"/>
    <col min="15373" max="15373" width="21.7109375" style="1" customWidth="1"/>
    <col min="15374" max="15565" width="11.42578125" style="1"/>
    <col min="15566" max="15566" width="21.7109375" style="1" customWidth="1"/>
    <col min="15567" max="15567" width="13.7109375" style="1" customWidth="1"/>
    <col min="15568" max="15568" width="38.7109375" style="1" customWidth="1"/>
    <col min="15569" max="15569" width="3" style="1" bestFit="1" customWidth="1"/>
    <col min="15570" max="15570" width="32.28515625" style="1" customWidth="1"/>
    <col min="15571" max="15571" width="46.28515625" style="1" customWidth="1"/>
    <col min="15572" max="15572" width="19" style="1" customWidth="1"/>
    <col min="15573" max="15573" width="0" style="1" hidden="1" customWidth="1"/>
    <col min="15574" max="15574" width="17.7109375" style="1" customWidth="1"/>
    <col min="15575" max="15575" width="0" style="1" hidden="1" customWidth="1"/>
    <col min="15576" max="15576" width="22.28515625" style="1" customWidth="1"/>
    <col min="15577" max="15577" width="5.28515625" style="1" customWidth="1"/>
    <col min="15578" max="15578" width="36.28515625" style="1" customWidth="1"/>
    <col min="15579" max="15579" width="5.7109375" style="1" customWidth="1"/>
    <col min="15580" max="15580" width="0" style="1" hidden="1" customWidth="1"/>
    <col min="15581" max="15581" width="20.7109375" style="1" customWidth="1"/>
    <col min="15582" max="15582" width="4.7109375" style="1" customWidth="1"/>
    <col min="15583" max="15583" width="0" style="1" hidden="1" customWidth="1"/>
    <col min="15584" max="15584" width="24.7109375" style="1" customWidth="1"/>
    <col min="15585" max="15585" width="12.28515625" style="1" customWidth="1"/>
    <col min="15586" max="15586" width="0" style="1" hidden="1" customWidth="1"/>
    <col min="15587" max="15587" width="3.42578125" style="1" customWidth="1"/>
    <col min="15588" max="15588" width="0" style="1" hidden="1" customWidth="1"/>
    <col min="15589" max="15589" width="17.7109375" style="1" customWidth="1"/>
    <col min="15590" max="15590" width="3.42578125" style="1" customWidth="1"/>
    <col min="15591" max="15591" width="0" style="1" hidden="1" customWidth="1"/>
    <col min="15592" max="15592" width="23.7109375" style="1" customWidth="1"/>
    <col min="15593" max="15593" width="10" style="1" customWidth="1"/>
    <col min="15594" max="15594" width="0" style="1" hidden="1" customWidth="1"/>
    <col min="15595" max="15596" width="14.7109375" style="1" customWidth="1"/>
    <col min="15597" max="15597" width="12.7109375" style="1" customWidth="1"/>
    <col min="15598" max="15598" width="3.28515625" style="1" customWidth="1"/>
    <col min="15599" max="15599" width="30.28515625" style="1" customWidth="1"/>
    <col min="15600" max="15600" width="5" style="1" customWidth="1"/>
    <col min="15601" max="15601" width="0" style="1" hidden="1" customWidth="1"/>
    <col min="15602" max="15602" width="14.28515625" style="1" customWidth="1"/>
    <col min="15603" max="15603" width="5.7109375" style="1" customWidth="1"/>
    <col min="15604" max="15604" width="0" style="1" hidden="1" customWidth="1"/>
    <col min="15605" max="15605" width="17.28515625" style="1" customWidth="1"/>
    <col min="15606" max="15606" width="12.7109375" style="1" customWidth="1"/>
    <col min="15607" max="15607" width="0" style="1" hidden="1" customWidth="1"/>
    <col min="15608" max="15608" width="5.28515625" style="1" customWidth="1"/>
    <col min="15609" max="15609" width="0" style="1" hidden="1" customWidth="1"/>
    <col min="15610" max="15610" width="17" style="1" customWidth="1"/>
    <col min="15611" max="15611" width="6.28515625" style="1" customWidth="1"/>
    <col min="15612" max="15612" width="0" style="1" hidden="1" customWidth="1"/>
    <col min="15613" max="15613" width="14.28515625" style="1" customWidth="1"/>
    <col min="15614" max="15614" width="7.5703125" style="1" customWidth="1"/>
    <col min="15615" max="15615" width="0" style="1" hidden="1" customWidth="1"/>
    <col min="15616" max="15617" width="14.28515625" style="1" customWidth="1"/>
    <col min="15618" max="15618" width="20.7109375" style="1" customWidth="1"/>
    <col min="15619" max="15619" width="14.42578125" style="1" customWidth="1"/>
    <col min="15620" max="15620" width="15" style="1" customWidth="1"/>
    <col min="15621" max="15621" width="2.7109375" style="1" customWidth="1"/>
    <col min="15622" max="15622" width="11.7109375" style="1" customWidth="1"/>
    <col min="15623" max="15623" width="11.5703125" style="1" customWidth="1"/>
    <col min="15624" max="15624" width="2.28515625" style="1" customWidth="1"/>
    <col min="15625" max="15625" width="41" style="1" customWidth="1"/>
    <col min="15626" max="15626" width="14.28515625" style="1" customWidth="1"/>
    <col min="15627" max="15628" width="11.5703125" style="1" customWidth="1"/>
    <col min="15629" max="15629" width="21.7109375" style="1" customWidth="1"/>
    <col min="15630" max="15821" width="11.42578125" style="1"/>
    <col min="15822" max="15822" width="21.7109375" style="1" customWidth="1"/>
    <col min="15823" max="15823" width="13.7109375" style="1" customWidth="1"/>
    <col min="15824" max="15824" width="38.7109375" style="1" customWidth="1"/>
    <col min="15825" max="15825" width="3" style="1" bestFit="1" customWidth="1"/>
    <col min="15826" max="15826" width="32.28515625" style="1" customWidth="1"/>
    <col min="15827" max="15827" width="46.28515625" style="1" customWidth="1"/>
    <col min="15828" max="15828" width="19" style="1" customWidth="1"/>
    <col min="15829" max="15829" width="0" style="1" hidden="1" customWidth="1"/>
    <col min="15830" max="15830" width="17.7109375" style="1" customWidth="1"/>
    <col min="15831" max="15831" width="0" style="1" hidden="1" customWidth="1"/>
    <col min="15832" max="15832" width="22.28515625" style="1" customWidth="1"/>
    <col min="15833" max="15833" width="5.28515625" style="1" customWidth="1"/>
    <col min="15834" max="15834" width="36.28515625" style="1" customWidth="1"/>
    <col min="15835" max="15835" width="5.7109375" style="1" customWidth="1"/>
    <col min="15836" max="15836" width="0" style="1" hidden="1" customWidth="1"/>
    <col min="15837" max="15837" width="20.7109375" style="1" customWidth="1"/>
    <col min="15838" max="15838" width="4.7109375" style="1" customWidth="1"/>
    <col min="15839" max="15839" width="0" style="1" hidden="1" customWidth="1"/>
    <col min="15840" max="15840" width="24.7109375" style="1" customWidth="1"/>
    <col min="15841" max="15841" width="12.28515625" style="1" customWidth="1"/>
    <col min="15842" max="15842" width="0" style="1" hidden="1" customWidth="1"/>
    <col min="15843" max="15843" width="3.42578125" style="1" customWidth="1"/>
    <col min="15844" max="15844" width="0" style="1" hidden="1" customWidth="1"/>
    <col min="15845" max="15845" width="17.7109375" style="1" customWidth="1"/>
    <col min="15846" max="15846" width="3.42578125" style="1" customWidth="1"/>
    <col min="15847" max="15847" width="0" style="1" hidden="1" customWidth="1"/>
    <col min="15848" max="15848" width="23.7109375" style="1" customWidth="1"/>
    <col min="15849" max="15849" width="10" style="1" customWidth="1"/>
    <col min="15850" max="15850" width="0" style="1" hidden="1" customWidth="1"/>
    <col min="15851" max="15852" width="14.7109375" style="1" customWidth="1"/>
    <col min="15853" max="15853" width="12.7109375" style="1" customWidth="1"/>
    <col min="15854" max="15854" width="3.28515625" style="1" customWidth="1"/>
    <col min="15855" max="15855" width="30.28515625" style="1" customWidth="1"/>
    <col min="15856" max="15856" width="5" style="1" customWidth="1"/>
    <col min="15857" max="15857" width="0" style="1" hidden="1" customWidth="1"/>
    <col min="15858" max="15858" width="14.28515625" style="1" customWidth="1"/>
    <col min="15859" max="15859" width="5.7109375" style="1" customWidth="1"/>
    <col min="15860" max="15860" width="0" style="1" hidden="1" customWidth="1"/>
    <col min="15861" max="15861" width="17.28515625" style="1" customWidth="1"/>
    <col min="15862" max="15862" width="12.7109375" style="1" customWidth="1"/>
    <col min="15863" max="15863" width="0" style="1" hidden="1" customWidth="1"/>
    <col min="15864" max="15864" width="5.28515625" style="1" customWidth="1"/>
    <col min="15865" max="15865" width="0" style="1" hidden="1" customWidth="1"/>
    <col min="15866" max="15866" width="17" style="1" customWidth="1"/>
    <col min="15867" max="15867" width="6.28515625" style="1" customWidth="1"/>
    <col min="15868" max="15868" width="0" style="1" hidden="1" customWidth="1"/>
    <col min="15869" max="15869" width="14.28515625" style="1" customWidth="1"/>
    <col min="15870" max="15870" width="7.5703125" style="1" customWidth="1"/>
    <col min="15871" max="15871" width="0" style="1" hidden="1" customWidth="1"/>
    <col min="15872" max="15873" width="14.28515625" style="1" customWidth="1"/>
    <col min="15874" max="15874" width="20.7109375" style="1" customWidth="1"/>
    <col min="15875" max="15875" width="14.42578125" style="1" customWidth="1"/>
    <col min="15876" max="15876" width="15" style="1" customWidth="1"/>
    <col min="15877" max="15877" width="2.7109375" style="1" customWidth="1"/>
    <col min="15878" max="15878" width="11.7109375" style="1" customWidth="1"/>
    <col min="15879" max="15879" width="11.5703125" style="1" customWidth="1"/>
    <col min="15880" max="15880" width="2.28515625" style="1" customWidth="1"/>
    <col min="15881" max="15881" width="41" style="1" customWidth="1"/>
    <col min="15882" max="15882" width="14.28515625" style="1" customWidth="1"/>
    <col min="15883" max="15884" width="11.5703125" style="1" customWidth="1"/>
    <col min="15885" max="15885" width="21.7109375" style="1" customWidth="1"/>
    <col min="15886" max="16077" width="11.42578125" style="1"/>
    <col min="16078" max="16078" width="21.7109375" style="1" customWidth="1"/>
    <col min="16079" max="16079" width="13.7109375" style="1" customWidth="1"/>
    <col min="16080" max="16080" width="38.7109375" style="1" customWidth="1"/>
    <col min="16081" max="16081" width="3" style="1" bestFit="1" customWidth="1"/>
    <col min="16082" max="16082" width="32.28515625" style="1" customWidth="1"/>
    <col min="16083" max="16083" width="46.28515625" style="1" customWidth="1"/>
    <col min="16084" max="16084" width="19" style="1" customWidth="1"/>
    <col min="16085" max="16085" width="0" style="1" hidden="1" customWidth="1"/>
    <col min="16086" max="16086" width="17.7109375" style="1" customWidth="1"/>
    <col min="16087" max="16087" width="0" style="1" hidden="1" customWidth="1"/>
    <col min="16088" max="16088" width="22.28515625" style="1" customWidth="1"/>
    <col min="16089" max="16089" width="5.28515625" style="1" customWidth="1"/>
    <col min="16090" max="16090" width="36.28515625" style="1" customWidth="1"/>
    <col min="16091" max="16091" width="5.7109375" style="1" customWidth="1"/>
    <col min="16092" max="16092" width="0" style="1" hidden="1" customWidth="1"/>
    <col min="16093" max="16093" width="20.7109375" style="1" customWidth="1"/>
    <col min="16094" max="16094" width="4.7109375" style="1" customWidth="1"/>
    <col min="16095" max="16095" width="0" style="1" hidden="1" customWidth="1"/>
    <col min="16096" max="16096" width="24.7109375" style="1" customWidth="1"/>
    <col min="16097" max="16097" width="12.28515625" style="1" customWidth="1"/>
    <col min="16098" max="16098" width="0" style="1" hidden="1" customWidth="1"/>
    <col min="16099" max="16099" width="3.42578125" style="1" customWidth="1"/>
    <col min="16100" max="16100" width="0" style="1" hidden="1" customWidth="1"/>
    <col min="16101" max="16101" width="17.7109375" style="1" customWidth="1"/>
    <col min="16102" max="16102" width="3.42578125" style="1" customWidth="1"/>
    <col min="16103" max="16103" width="0" style="1" hidden="1" customWidth="1"/>
    <col min="16104" max="16104" width="23.7109375" style="1" customWidth="1"/>
    <col min="16105" max="16105" width="10" style="1" customWidth="1"/>
    <col min="16106" max="16106" width="0" style="1" hidden="1" customWidth="1"/>
    <col min="16107" max="16108" width="14.7109375" style="1" customWidth="1"/>
    <col min="16109" max="16109" width="12.7109375" style="1" customWidth="1"/>
    <col min="16110" max="16110" width="3.28515625" style="1" customWidth="1"/>
    <col min="16111" max="16111" width="30.28515625" style="1" customWidth="1"/>
    <col min="16112" max="16112" width="5" style="1" customWidth="1"/>
    <col min="16113" max="16113" width="0" style="1" hidden="1" customWidth="1"/>
    <col min="16114" max="16114" width="14.28515625" style="1" customWidth="1"/>
    <col min="16115" max="16115" width="5.7109375" style="1" customWidth="1"/>
    <col min="16116" max="16116" width="0" style="1" hidden="1" customWidth="1"/>
    <col min="16117" max="16117" width="17.28515625" style="1" customWidth="1"/>
    <col min="16118" max="16118" width="12.7109375" style="1" customWidth="1"/>
    <col min="16119" max="16119" width="0" style="1" hidden="1" customWidth="1"/>
    <col min="16120" max="16120" width="5.28515625" style="1" customWidth="1"/>
    <col min="16121" max="16121" width="0" style="1" hidden="1" customWidth="1"/>
    <col min="16122" max="16122" width="17" style="1" customWidth="1"/>
    <col min="16123" max="16123" width="6.28515625" style="1" customWidth="1"/>
    <col min="16124" max="16124" width="0" style="1" hidden="1" customWidth="1"/>
    <col min="16125" max="16125" width="14.28515625" style="1" customWidth="1"/>
    <col min="16126" max="16126" width="7.5703125" style="1" customWidth="1"/>
    <col min="16127" max="16127" width="0" style="1" hidden="1" customWidth="1"/>
    <col min="16128" max="16129" width="14.28515625" style="1" customWidth="1"/>
    <col min="16130" max="16130" width="20.7109375" style="1" customWidth="1"/>
    <col min="16131" max="16131" width="14.42578125" style="1" customWidth="1"/>
    <col min="16132" max="16132" width="15" style="1" customWidth="1"/>
    <col min="16133" max="16133" width="2.7109375" style="1" customWidth="1"/>
    <col min="16134" max="16134" width="11.7109375" style="1" customWidth="1"/>
    <col min="16135" max="16135" width="11.5703125" style="1" customWidth="1"/>
    <col min="16136" max="16136" width="2.28515625" style="1" customWidth="1"/>
    <col min="16137" max="16137" width="41" style="1" customWidth="1"/>
    <col min="16138" max="16138" width="14.28515625" style="1" customWidth="1"/>
    <col min="16139" max="16140" width="11.5703125" style="1" customWidth="1"/>
    <col min="16141" max="16141" width="21.7109375" style="1" customWidth="1"/>
    <col min="16142" max="16335" width="11.42578125" style="1"/>
    <col min="16336" max="16384" width="11.5703125" style="1" customWidth="1"/>
  </cols>
  <sheetData>
    <row r="1" spans="1:52"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579" t="s">
        <v>1227</v>
      </c>
      <c r="AZ1" s="579" t="s">
        <v>1255</v>
      </c>
    </row>
    <row r="2" spans="1:52"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831" t="s">
        <v>174</v>
      </c>
      <c r="AM2" s="831"/>
      <c r="AN2" s="832"/>
      <c r="AO2" s="880" t="s">
        <v>543</v>
      </c>
      <c r="AP2" s="881"/>
      <c r="AQ2" s="881"/>
      <c r="AR2" s="881"/>
      <c r="AS2" s="881"/>
      <c r="AT2" s="881"/>
      <c r="AU2" s="881"/>
      <c r="AV2" s="881"/>
      <c r="AW2" s="881"/>
      <c r="AX2" s="881"/>
    </row>
    <row r="3" spans="1:52"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c r="AM3" s="821"/>
      <c r="AN3" s="822" t="s">
        <v>9</v>
      </c>
      <c r="AO3" s="823" t="s">
        <v>181</v>
      </c>
      <c r="AP3" s="817"/>
      <c r="AQ3" s="817" t="s">
        <v>140</v>
      </c>
      <c r="AR3" s="817" t="s">
        <v>182</v>
      </c>
      <c r="AS3" s="817" t="s">
        <v>183</v>
      </c>
      <c r="AT3" s="817" t="s">
        <v>184</v>
      </c>
      <c r="AU3" s="479"/>
      <c r="AV3" s="479"/>
      <c r="AW3" s="479"/>
      <c r="AX3" s="479"/>
    </row>
    <row r="4" spans="1:52"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4"/>
      <c r="AO4" s="823"/>
      <c r="AP4" s="817"/>
      <c r="AQ4" s="817"/>
      <c r="AR4" s="817"/>
      <c r="AS4" s="817"/>
      <c r="AT4" s="817"/>
      <c r="AU4" s="309" t="s">
        <v>204</v>
      </c>
      <c r="AV4" s="309" t="s">
        <v>544</v>
      </c>
      <c r="AW4" s="309" t="s">
        <v>545</v>
      </c>
      <c r="AX4" s="309" t="s">
        <v>204</v>
      </c>
    </row>
    <row r="5" spans="1:52" ht="135" customHeight="1">
      <c r="A5" s="807" t="s">
        <v>216</v>
      </c>
      <c r="B5" s="795" t="s">
        <v>85</v>
      </c>
      <c r="C5" s="795" t="s">
        <v>1115</v>
      </c>
      <c r="D5" s="795" t="s">
        <v>79</v>
      </c>
      <c r="E5" s="795" t="s">
        <v>96</v>
      </c>
      <c r="F5" s="809" t="s">
        <v>1143</v>
      </c>
      <c r="G5" s="797" t="s">
        <v>939</v>
      </c>
      <c r="H5" s="813" t="s">
        <v>1141</v>
      </c>
      <c r="I5" s="809" t="s">
        <v>265</v>
      </c>
      <c r="J5" s="795" t="s">
        <v>50</v>
      </c>
      <c r="K5" s="795">
        <v>0</v>
      </c>
      <c r="L5" s="805">
        <f>IF(J5="Diaria",+(K5/360),IF(J5="Mensual",+(K5/12),IF(J5="Semanal",+(K5/52),IF(J5="Bimestral",+(K5/6),IF(J5="Trimestral",+(K5/4),IF(J5="Semestral",+(K5/2),IF(J5="Anual",+(K5/1),"")))))))</f>
        <v>0</v>
      </c>
      <c r="M5" s="795" t="s">
        <v>30</v>
      </c>
      <c r="N5" s="79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95" t="s">
        <v>303</v>
      </c>
      <c r="P5" s="795"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795" t="s">
        <v>73</v>
      </c>
      <c r="R5" s="79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0" t="s">
        <v>60</v>
      </c>
      <c r="T5" s="790" t="s">
        <v>61</v>
      </c>
      <c r="U5" s="790">
        <f>+MAX(N5,P5,R5)</f>
        <v>0.2</v>
      </c>
      <c r="V5" s="792" t="str">
        <f>IF(L5&lt;=20%,"Muy baja",IF(L5&lt;=40%,"Baja",IF(L5&lt;=60%,"Media",IF(L5&lt;=80%,"Alta",IF(L5&lt;=100%,"Muy alta",IF(L5&gt;=100%,"Muy alta",""))))))</f>
        <v>Muy baja</v>
      </c>
      <c r="W5" s="793">
        <f>+IFERROR(VLOOKUP(V5,[7]Fórmula!$F$1:$G$6,2,FALSE),"")</f>
        <v>0.2</v>
      </c>
      <c r="X5" s="794" t="s">
        <v>56</v>
      </c>
      <c r="Y5" s="793">
        <f>+IFERROR(VLOOKUP(X5,[7]Fórmula!$H$1:$I$6,2,FALSE),"")</f>
        <v>0.6</v>
      </c>
      <c r="Z5" s="802" t="s">
        <v>56</v>
      </c>
      <c r="AA5" s="793">
        <f>IF(Z5="Bajo",25%,IF(Z5="Moderado",50%,IF(Z5="Alto",75%,IF(Z5="Extremo",100%,""))))</f>
        <v>0.5</v>
      </c>
      <c r="AB5" s="810" t="s">
        <v>1145</v>
      </c>
      <c r="AC5" s="48" t="s">
        <v>711</v>
      </c>
      <c r="AD5" s="48" t="s">
        <v>268</v>
      </c>
      <c r="AE5" s="48" t="s">
        <v>57</v>
      </c>
      <c r="AF5" s="31">
        <f t="shared" ref="AF5:AF13" si="0">IF(AE5="Preventivo",25%,IF(AE5="Detectivo",15%,IF(AE5="Correctivo",10%,"")))</f>
        <v>0.25</v>
      </c>
      <c r="AG5" s="303" t="s">
        <v>214</v>
      </c>
      <c r="AH5" s="31">
        <v>0.4</v>
      </c>
      <c r="AI5" s="31">
        <f t="shared" ref="AI5:AI15" si="1">+AH5+AF5</f>
        <v>0.65</v>
      </c>
      <c r="AJ5" s="303" t="s">
        <v>215</v>
      </c>
      <c r="AK5" s="291" t="s">
        <v>216</v>
      </c>
      <c r="AL5" s="802" t="s">
        <v>56</v>
      </c>
      <c r="AM5" s="804" t="s">
        <v>59</v>
      </c>
      <c r="AN5" s="303" t="s">
        <v>25</v>
      </c>
      <c r="AO5" s="303" t="s">
        <v>50</v>
      </c>
      <c r="AP5" s="303" t="s">
        <v>271</v>
      </c>
      <c r="AQ5" s="303" t="s">
        <v>221</v>
      </c>
      <c r="AR5" s="303" t="s">
        <v>272</v>
      </c>
      <c r="AS5" s="303" t="s">
        <v>223</v>
      </c>
      <c r="AT5" s="303">
        <f>+AA5*AI5</f>
        <v>0.32500000000000001</v>
      </c>
      <c r="AU5" s="32">
        <f>+AA5-AT5</f>
        <v>0.17499999999999999</v>
      </c>
      <c r="AV5" s="134">
        <v>1</v>
      </c>
      <c r="AW5" s="408" t="s">
        <v>1148</v>
      </c>
      <c r="AX5" s="294" t="s">
        <v>712</v>
      </c>
    </row>
    <row r="6" spans="1:52" ht="128.25" customHeight="1" thickBot="1">
      <c r="A6" s="807"/>
      <c r="B6" s="795"/>
      <c r="C6" s="795"/>
      <c r="D6" s="795"/>
      <c r="E6" s="780"/>
      <c r="F6" s="809"/>
      <c r="G6" s="797"/>
      <c r="H6" s="813"/>
      <c r="I6" s="809"/>
      <c r="J6" s="795"/>
      <c r="K6" s="795"/>
      <c r="L6" s="805"/>
      <c r="M6" s="795"/>
      <c r="N6" s="795"/>
      <c r="O6" s="795"/>
      <c r="P6" s="795"/>
      <c r="Q6" s="795"/>
      <c r="R6" s="795"/>
      <c r="S6" s="790"/>
      <c r="T6" s="790"/>
      <c r="U6" s="790"/>
      <c r="V6" s="792"/>
      <c r="W6" s="793"/>
      <c r="X6" s="794"/>
      <c r="Y6" s="793"/>
      <c r="Z6" s="802"/>
      <c r="AA6" s="793"/>
      <c r="AB6" s="810"/>
      <c r="AC6" s="48" t="s">
        <v>1146</v>
      </c>
      <c r="AD6" s="48" t="s">
        <v>713</v>
      </c>
      <c r="AE6" s="48" t="s">
        <v>57</v>
      </c>
      <c r="AF6" s="31">
        <f t="shared" si="0"/>
        <v>0.25</v>
      </c>
      <c r="AG6" s="303" t="s">
        <v>214</v>
      </c>
      <c r="AH6" s="31">
        <v>0.4</v>
      </c>
      <c r="AI6" s="31">
        <f t="shared" si="1"/>
        <v>0.65</v>
      </c>
      <c r="AJ6" s="303" t="s">
        <v>215</v>
      </c>
      <c r="AK6" s="291" t="s">
        <v>216</v>
      </c>
      <c r="AL6" s="802"/>
      <c r="AM6" s="804"/>
      <c r="AN6" s="303" t="s">
        <v>25</v>
      </c>
      <c r="AO6" s="303" t="s">
        <v>50</v>
      </c>
      <c r="AP6" s="303" t="s">
        <v>714</v>
      </c>
      <c r="AQ6" s="303" t="s">
        <v>221</v>
      </c>
      <c r="AR6" s="303" t="s">
        <v>715</v>
      </c>
      <c r="AS6" s="303" t="s">
        <v>223</v>
      </c>
      <c r="AT6" s="303">
        <f>+AU5*AI6</f>
        <v>0.11374999999999999</v>
      </c>
      <c r="AU6" s="32">
        <f>+AU5-AT6</f>
        <v>6.1249999999999999E-2</v>
      </c>
      <c r="AV6" s="140">
        <v>2</v>
      </c>
      <c r="AW6" s="408" t="s">
        <v>1147</v>
      </c>
      <c r="AX6" s="294" t="s">
        <v>712</v>
      </c>
    </row>
    <row r="7" spans="1:52" ht="153.75" customHeight="1">
      <c r="A7" s="301" t="s">
        <v>216</v>
      </c>
      <c r="B7" s="291" t="s">
        <v>85</v>
      </c>
      <c r="C7" s="291" t="s">
        <v>58</v>
      </c>
      <c r="D7" s="291" t="s">
        <v>79</v>
      </c>
      <c r="E7" s="291" t="s">
        <v>80</v>
      </c>
      <c r="F7" s="303" t="s">
        <v>1142</v>
      </c>
      <c r="G7" s="292" t="s">
        <v>263</v>
      </c>
      <c r="H7" s="306" t="s">
        <v>1138</v>
      </c>
      <c r="I7" s="303" t="s">
        <v>1139</v>
      </c>
      <c r="J7" s="291" t="s">
        <v>95</v>
      </c>
      <c r="K7" s="291">
        <v>1</v>
      </c>
      <c r="L7" s="299">
        <f>IF(J7="Diaria",+(K7/360),IF(J7="Mensual",+(K7/12),IF(J7="Semanal",+(K7/52),IF(J7="Bimestral",+(K7/6),IF(J7="Trimestral",+(K7/4),IF(J7="Semestral",+(K7/2),IF(J7="Anual",+(K7/1),"")))))))</f>
        <v>0.5</v>
      </c>
      <c r="M7" s="291" t="s">
        <v>30</v>
      </c>
      <c r="N7" s="29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91" t="s">
        <v>48</v>
      </c>
      <c r="P7" s="29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291" t="s">
        <v>73</v>
      </c>
      <c r="R7" s="29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6" t="s">
        <v>60</v>
      </c>
      <c r="T7" s="286" t="s">
        <v>61</v>
      </c>
      <c r="U7" s="286">
        <f>+MAX(N7,P7,R7)</f>
        <v>0.4</v>
      </c>
      <c r="V7" s="288" t="str">
        <f>IF(L7&lt;=20%,"Muy baja",IF(L7&lt;=40%,"Baja",IF(L7&lt;=60%,"Media",IF(L7&lt;=80%,"Alta",IF(L7&lt;=100%,"Muy alta",IF(L7&gt;=100%,"Muy alta",""))))))</f>
        <v>Media</v>
      </c>
      <c r="W7" s="289">
        <f>+IFERROR(VLOOKUP(V7,[7]Fórmula!$F$1:$G$6,2,FALSE),"")</f>
        <v>0.6</v>
      </c>
      <c r="X7" s="290" t="s">
        <v>56</v>
      </c>
      <c r="Y7" s="289">
        <f>+IFERROR(VLOOKUP(X7,[7]Fórmula!$H$1:$I$6,2,FALSE),"")</f>
        <v>0.6</v>
      </c>
      <c r="Z7" s="297" t="s">
        <v>56</v>
      </c>
      <c r="AA7" s="289">
        <f>IF(Z7="Bajo",25%,IF(Z7="Moderado",50%,IF(Z7="Alto",75%,IF(Z7="Extremo",100%,""))))</f>
        <v>0.5</v>
      </c>
      <c r="AB7" s="508" t="s">
        <v>1144</v>
      </c>
      <c r="AC7" s="48" t="s">
        <v>1140</v>
      </c>
      <c r="AD7" s="48" t="s">
        <v>268</v>
      </c>
      <c r="AE7" s="48" t="s">
        <v>57</v>
      </c>
      <c r="AF7" s="31">
        <f t="shared" ref="AF7" si="2">IF(AE7="Preventivo",25%,IF(AE7="Detectivo",15%,IF(AE7="Correctivo",10%,"")))</f>
        <v>0.25</v>
      </c>
      <c r="AG7" s="303" t="s">
        <v>214</v>
      </c>
      <c r="AH7" s="31">
        <v>0.4</v>
      </c>
      <c r="AI7" s="31">
        <f t="shared" ref="AI7" si="3">+AH7+AF7</f>
        <v>0.65</v>
      </c>
      <c r="AJ7" s="303" t="s">
        <v>215</v>
      </c>
      <c r="AK7" s="291" t="s">
        <v>216</v>
      </c>
      <c r="AL7" s="297" t="s">
        <v>56</v>
      </c>
      <c r="AM7" s="298" t="s">
        <v>59</v>
      </c>
      <c r="AN7" s="303" t="s">
        <v>25</v>
      </c>
      <c r="AO7" s="303" t="s">
        <v>50</v>
      </c>
      <c r="AP7" s="303" t="s">
        <v>271</v>
      </c>
      <c r="AQ7" s="303" t="s">
        <v>221</v>
      </c>
      <c r="AR7" s="303" t="s">
        <v>272</v>
      </c>
      <c r="AS7" s="303" t="s">
        <v>223</v>
      </c>
      <c r="AT7" s="303">
        <f>+AA7*AI7</f>
        <v>0.32500000000000001</v>
      </c>
      <c r="AU7" s="32">
        <f>+AA7-AT7</f>
        <v>0.17499999999999999</v>
      </c>
      <c r="AV7" s="134">
        <v>1</v>
      </c>
      <c r="AW7" s="408"/>
      <c r="AX7" s="294" t="s">
        <v>712</v>
      </c>
    </row>
    <row r="8" spans="1:52" ht="192.75" customHeight="1">
      <c r="A8" s="807" t="s">
        <v>216</v>
      </c>
      <c r="B8" s="795" t="s">
        <v>85</v>
      </c>
      <c r="C8" s="795" t="s">
        <v>1115</v>
      </c>
      <c r="D8" s="795" t="s">
        <v>79</v>
      </c>
      <c r="E8" s="795" t="s">
        <v>96</v>
      </c>
      <c r="F8" s="809" t="s">
        <v>716</v>
      </c>
      <c r="G8" s="797" t="s">
        <v>1183</v>
      </c>
      <c r="H8" s="795" t="s">
        <v>717</v>
      </c>
      <c r="I8" s="809" t="s">
        <v>718</v>
      </c>
      <c r="J8" s="795" t="s">
        <v>33</v>
      </c>
      <c r="K8" s="795">
        <v>1</v>
      </c>
      <c r="L8" s="944">
        <f>IF(J8="Diaria",+(K8/360),IF(J8="Semanal",+(K8/52),IF(J8="Mensual",+(K8/12),IF(J8="Bimestral",+(K8/6),IF(J8="Trimestral",+(K8/4),IF(J8="Semestral",+(K8/2),IF(J8="Anual",+(K8/1),"")))))))</f>
        <v>2.7777777777777779E-3</v>
      </c>
      <c r="M8" s="795" t="s">
        <v>30</v>
      </c>
      <c r="N8" s="79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95" t="s">
        <v>31</v>
      </c>
      <c r="P8" s="79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795" t="s">
        <v>73</v>
      </c>
      <c r="R8" s="79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90" t="s">
        <v>60</v>
      </c>
      <c r="T8" s="790" t="s">
        <v>73</v>
      </c>
      <c r="U8" s="790">
        <f>+MAX(N8,P8,R8)</f>
        <v>0.2</v>
      </c>
      <c r="V8" s="792" t="str">
        <f>IF(L8&lt;=20%,"Muy baja",IF(L8&lt;=40%,"Baja",IF(L8&lt;=60%,"Media",IF(L8&lt;=80%,"Alta",IF(L8&lt;=100%,"Muy alta",IF(L8&gt;=100%,"Muy alta",""))))))</f>
        <v>Muy baja</v>
      </c>
      <c r="W8" s="793">
        <f>+IFERROR(VLOOKUP(V8,[7]Fórmula!$F$1:$G$6,2,FALSE),"")</f>
        <v>0.2</v>
      </c>
      <c r="X8" s="792" t="str">
        <f>IF(U8=20%,"Leve",IF(U8=40%,"Menor",IF(U8=60%,"Moderado",IF(U8=80%,"Mayor",IF(U8=100%,"Catastrófico","")))))</f>
        <v>Leve</v>
      </c>
      <c r="Y8" s="793">
        <f>+IFERROR(VLOOKUP(X8,[7]Fórmula!$H$1:$I$6,2,FALSE),"")</f>
        <v>0.2</v>
      </c>
      <c r="Z8" s="878" t="str">
        <f>+IFERROR(VLOOKUP(V8&amp;X8,[7]Fórmula!$C$2:$D$26,2,FALSE),"")</f>
        <v>Bajo</v>
      </c>
      <c r="AA8" s="793">
        <f>IF(Z8="Bajo",25%,IF(Z8="Moderado",50%,IF(Z8="Alto",75%,IF(Z8="Extremo",100%,""))))</f>
        <v>0.25</v>
      </c>
      <c r="AB8" s="810" t="s">
        <v>719</v>
      </c>
      <c r="AC8" s="48" t="s">
        <v>720</v>
      </c>
      <c r="AD8" s="48" t="s">
        <v>721</v>
      </c>
      <c r="AE8" s="48" t="s">
        <v>57</v>
      </c>
      <c r="AF8" s="31">
        <f t="shared" si="0"/>
        <v>0.25</v>
      </c>
      <c r="AG8" s="303" t="s">
        <v>214</v>
      </c>
      <c r="AH8" s="31">
        <v>0.4</v>
      </c>
      <c r="AI8" s="31">
        <f t="shared" si="1"/>
        <v>0.65</v>
      </c>
      <c r="AJ8" s="303" t="s">
        <v>215</v>
      </c>
      <c r="AK8" s="291" t="s">
        <v>51</v>
      </c>
      <c r="AL8" s="878" t="s">
        <v>168</v>
      </c>
      <c r="AM8" s="804" t="s">
        <v>59</v>
      </c>
      <c r="AN8" s="303" t="s">
        <v>25</v>
      </c>
      <c r="AO8" s="303" t="s">
        <v>722</v>
      </c>
      <c r="AP8" s="303" t="s">
        <v>723</v>
      </c>
      <c r="AQ8" s="303" t="s">
        <v>221</v>
      </c>
      <c r="AR8" s="303" t="s">
        <v>724</v>
      </c>
      <c r="AS8" s="303" t="s">
        <v>223</v>
      </c>
      <c r="AT8" s="303">
        <f>+AA8*AI8</f>
        <v>0.16250000000000001</v>
      </c>
      <c r="AU8" s="32">
        <f>+AA8-AT8</f>
        <v>8.7499999999999994E-2</v>
      </c>
      <c r="AV8" s="134">
        <v>1</v>
      </c>
      <c r="AW8" s="86" t="s">
        <v>725</v>
      </c>
      <c r="AX8" s="291" t="s">
        <v>726</v>
      </c>
    </row>
    <row r="9" spans="1:52" ht="108" customHeight="1" thickBot="1">
      <c r="A9" s="842"/>
      <c r="B9" s="780"/>
      <c r="C9" s="780"/>
      <c r="D9" s="780"/>
      <c r="E9" s="780"/>
      <c r="F9" s="843"/>
      <c r="G9" s="946"/>
      <c r="H9" s="780"/>
      <c r="I9" s="843"/>
      <c r="J9" s="780"/>
      <c r="K9" s="780"/>
      <c r="L9" s="945"/>
      <c r="M9" s="780"/>
      <c r="N9" s="780"/>
      <c r="O9" s="780"/>
      <c r="P9" s="780"/>
      <c r="Q9" s="780"/>
      <c r="R9" s="780"/>
      <c r="S9" s="772"/>
      <c r="T9" s="772"/>
      <c r="U9" s="772"/>
      <c r="V9" s="841"/>
      <c r="W9" s="760"/>
      <c r="X9" s="841"/>
      <c r="Y9" s="760"/>
      <c r="Z9" s="845"/>
      <c r="AA9" s="760"/>
      <c r="AB9" s="837"/>
      <c r="AC9" s="48" t="s">
        <v>727</v>
      </c>
      <c r="AD9" s="28" t="s">
        <v>728</v>
      </c>
      <c r="AE9" s="28" t="s">
        <v>57</v>
      </c>
      <c r="AF9" s="37">
        <f t="shared" si="0"/>
        <v>0.25</v>
      </c>
      <c r="AG9" s="317" t="s">
        <v>729</v>
      </c>
      <c r="AH9" s="31">
        <v>0.4</v>
      </c>
      <c r="AI9" s="37">
        <f t="shared" si="1"/>
        <v>0.65</v>
      </c>
      <c r="AJ9" s="317" t="s">
        <v>215</v>
      </c>
      <c r="AK9" s="281" t="s">
        <v>216</v>
      </c>
      <c r="AL9" s="845"/>
      <c r="AM9" s="846"/>
      <c r="AN9" s="317" t="s">
        <v>42</v>
      </c>
      <c r="AO9" s="317" t="s">
        <v>730</v>
      </c>
      <c r="AP9" s="303" t="s">
        <v>731</v>
      </c>
      <c r="AQ9" s="317" t="s">
        <v>221</v>
      </c>
      <c r="AR9" s="317" t="s">
        <v>732</v>
      </c>
      <c r="AS9" s="317" t="s">
        <v>223</v>
      </c>
      <c r="AT9" s="317">
        <f>+AU8*AI9</f>
        <v>5.6874999999999995E-2</v>
      </c>
      <c r="AU9" s="364">
        <f>+AU8-AT9</f>
        <v>3.0624999999999999E-2</v>
      </c>
      <c r="AV9" s="141">
        <v>2</v>
      </c>
      <c r="AW9" s="548" t="s">
        <v>733</v>
      </c>
      <c r="AX9" s="112" t="s">
        <v>734</v>
      </c>
    </row>
    <row r="10" spans="1:52" ht="211.5" customHeight="1">
      <c r="A10" s="807" t="s">
        <v>216</v>
      </c>
      <c r="B10" s="795" t="s">
        <v>85</v>
      </c>
      <c r="C10" s="795" t="s">
        <v>92</v>
      </c>
      <c r="D10" s="795" t="s">
        <v>18</v>
      </c>
      <c r="E10" s="795" t="s">
        <v>96</v>
      </c>
      <c r="F10" s="809" t="s">
        <v>735</v>
      </c>
      <c r="G10" s="797" t="s">
        <v>679</v>
      </c>
      <c r="H10" s="795" t="s">
        <v>1132</v>
      </c>
      <c r="I10" s="809" t="s">
        <v>736</v>
      </c>
      <c r="J10" s="795" t="s">
        <v>50</v>
      </c>
      <c r="K10" s="795">
        <v>15</v>
      </c>
      <c r="L10" s="944">
        <v>2.8E-3</v>
      </c>
      <c r="M10" s="795" t="s">
        <v>63</v>
      </c>
      <c r="N10" s="79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795" t="s">
        <v>48</v>
      </c>
      <c r="P10" s="79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95" t="s">
        <v>73</v>
      </c>
      <c r="R10" s="79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90" t="s">
        <v>60</v>
      </c>
      <c r="T10" s="790" t="s">
        <v>73</v>
      </c>
      <c r="U10" s="790">
        <f>+MAX(N10,P10,R10)</f>
        <v>0.6</v>
      </c>
      <c r="V10" s="792" t="str">
        <f>IF(L10&lt;=20%,"Muy baja",IF(L10&lt;=40%,"Baja",IF(L10&lt;=60%,"Media",IF(L10&lt;=80%,"Alta",IF(L10&lt;=100%,"Muy alta",IF(L10&gt;=100%,"Muy alta",""))))))</f>
        <v>Muy baja</v>
      </c>
      <c r="W10" s="793">
        <f>+IFERROR(VLOOKUP(V10,[8]Fórmula!$F$1:$G$6,2,FALSE),"")</f>
        <v>0.2</v>
      </c>
      <c r="X10" s="794" t="str">
        <f>IF(U10=20%,"Leve",IF(U10=40%,"Menor",IF(U10=60%,"Moderado",IF(U10=80%,"Mayor",IF(U10=100%,"Catastrófico","")))))</f>
        <v>Moderado</v>
      </c>
      <c r="Y10" s="793">
        <f>+IFERROR(VLOOKUP(X10,[8]Fórmula!$H$1:$I$6,2,FALSE),"")</f>
        <v>0.6</v>
      </c>
      <c r="Z10" s="802" t="str">
        <f>+IFERROR(VLOOKUP(V10&amp;X10,[8]Fórmula!$C$2:$D$26,2,FALSE),"")</f>
        <v>Moderado</v>
      </c>
      <c r="AA10" s="793">
        <f>IF(Z10="Bajo",25%,IF(Z10="Moderado",50%,IF(Z10="Alto",75%,IF(Z10="Extremo",100%,""))))</f>
        <v>0.5</v>
      </c>
      <c r="AB10" s="943" t="s">
        <v>737</v>
      </c>
      <c r="AC10" s="39" t="s">
        <v>1133</v>
      </c>
      <c r="AD10" s="48" t="s">
        <v>738</v>
      </c>
      <c r="AE10" s="48" t="s">
        <v>57</v>
      </c>
      <c r="AF10" s="31">
        <f t="shared" si="0"/>
        <v>0.25</v>
      </c>
      <c r="AG10" s="303" t="s">
        <v>214</v>
      </c>
      <c r="AH10" s="31">
        <v>0.4</v>
      </c>
      <c r="AI10" s="31">
        <f t="shared" si="1"/>
        <v>0.65</v>
      </c>
      <c r="AJ10" s="303" t="s">
        <v>215</v>
      </c>
      <c r="AK10" s="291" t="s">
        <v>51</v>
      </c>
      <c r="AL10" s="856" t="s">
        <v>168</v>
      </c>
      <c r="AM10" s="804" t="s">
        <v>59</v>
      </c>
      <c r="AN10" s="303" t="s">
        <v>25</v>
      </c>
      <c r="AO10" s="303" t="s">
        <v>99</v>
      </c>
      <c r="AP10" s="303" t="s">
        <v>739</v>
      </c>
      <c r="AQ10" s="303" t="s">
        <v>221</v>
      </c>
      <c r="AR10" s="303" t="s">
        <v>625</v>
      </c>
      <c r="AS10" s="303" t="s">
        <v>223</v>
      </c>
      <c r="AT10" s="303">
        <f>+AI10*AA10</f>
        <v>0.32500000000000001</v>
      </c>
      <c r="AU10" s="32">
        <f>+AA10-AT10</f>
        <v>0.17499999999999999</v>
      </c>
      <c r="AV10" s="134">
        <v>1</v>
      </c>
      <c r="AW10" s="86" t="s">
        <v>740</v>
      </c>
      <c r="AX10" s="294" t="s">
        <v>741</v>
      </c>
    </row>
    <row r="11" spans="1:52" ht="228" customHeight="1" thickBot="1">
      <c r="A11" s="807"/>
      <c r="B11" s="795"/>
      <c r="C11" s="795"/>
      <c r="D11" s="795"/>
      <c r="E11" s="795"/>
      <c r="F11" s="809"/>
      <c r="G11" s="797"/>
      <c r="H11" s="795"/>
      <c r="I11" s="809"/>
      <c r="J11" s="795"/>
      <c r="K11" s="795"/>
      <c r="L11" s="944"/>
      <c r="M11" s="795"/>
      <c r="N11" s="795"/>
      <c r="O11" s="795"/>
      <c r="P11" s="795"/>
      <c r="Q11" s="795"/>
      <c r="R11" s="795"/>
      <c r="S11" s="790"/>
      <c r="T11" s="790"/>
      <c r="U11" s="790"/>
      <c r="V11" s="792"/>
      <c r="W11" s="793"/>
      <c r="X11" s="794"/>
      <c r="Y11" s="793"/>
      <c r="Z11" s="802"/>
      <c r="AA11" s="793"/>
      <c r="AB11" s="943"/>
      <c r="AC11" s="48" t="s">
        <v>742</v>
      </c>
      <c r="AD11" s="48" t="s">
        <v>743</v>
      </c>
      <c r="AE11" s="48" t="s">
        <v>57</v>
      </c>
      <c r="AF11" s="31">
        <f t="shared" si="0"/>
        <v>0.25</v>
      </c>
      <c r="AG11" s="303" t="s">
        <v>214</v>
      </c>
      <c r="AH11" s="31">
        <v>0.4</v>
      </c>
      <c r="AI11" s="31">
        <f t="shared" si="1"/>
        <v>0.65</v>
      </c>
      <c r="AJ11" s="303" t="s">
        <v>215</v>
      </c>
      <c r="AK11" s="291" t="s">
        <v>216</v>
      </c>
      <c r="AL11" s="857"/>
      <c r="AM11" s="804"/>
      <c r="AN11" s="303" t="s">
        <v>25</v>
      </c>
      <c r="AO11" s="303" t="s">
        <v>66</v>
      </c>
      <c r="AP11" s="303" t="s">
        <v>744</v>
      </c>
      <c r="AQ11" s="303" t="s">
        <v>221</v>
      </c>
      <c r="AR11" s="303" t="s">
        <v>625</v>
      </c>
      <c r="AS11" s="303" t="s">
        <v>223</v>
      </c>
      <c r="AT11" s="303">
        <f>+AU10*AI11</f>
        <v>0.11374999999999999</v>
      </c>
      <c r="AU11" s="32">
        <f>+AU10-AT11</f>
        <v>6.1249999999999999E-2</v>
      </c>
      <c r="AV11" s="140">
        <v>2</v>
      </c>
      <c r="AW11" s="548" t="s">
        <v>745</v>
      </c>
      <c r="AX11" s="368" t="s">
        <v>746</v>
      </c>
    </row>
    <row r="12" spans="1:52" ht="147.75" customHeight="1">
      <c r="A12" s="807"/>
      <c r="B12" s="795"/>
      <c r="C12" s="795"/>
      <c r="D12" s="795"/>
      <c r="E12" s="795"/>
      <c r="F12" s="809"/>
      <c r="G12" s="797"/>
      <c r="H12" s="795"/>
      <c r="I12" s="809"/>
      <c r="J12" s="795"/>
      <c r="K12" s="795"/>
      <c r="L12" s="944"/>
      <c r="M12" s="795"/>
      <c r="N12" s="795"/>
      <c r="O12" s="795"/>
      <c r="P12" s="795"/>
      <c r="Q12" s="795"/>
      <c r="R12" s="795"/>
      <c r="S12" s="790"/>
      <c r="T12" s="790"/>
      <c r="U12" s="790"/>
      <c r="V12" s="792"/>
      <c r="W12" s="793"/>
      <c r="X12" s="794"/>
      <c r="Y12" s="793"/>
      <c r="Z12" s="802"/>
      <c r="AA12" s="793"/>
      <c r="AB12" s="943"/>
      <c r="AC12" s="39" t="s">
        <v>747</v>
      </c>
      <c r="AD12" s="48" t="s">
        <v>748</v>
      </c>
      <c r="AE12" s="48" t="s">
        <v>57</v>
      </c>
      <c r="AF12" s="31">
        <f t="shared" si="0"/>
        <v>0.25</v>
      </c>
      <c r="AG12" s="303" t="s">
        <v>214</v>
      </c>
      <c r="AH12" s="31">
        <v>0.4</v>
      </c>
      <c r="AI12" s="31">
        <f t="shared" si="1"/>
        <v>0.65</v>
      </c>
      <c r="AJ12" s="303" t="s">
        <v>215</v>
      </c>
      <c r="AK12" s="291" t="s">
        <v>216</v>
      </c>
      <c r="AL12" s="857"/>
      <c r="AM12" s="804"/>
      <c r="AN12" s="303" t="s">
        <v>25</v>
      </c>
      <c r="AO12" s="303" t="s">
        <v>99</v>
      </c>
      <c r="AP12" s="303" t="s">
        <v>749</v>
      </c>
      <c r="AQ12" s="303" t="s">
        <v>221</v>
      </c>
      <c r="AR12" s="303" t="s">
        <v>750</v>
      </c>
      <c r="AS12" s="303" t="s">
        <v>223</v>
      </c>
      <c r="AT12" s="303">
        <f>+AU11*AI12</f>
        <v>3.9812500000000001E-2</v>
      </c>
      <c r="AU12" s="32">
        <f>+AU11-AT12</f>
        <v>2.1437499999999998E-2</v>
      </c>
      <c r="AV12" s="140">
        <v>3</v>
      </c>
      <c r="AW12" s="86" t="s">
        <v>751</v>
      </c>
      <c r="AX12" s="294" t="s">
        <v>752</v>
      </c>
    </row>
    <row r="13" spans="1:52" ht="143.25" customHeight="1" thickBot="1">
      <c r="A13" s="807"/>
      <c r="B13" s="795"/>
      <c r="C13" s="795"/>
      <c r="D13" s="795"/>
      <c r="E13" s="795"/>
      <c r="F13" s="809"/>
      <c r="G13" s="797"/>
      <c r="H13" s="795"/>
      <c r="I13" s="809"/>
      <c r="J13" s="795"/>
      <c r="K13" s="795"/>
      <c r="L13" s="944"/>
      <c r="M13" s="795"/>
      <c r="N13" s="795"/>
      <c r="O13" s="795"/>
      <c r="P13" s="795"/>
      <c r="Q13" s="795"/>
      <c r="R13" s="795"/>
      <c r="S13" s="790"/>
      <c r="T13" s="790"/>
      <c r="U13" s="790"/>
      <c r="V13" s="792"/>
      <c r="W13" s="793"/>
      <c r="X13" s="794"/>
      <c r="Y13" s="793"/>
      <c r="Z13" s="802"/>
      <c r="AA13" s="793"/>
      <c r="AB13" s="943"/>
      <c r="AC13" s="48" t="s">
        <v>753</v>
      </c>
      <c r="AD13" s="39" t="s">
        <v>754</v>
      </c>
      <c r="AE13" s="48" t="s">
        <v>39</v>
      </c>
      <c r="AF13" s="31">
        <f t="shared" si="0"/>
        <v>0.15</v>
      </c>
      <c r="AG13" s="303" t="s">
        <v>214</v>
      </c>
      <c r="AH13" s="31">
        <v>0.4</v>
      </c>
      <c r="AI13" s="31">
        <f t="shared" si="1"/>
        <v>0.55000000000000004</v>
      </c>
      <c r="AJ13" s="303" t="s">
        <v>215</v>
      </c>
      <c r="AK13" s="291" t="s">
        <v>216</v>
      </c>
      <c r="AL13" s="838"/>
      <c r="AM13" s="804"/>
      <c r="AN13" s="303" t="s">
        <v>25</v>
      </c>
      <c r="AO13" s="303" t="s">
        <v>50</v>
      </c>
      <c r="AP13" s="303" t="s">
        <v>755</v>
      </c>
      <c r="AQ13" s="303" t="s">
        <v>221</v>
      </c>
      <c r="AR13" s="303" t="s">
        <v>756</v>
      </c>
      <c r="AS13" s="303" t="s">
        <v>223</v>
      </c>
      <c r="AT13" s="303">
        <f>+AU12*AI13</f>
        <v>1.1790625000000001E-2</v>
      </c>
      <c r="AU13" s="32">
        <f>+AU12-AT13</f>
        <v>9.6468749999999975E-3</v>
      </c>
      <c r="AV13" s="140">
        <v>4</v>
      </c>
      <c r="AW13" s="86" t="s">
        <v>757</v>
      </c>
      <c r="AX13" s="368" t="s">
        <v>758</v>
      </c>
    </row>
    <row r="14" spans="1:52" ht="256.5" customHeight="1" thickBot="1">
      <c r="A14" s="300" t="s">
        <v>216</v>
      </c>
      <c r="B14" s="280" t="s">
        <v>85</v>
      </c>
      <c r="C14" s="280" t="s">
        <v>92</v>
      </c>
      <c r="D14" s="280" t="s">
        <v>79</v>
      </c>
      <c r="E14" s="280" t="s">
        <v>36</v>
      </c>
      <c r="F14" s="302" t="s">
        <v>594</v>
      </c>
      <c r="G14" s="280" t="s">
        <v>595</v>
      </c>
      <c r="H14" s="280" t="s">
        <v>596</v>
      </c>
      <c r="I14" s="302" t="s">
        <v>597</v>
      </c>
      <c r="J14" s="280" t="s">
        <v>66</v>
      </c>
      <c r="K14" s="280">
        <v>1</v>
      </c>
      <c r="L14" s="283">
        <v>2.7777777777777779E-3</v>
      </c>
      <c r="M14" s="280" t="s">
        <v>30</v>
      </c>
      <c r="N14" s="28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0" t="s">
        <v>64</v>
      </c>
      <c r="P14" s="28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0" t="s">
        <v>73</v>
      </c>
      <c r="R14" s="28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6" t="s">
        <v>60</v>
      </c>
      <c r="T14" s="276" t="s">
        <v>45</v>
      </c>
      <c r="U14" s="276">
        <f>+MAX(N14,P14,R14)</f>
        <v>0.6</v>
      </c>
      <c r="V14" s="287" t="str">
        <f>IF(L14&lt;=20%,"Muy baja",IF(L14&lt;=40%,"Baja",IF(L14&lt;=60%,"Media",IF(L14&lt;=80%,"Alta",IF(L14&lt;=100%,"Muy alta",IF(L14&gt;=100%,"Muy alta",""))))))</f>
        <v>Muy baja</v>
      </c>
      <c r="W14" s="269">
        <f>+IFERROR(VLOOKUP(V14,Fórmula!$F$1:$G$6,2,FALSE),"")</f>
        <v>0.2</v>
      </c>
      <c r="X14" s="278" t="str">
        <f>IF(U14=20%,"Leve",IF(U14=40%,"Menor",IF(U14=60%,"Moderado",IF(U14=80%,"Mayor",IF(U14=100%,"Catastrófico","")))))</f>
        <v>Moderado</v>
      </c>
      <c r="Y14" s="295" t="s">
        <v>56</v>
      </c>
      <c r="Z14" s="273" t="str">
        <f>+IFERROR(VLOOKUP(V14&amp;X14,Fórmula!$C$2:$D$26,2,FALSE),"")</f>
        <v>Moderado</v>
      </c>
      <c r="AA14" s="295" t="s">
        <v>56</v>
      </c>
      <c r="AB14" s="510" t="s">
        <v>598</v>
      </c>
      <c r="AC14" s="57" t="s">
        <v>639</v>
      </c>
      <c r="AD14" s="49" t="s">
        <v>57</v>
      </c>
      <c r="AE14" s="49" t="s">
        <v>57</v>
      </c>
      <c r="AF14" s="22">
        <f t="shared" ref="AF14:AF16" si="4">IF(AE14="Preventivo",25%,IF(AE14="Detectivo",15%,IF(AE14="Correctivo",10%,"")))</f>
        <v>0.25</v>
      </c>
      <c r="AG14" s="302" t="s">
        <v>214</v>
      </c>
      <c r="AH14" s="31">
        <v>0.4</v>
      </c>
      <c r="AI14" s="22">
        <f t="shared" si="1"/>
        <v>0.65</v>
      </c>
      <c r="AJ14" s="302" t="s">
        <v>215</v>
      </c>
      <c r="AK14" s="280" t="s">
        <v>24</v>
      </c>
      <c r="AL14" s="338" t="s">
        <v>56</v>
      </c>
      <c r="AM14" s="286" t="s">
        <v>59</v>
      </c>
      <c r="AN14" s="363">
        <v>0.3</v>
      </c>
      <c r="AO14" s="363">
        <v>0.3</v>
      </c>
      <c r="AP14" s="338" t="s">
        <v>56</v>
      </c>
      <c r="AQ14" s="242" t="s">
        <v>670</v>
      </c>
      <c r="AR14" s="407" t="s">
        <v>760</v>
      </c>
      <c r="AS14" s="242" t="s">
        <v>670</v>
      </c>
      <c r="AT14" s="30" t="s">
        <v>761</v>
      </c>
      <c r="AU14" s="363">
        <v>0.3</v>
      </c>
      <c r="AV14" s="407">
        <v>2</v>
      </c>
      <c r="AW14" s="86" t="s">
        <v>600</v>
      </c>
      <c r="AX14" s="6" t="s">
        <v>762</v>
      </c>
    </row>
    <row r="15" spans="1:52" ht="311.25" customHeight="1" thickBot="1">
      <c r="A15" s="471" t="s">
        <v>216</v>
      </c>
      <c r="B15" s="458" t="s">
        <v>85</v>
      </c>
      <c r="C15" s="458" t="s">
        <v>1115</v>
      </c>
      <c r="D15" s="458" t="s">
        <v>79</v>
      </c>
      <c r="E15" s="458" t="s">
        <v>96</v>
      </c>
      <c r="F15" s="472" t="s">
        <v>763</v>
      </c>
      <c r="G15" s="577" t="s">
        <v>1184</v>
      </c>
      <c r="H15" s="458" t="s">
        <v>1137</v>
      </c>
      <c r="I15" s="472" t="s">
        <v>764</v>
      </c>
      <c r="J15" s="458" t="s">
        <v>33</v>
      </c>
      <c r="K15" s="458">
        <v>1</v>
      </c>
      <c r="L15" s="473">
        <f>IF(J15="Diaria",+(K15/360),IF(J15="Semanal",+(K15/52),IF(J15="Mensual",+(K15/12),IF(J15="Bimestral",+(K15/6),IF(J15="Trimestral",+(K15/4),IF(J15="Semestral",+(K15/2),IF(J15="Anual",+(K15/1),"")))))))</f>
        <v>2.7777777777777779E-3</v>
      </c>
      <c r="M15" s="458" t="s">
        <v>30</v>
      </c>
      <c r="N15" s="458">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58" t="s">
        <v>31</v>
      </c>
      <c r="P15" s="458">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58" t="s">
        <v>73</v>
      </c>
      <c r="R15" s="45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74" t="s">
        <v>60</v>
      </c>
      <c r="T15" s="474" t="s">
        <v>73</v>
      </c>
      <c r="U15" s="474">
        <f>+MAX(N15,P15,R15)</f>
        <v>0.2</v>
      </c>
      <c r="V15" s="475" t="str">
        <f>IF(L15&lt;=20%,"Muy baja",IF(L15&lt;=40%,"Baja",IF(L15&lt;=60%,"Media",IF(L15&lt;=80%,"Alta",IF(L15&lt;=100%,"Muy alta",IF(L15&gt;=100%,"Muy alta",""))))))</f>
        <v>Muy baja</v>
      </c>
      <c r="W15" s="476">
        <f>+IFERROR(VLOOKUP(V15,[9]Fórmula!$F$1:$G$6,2,FALSE),"")</f>
        <v>0.2</v>
      </c>
      <c r="X15" s="475" t="s">
        <v>69</v>
      </c>
      <c r="Y15" s="476">
        <f>+IFERROR(VLOOKUP(X15,[9]Fórmula!$H$1:$I$6,2,FALSE),"")</f>
        <v>0.8</v>
      </c>
      <c r="Z15" s="477" t="str">
        <f>+IFERROR(VLOOKUP(V15&amp;X15,[9]Fórmula!$C$2:$D$26,2,FALSE),"")</f>
        <v>Alto</v>
      </c>
      <c r="AA15" s="476">
        <f>IF(Z15="Bajo",25%,IF(Z15="Moderado",50%,IF(Z15="Alto",75%,IF(Z15="Extremo",100%,""))))</f>
        <v>0.75</v>
      </c>
      <c r="AB15" s="511" t="s">
        <v>765</v>
      </c>
      <c r="AC15" s="547" t="s">
        <v>1156</v>
      </c>
      <c r="AD15" s="71" t="s">
        <v>721</v>
      </c>
      <c r="AE15" s="71" t="s">
        <v>22</v>
      </c>
      <c r="AF15" s="72">
        <f t="shared" si="4"/>
        <v>0.1</v>
      </c>
      <c r="AG15" s="348" t="s">
        <v>214</v>
      </c>
      <c r="AH15" s="31">
        <v>0.4</v>
      </c>
      <c r="AI15" s="72">
        <f t="shared" si="1"/>
        <v>0.5</v>
      </c>
      <c r="AJ15" s="348" t="s">
        <v>215</v>
      </c>
      <c r="AK15" s="346" t="s">
        <v>51</v>
      </c>
      <c r="AL15" s="350" t="s">
        <v>168</v>
      </c>
      <c r="AM15" s="474" t="s">
        <v>59</v>
      </c>
      <c r="AN15" s="348" t="s">
        <v>25</v>
      </c>
      <c r="AO15" s="348" t="s">
        <v>722</v>
      </c>
      <c r="AP15" s="348" t="s">
        <v>723</v>
      </c>
      <c r="AQ15" s="348" t="s">
        <v>221</v>
      </c>
      <c r="AR15" s="348" t="s">
        <v>724</v>
      </c>
      <c r="AS15" s="348" t="s">
        <v>223</v>
      </c>
      <c r="AT15" s="348">
        <f>+AA15*AI15</f>
        <v>0.375</v>
      </c>
      <c r="AU15" s="73">
        <f>+AA15-AT15</f>
        <v>0.375</v>
      </c>
      <c r="AV15" s="488">
        <v>1</v>
      </c>
      <c r="AW15" s="86" t="s">
        <v>766</v>
      </c>
      <c r="AX15" s="458" t="s">
        <v>759</v>
      </c>
    </row>
    <row r="16" spans="1:52" ht="282.75" customHeight="1" thickBot="1">
      <c r="A16" s="439" t="s">
        <v>216</v>
      </c>
      <c r="B16" s="291" t="s">
        <v>147</v>
      </c>
      <c r="C16" s="291" t="s">
        <v>1185</v>
      </c>
      <c r="D16" s="291" t="s">
        <v>640</v>
      </c>
      <c r="E16" s="291" t="s">
        <v>80</v>
      </c>
      <c r="F16" s="29" t="s">
        <v>767</v>
      </c>
      <c r="G16" s="291" t="s">
        <v>768</v>
      </c>
      <c r="H16" s="29" t="s">
        <v>769</v>
      </c>
      <c r="I16" s="29" t="s">
        <v>703</v>
      </c>
      <c r="J16" s="291" t="s">
        <v>33</v>
      </c>
      <c r="K16" s="291">
        <v>72</v>
      </c>
      <c r="L16" s="462">
        <f>IF(J16="Diaria",+(K16/360),IF(J16="Mensual",+(K16/12),IF(J16="Bimestral",+(K16/6),IF(J16="Trimestral",+(K16/4),IF(J16="Semestral",+(K16/2),IF(J16="Anual",+(K16/1),""))))))</f>
        <v>0.2</v>
      </c>
      <c r="M16" s="29" t="s">
        <v>30</v>
      </c>
      <c r="N16" s="291">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29" t="s">
        <v>704</v>
      </c>
      <c r="P16" s="291">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1</v>
      </c>
      <c r="Q16" s="29" t="s">
        <v>73</v>
      </c>
      <c r="R16" s="291">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286" t="s">
        <v>72</v>
      </c>
      <c r="T16" s="286" t="s">
        <v>28</v>
      </c>
      <c r="U16" s="82"/>
      <c r="V16" s="288" t="str">
        <f>IF(L16&lt;=20%,"Muy baja",IF(L16&lt;=40%,"Baja",IF(L16&lt;=60%,"Media",IF(L16&lt;=80%,"Alta",IF(L16&lt;=100%,"Muy alta",IF(L16&gt;=100%,"Muy alta",""))))))</f>
        <v>Muy baja</v>
      </c>
      <c r="W16" s="463">
        <f>+IFERROR(VLOOKUP(V16,[6]Fórmula!$F$1:$G$6,2,FALSE),"")</f>
        <v>0.2</v>
      </c>
      <c r="X16" s="288" t="str">
        <f>IF(U16=20%,"Leve",IF(U16=40%,"Menor",IF(U16=60%,"Moderado",IF(U16=80%,"Mayor",IF(U16=100%,"Catastrófico","")))))</f>
        <v/>
      </c>
      <c r="Y16" s="463" t="str">
        <f>+IFERROR(VLOOKUP(X16,[6]Fórmula!$H$1:$I$6,2,FALSE),"")</f>
        <v/>
      </c>
      <c r="Z16" s="297" t="str">
        <f>+IFERROR(VLOOKUP(V16&amp;X16,[6]Fórmula!$C$2:$D$26,2,FALSE),"")</f>
        <v/>
      </c>
      <c r="AA16" s="463" t="str">
        <f>IF(Z16="Bajo",25%,IF(Z16="Moderado",50%,IF(Z16="Alto",75%,IF(Z16="Extremo",100%,""))))</f>
        <v/>
      </c>
      <c r="AB16" s="478" t="s">
        <v>770</v>
      </c>
      <c r="AC16" s="361" t="s">
        <v>771</v>
      </c>
      <c r="AE16" s="49" t="s">
        <v>57</v>
      </c>
      <c r="AF16" s="446">
        <f t="shared" si="4"/>
        <v>0.25</v>
      </c>
      <c r="AG16" s="302" t="s">
        <v>214</v>
      </c>
      <c r="AH16" s="31">
        <v>0.4</v>
      </c>
      <c r="AI16" s="446">
        <f>+AH16+AF16</f>
        <v>0.65</v>
      </c>
      <c r="AJ16" s="302" t="s">
        <v>215</v>
      </c>
      <c r="AK16" s="280" t="s">
        <v>24</v>
      </c>
      <c r="AL16" s="494" t="str">
        <f>+IF(B16="Corrupción","Moderado",IF(AK16&lt;=25%,"Bajo",IF(AK16&lt;=50%,"Moderado",IF(AK16&lt;=75%,"Alto",IF(AK16&gt;75%,"Extremo","")))))</f>
        <v>Extremo</v>
      </c>
      <c r="AM16" s="286" t="s">
        <v>59</v>
      </c>
      <c r="AU16" s="73">
        <v>0.6</v>
      </c>
      <c r="AV16" s="83"/>
      <c r="AW16" s="549" t="s">
        <v>772</v>
      </c>
      <c r="AX16" s="359" t="s">
        <v>759</v>
      </c>
    </row>
    <row r="17" spans="1:50" s="571" customFormat="1" ht="409.6" thickBot="1">
      <c r="A17" s="556" t="s">
        <v>51</v>
      </c>
      <c r="B17" s="29" t="s">
        <v>1180</v>
      </c>
      <c r="C17" s="29" t="s">
        <v>58</v>
      </c>
      <c r="D17" s="29" t="s">
        <v>79</v>
      </c>
      <c r="E17" s="29" t="s">
        <v>80</v>
      </c>
      <c r="F17" s="40" t="s">
        <v>1177</v>
      </c>
      <c r="G17" s="181" t="s">
        <v>532</v>
      </c>
      <c r="H17" s="576" t="s">
        <v>1178</v>
      </c>
      <c r="I17" s="40" t="s">
        <v>1179</v>
      </c>
      <c r="J17" s="557" t="s">
        <v>95</v>
      </c>
      <c r="K17" s="558">
        <v>1</v>
      </c>
      <c r="L17" s="559">
        <f>IF(J17="Diaria",+(K17/360),IF(J17="Mensual",+(K17/12),IF(J17="Bimestral",+(K17/6),IF(J17="Trimestral",+(K17/4),IF(J17="Semestral",+(K17/2),IF(J17="Anual",+(K17/1),""))))))</f>
        <v>0.5</v>
      </c>
      <c r="M17" s="558" t="s">
        <v>47</v>
      </c>
      <c r="N17" s="542">
        <f t="shared" ref="N17" si="5">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0.4</v>
      </c>
      <c r="O17" s="560" t="s">
        <v>76</v>
      </c>
      <c r="P17" s="542" t="str">
        <f t="shared" ref="P17" si="6">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
      </c>
      <c r="Q17" s="558" t="s">
        <v>73</v>
      </c>
      <c r="R17" s="54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61" t="s">
        <v>60</v>
      </c>
      <c r="T17" s="561" t="s">
        <v>73</v>
      </c>
      <c r="U17" s="562">
        <f>+MAX(N17,P17,R17)</f>
        <v>0.4</v>
      </c>
      <c r="V17" s="563" t="str">
        <f>IF(L17&lt;=20%,"Muy baja",IF(L17&lt;=40%,"Baja",IF(L17&lt;=60%,"Media",IF(L17&lt;=80%,"Alta",IF(L17&lt;=100%,"Muy alta",IF(L17&gt;=100%,"Muy alta",""))))))</f>
        <v>Media</v>
      </c>
      <c r="W17" s="564">
        <f>+IFERROR(VLOOKUP(V17,[3]Fórmula!$F$1:$G$6,2,FALSE),"")</f>
        <v>0.6</v>
      </c>
      <c r="X17" s="565" t="s">
        <v>56</v>
      </c>
      <c r="Y17" s="564">
        <f>+IFERROR(VLOOKUP(X17,[3]Fórmula!$H$1:$I$6,2,FALSE),"")</f>
        <v>0.6</v>
      </c>
      <c r="Z17" s="565" t="str">
        <f>+IFERROR(VLOOKUP(V17&amp;X17,[3]Fórmula!$C$2:$D$26,2,FALSE),"")</f>
        <v>Moderado</v>
      </c>
      <c r="AA17" s="566">
        <f>IF(Z17="Bajo",25%,IF(Z17="Moderado",50%,IF(Z17="Alto",75%,IF(Z17="Extremo",100%,""))))</f>
        <v>0.5</v>
      </c>
      <c r="AB17" s="567"/>
      <c r="AC17" s="557" t="s">
        <v>1224</v>
      </c>
      <c r="AD17" s="40" t="s">
        <v>57</v>
      </c>
      <c r="AE17" s="543">
        <f t="shared" ref="AE17" si="7">IF(AD17="Preventivo",25%,IF(AD17="Detectivo",15%,IF(AD17="Correctivo",10%,"")))</f>
        <v>0.25</v>
      </c>
      <c r="AF17" s="40" t="s">
        <v>214</v>
      </c>
      <c r="AG17" s="543">
        <f t="shared" ref="AG17" si="8">IF(AF17="Manual",15%,IF(AF17="Automático",25%,""))</f>
        <v>0.15</v>
      </c>
      <c r="AH17" s="31">
        <v>0.4</v>
      </c>
      <c r="AI17" s="40" t="s">
        <v>215</v>
      </c>
      <c r="AJ17" s="40" t="s">
        <v>24</v>
      </c>
      <c r="AK17" s="280" t="s">
        <v>24</v>
      </c>
      <c r="AL17" s="600" t="s">
        <v>168</v>
      </c>
      <c r="AM17" s="286" t="s">
        <v>59</v>
      </c>
      <c r="AN17" s="570" t="s">
        <v>59</v>
      </c>
      <c r="AO17" s="181"/>
      <c r="AP17" s="46"/>
      <c r="AQ17" s="572"/>
      <c r="AR17" s="572"/>
      <c r="AS17" s="46"/>
      <c r="AT17" s="573"/>
      <c r="AU17" s="573"/>
      <c r="AV17" s="573"/>
      <c r="AW17" s="574"/>
      <c r="AX17" s="575"/>
    </row>
    <row r="18" spans="1:50" ht="290.25" customHeight="1">
      <c r="A18" s="591" t="s">
        <v>216</v>
      </c>
      <c r="B18" s="346" t="s">
        <v>29</v>
      </c>
      <c r="C18" s="346" t="s">
        <v>92</v>
      </c>
      <c r="D18" s="346" t="s">
        <v>79</v>
      </c>
      <c r="E18" s="346" t="s">
        <v>36</v>
      </c>
      <c r="F18" s="348" t="s">
        <v>1252</v>
      </c>
      <c r="G18" s="346" t="s">
        <v>1214</v>
      </c>
      <c r="H18" s="592" t="s">
        <v>824</v>
      </c>
      <c r="I18" s="348" t="s">
        <v>825</v>
      </c>
      <c r="J18" s="346" t="s">
        <v>66</v>
      </c>
      <c r="K18" s="346">
        <v>1</v>
      </c>
      <c r="L18" s="587">
        <f>IF(J18="Diaria",+(K18/360),IF(J18="Mensual",+(K18/12),IF(J18="Bimestral",+(K18/6),IF(J18="Trimestral",+(K18/4),IF(J18="Semestral",+(K18/2),IF(J18="Anual",+(K18/1),""))))))</f>
        <v>8.3333333333333329E-2</v>
      </c>
      <c r="M18" s="346" t="s">
        <v>73</v>
      </c>
      <c r="N18" s="34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346" t="s">
        <v>31</v>
      </c>
      <c r="P18" s="34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0.2</v>
      </c>
      <c r="Q18" s="346" t="s">
        <v>73</v>
      </c>
      <c r="R18" s="34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586" t="s">
        <v>60</v>
      </c>
      <c r="T18" s="586" t="s">
        <v>45</v>
      </c>
      <c r="U18" s="586">
        <f>+MAX(N18,P18,R18)</f>
        <v>0.2</v>
      </c>
      <c r="V18" s="588" t="str">
        <f>IF(L18&lt;=20%,"Muy baja",IF(L18&lt;=40%,"Baja",IF(L18&lt;=60%,"Media",IF(L18&lt;=80%,"Alta",IF(L18&lt;=100%,"Muy alta",IF(L18&gt;=100%,"Muy alta",""))))))</f>
        <v>Muy baja</v>
      </c>
      <c r="W18" s="590">
        <f>+IFERROR(VLOOKUP(V18,Fórmula!$F$1:$G$6,2,FALSE),"")</f>
        <v>0.2</v>
      </c>
      <c r="X18" s="588" t="str">
        <f>IF(U18=20%,"Leve",IF(U18=40%,"Menor",IF(U18=60%,"Moderado",IF(U18=80%,"Mayor",IF(U18=100%,"Catastrófico","")))))</f>
        <v>Leve</v>
      </c>
      <c r="Y18" s="590">
        <f>+IFERROR(VLOOKUP(X18,Fórmula!$H$1:$I$6,2,FALSE),"")</f>
        <v>0.2</v>
      </c>
      <c r="Z18" s="350" t="str">
        <f>+IFERROR(VLOOKUP(V18&amp;X18,Fórmula!$C$2:$D$26,2,FALSE),"")</f>
        <v>Bajo</v>
      </c>
      <c r="AA18" s="594">
        <f>IF(Z18="Bajo",25%,IF(Z18="Moderado",50%,IF(Z18="Alto",75%,IF(Z18="Extremo",100%,""))))</f>
        <v>0.25</v>
      </c>
      <c r="AB18" s="593" t="s">
        <v>826</v>
      </c>
      <c r="AC18" s="400" t="s">
        <v>1254</v>
      </c>
      <c r="AD18" s="71" t="s">
        <v>57</v>
      </c>
      <c r="AE18" s="72">
        <f>IF(AD18="Preventivo",25%,IF(AD18="Detectivo",15%,IF(AD18="Correctivo",10%,"")))</f>
        <v>0.25</v>
      </c>
      <c r="AF18" s="348" t="s">
        <v>729</v>
      </c>
      <c r="AG18" s="72">
        <f>IF(AF18="Manual",15%,IF(AF18="Automático",25%,""))</f>
        <v>0.25</v>
      </c>
      <c r="AH18" s="31">
        <v>0.4</v>
      </c>
      <c r="AI18" s="346" t="s">
        <v>24</v>
      </c>
      <c r="AJ18" s="348" t="s">
        <v>827</v>
      </c>
      <c r="AK18" s="280" t="s">
        <v>24</v>
      </c>
      <c r="AL18" s="601" t="s">
        <v>168</v>
      </c>
      <c r="AM18" s="286" t="s">
        <v>59</v>
      </c>
      <c r="AN18" s="134">
        <v>1</v>
      </c>
      <c r="AO18" s="93"/>
      <c r="AP18" s="291"/>
      <c r="AQ18" s="36"/>
      <c r="AR18" s="36"/>
      <c r="AS18" s="294"/>
      <c r="AT18" s="34"/>
      <c r="AU18" s="1"/>
      <c r="AV18" s="1"/>
      <c r="AW18" s="1"/>
      <c r="AX18" s="1"/>
    </row>
  </sheetData>
  <sheetProtection formatCells="0" formatColumns="0" formatRows="0"/>
  <autoFilter ref="A1:AX9">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6" showButton="0"/>
    <filterColumn colId="47" showButton="0"/>
    <filterColumn colId="48" showButton="0"/>
    <filterColumn colId="49" showButton="0"/>
  </autoFilter>
  <mergeCells count="109">
    <mergeCell ref="AO2:AX2"/>
    <mergeCell ref="AC3:AC4"/>
    <mergeCell ref="AD3:AG3"/>
    <mergeCell ref="AH3:AH4"/>
    <mergeCell ref="AI3:AK3"/>
    <mergeCell ref="AL3:AM4"/>
    <mergeCell ref="AN3:AN4"/>
    <mergeCell ref="AO3:AP4"/>
    <mergeCell ref="AQ3:AQ4"/>
    <mergeCell ref="AR3:AR4"/>
    <mergeCell ref="AS3:AS4"/>
    <mergeCell ref="AT3:AT4"/>
    <mergeCell ref="AJ4:AK4"/>
    <mergeCell ref="AA8:AA9"/>
    <mergeCell ref="U5:U6"/>
    <mergeCell ref="U8:U9"/>
    <mergeCell ref="V8:V9"/>
    <mergeCell ref="W8:W9"/>
    <mergeCell ref="AB8:AB9"/>
    <mergeCell ref="AA5:AA6"/>
    <mergeCell ref="Z5:Z6"/>
    <mergeCell ref="AL5:AL6"/>
    <mergeCell ref="W5:W6"/>
    <mergeCell ref="X5:X6"/>
    <mergeCell ref="Y5:Y6"/>
    <mergeCell ref="AM5:AM6"/>
    <mergeCell ref="AL8:AL9"/>
    <mergeCell ref="AM8:AM9"/>
    <mergeCell ref="A1:AX1"/>
    <mergeCell ref="A2:T3"/>
    <mergeCell ref="U2:AB3"/>
    <mergeCell ref="AC2:AK2"/>
    <mergeCell ref="AL2:AN2"/>
    <mergeCell ref="S5:S6"/>
    <mergeCell ref="T5:T6"/>
    <mergeCell ref="M5:M6"/>
    <mergeCell ref="X8:X9"/>
    <mergeCell ref="Y8:Y9"/>
    <mergeCell ref="Z8:Z9"/>
    <mergeCell ref="S8:S9"/>
    <mergeCell ref="T8:T9"/>
    <mergeCell ref="I5:I6"/>
    <mergeCell ref="J5:J6"/>
    <mergeCell ref="K5:K6"/>
    <mergeCell ref="L5:L6"/>
    <mergeCell ref="O5:O6"/>
    <mergeCell ref="P5:P6"/>
    <mergeCell ref="AB5:AB6"/>
    <mergeCell ref="V5:V6"/>
    <mergeCell ref="R5:R6"/>
    <mergeCell ref="A5:A6"/>
    <mergeCell ref="B5:B6"/>
    <mergeCell ref="C5:C6"/>
    <mergeCell ref="D5:D6"/>
    <mergeCell ref="E5:E6"/>
    <mergeCell ref="F5:F6"/>
    <mergeCell ref="G5:G6"/>
    <mergeCell ref="H5:H6"/>
    <mergeCell ref="Q5:Q6"/>
    <mergeCell ref="N5:N6"/>
    <mergeCell ref="G4:H4"/>
    <mergeCell ref="O10:O13"/>
    <mergeCell ref="P10:P13"/>
    <mergeCell ref="R10:R13"/>
    <mergeCell ref="O8:O9"/>
    <mergeCell ref="N8:N9"/>
    <mergeCell ref="P8:P9"/>
    <mergeCell ref="Q8:Q9"/>
    <mergeCell ref="N10:N13"/>
    <mergeCell ref="Q10:Q13"/>
    <mergeCell ref="R8:R9"/>
    <mergeCell ref="G10:G13"/>
    <mergeCell ref="H10:H13"/>
    <mergeCell ref="I10:I13"/>
    <mergeCell ref="J10:J13"/>
    <mergeCell ref="K10:K13"/>
    <mergeCell ref="L10:L13"/>
    <mergeCell ref="M10:M13"/>
    <mergeCell ref="G8:G9"/>
    <mergeCell ref="H8:H9"/>
    <mergeCell ref="I8:I9"/>
    <mergeCell ref="M8:M9"/>
    <mergeCell ref="J8:J9"/>
    <mergeCell ref="K8:K9"/>
    <mergeCell ref="L8:L9"/>
    <mergeCell ref="A8:A9"/>
    <mergeCell ref="B8:B9"/>
    <mergeCell ref="C8:C9"/>
    <mergeCell ref="A10:A13"/>
    <mergeCell ref="B10:B13"/>
    <mergeCell ref="C10:C13"/>
    <mergeCell ref="D10:D13"/>
    <mergeCell ref="E10:E13"/>
    <mergeCell ref="F10:F13"/>
    <mergeCell ref="D8:D9"/>
    <mergeCell ref="E8:E9"/>
    <mergeCell ref="F8:F9"/>
    <mergeCell ref="AL10:AL13"/>
    <mergeCell ref="AM10:AM13"/>
    <mergeCell ref="AB10:AB13"/>
    <mergeCell ref="S10:S13"/>
    <mergeCell ref="T10:T13"/>
    <mergeCell ref="U10:U13"/>
    <mergeCell ref="V10:V13"/>
    <mergeCell ref="W10:W13"/>
    <mergeCell ref="X10:X13"/>
    <mergeCell ref="Y10:Y13"/>
    <mergeCell ref="Z10:Z13"/>
    <mergeCell ref="AA10:AA13"/>
  </mergeCells>
  <conditionalFormatting sqref="AC5:AC6 AN5:AR7 AR8 AI9:AK9 AN9:AR9 AU14">
    <cfRule type="containsText" dxfId="778" priority="261" operator="containsText" text="MEDIA">
      <formula>NOT(ISERROR(SEARCH("MEDIA",AC5)))</formula>
    </cfRule>
    <cfRule type="containsText" dxfId="777" priority="262" operator="containsText" text="ALTA">
      <formula>NOT(ISERROR(SEARCH("ALTA",AC5)))</formula>
    </cfRule>
  </conditionalFormatting>
  <conditionalFormatting sqref="AD9:AG9">
    <cfRule type="containsText" dxfId="776" priority="213" operator="containsText" text="BAJA">
      <formula>NOT(ISERROR(SEARCH("BAJA",AD9)))</formula>
    </cfRule>
    <cfRule type="containsText" dxfId="775" priority="214" operator="containsText" text="MEDIA">
      <formula>NOT(ISERROR(SEARCH("MEDIA",AD9)))</formula>
    </cfRule>
    <cfRule type="containsText" dxfId="774" priority="215" operator="containsText" text="ALTA">
      <formula>NOT(ISERROR(SEARCH("ALTA",AD9)))</formula>
    </cfRule>
  </conditionalFormatting>
  <conditionalFormatting sqref="AI17">
    <cfRule type="containsText" dxfId="773" priority="8" operator="containsText" text="BAJA">
      <formula>NOT(ISERROR(SEARCH("BAJA",AI17)))</formula>
    </cfRule>
    <cfRule type="containsText" dxfId="772" priority="9" operator="containsText" text="MEDIA">
      <formula>NOT(ISERROR(SEARCH("MEDIA",AI17)))</formula>
    </cfRule>
    <cfRule type="containsText" dxfId="771" priority="10" operator="containsText" text="ALTA">
      <formula>NOT(ISERROR(SEARCH("ALTA",AI17)))</formula>
    </cfRule>
  </conditionalFormatting>
  <conditionalFormatting sqref="AI9:AK9 AN9:AR9 AC5:AC6 AN5:AR7 AR8 AU14">
    <cfRule type="containsText" dxfId="770" priority="260" operator="containsText" text="BAJA">
      <formula>NOT(ISERROR(SEARCH("BAJA",AC5)))</formula>
    </cfRule>
  </conditionalFormatting>
  <conditionalFormatting sqref="AJ16">
    <cfRule type="containsText" dxfId="769" priority="42" operator="containsText" text="BAJA">
      <formula>NOT(ISERROR(SEARCH("BAJA",AJ16)))</formula>
    </cfRule>
    <cfRule type="containsText" dxfId="768" priority="44" operator="containsText" text="ALTA">
      <formula>NOT(ISERROR(SEARCH("ALTA",AJ16)))</formula>
    </cfRule>
    <cfRule type="containsText" dxfId="767" priority="43" operator="containsText" text="MEDIA">
      <formula>NOT(ISERROR(SEARCH("MEDIA",AJ16)))</formula>
    </cfRule>
  </conditionalFormatting>
  <conditionalFormatting sqref="AJ5:AK14">
    <cfRule type="containsText" dxfId="766" priority="241" operator="containsText" text="ALTA">
      <formula>NOT(ISERROR(SEARCH("ALTA",AJ5)))</formula>
    </cfRule>
  </conditionalFormatting>
  <conditionalFormatting sqref="AJ5:AK15 AN8:AO9">
    <cfRule type="containsText" dxfId="765" priority="216" operator="containsText" text="BAJA">
      <formula>NOT(ISERROR(SEARCH("BAJA",AJ5)))</formula>
    </cfRule>
    <cfRule type="containsText" dxfId="764" priority="217" operator="containsText" text="MEDIA">
      <formula>NOT(ISERROR(SEARCH("MEDIA",AJ5)))</formula>
    </cfRule>
  </conditionalFormatting>
  <conditionalFormatting sqref="AJ15:AK15">
    <cfRule type="containsText" dxfId="763" priority="55" operator="containsText" text="ALTA">
      <formula>NOT(ISERROR(SEARCH("ALTA",AJ15)))</formula>
    </cfRule>
  </conditionalFormatting>
  <conditionalFormatting sqref="AN14:AO14">
    <cfRule type="cellIs" dxfId="762" priority="81" operator="between">
      <formula>26%</formula>
      <formula>50%</formula>
    </cfRule>
    <cfRule type="cellIs" dxfId="761" priority="82" operator="between">
      <formula>0%</formula>
      <formula>25%</formula>
    </cfRule>
    <cfRule type="containsText" dxfId="760" priority="85" operator="containsText" text="ALTA">
      <formula>NOT(ISERROR(SEARCH("ALTA",AN14)))</formula>
    </cfRule>
    <cfRule type="cellIs" dxfId="759" priority="79" operator="greaterThan">
      <formula>75%</formula>
    </cfRule>
    <cfRule type="cellIs" dxfId="758" priority="80" operator="between">
      <formula>51%</formula>
      <formula>75%</formula>
    </cfRule>
  </conditionalFormatting>
  <conditionalFormatting sqref="AN14:AO15">
    <cfRule type="containsText" dxfId="757" priority="83" operator="containsText" text="BAJA">
      <formula>NOT(ISERROR(SEARCH("BAJA",AN14)))</formula>
    </cfRule>
    <cfRule type="containsText" dxfId="756" priority="84" operator="containsText" text="MEDIA">
      <formula>NOT(ISERROR(SEARCH("MEDIA",AN14)))</formula>
    </cfRule>
  </conditionalFormatting>
  <conditionalFormatting sqref="AO8:AO9">
    <cfRule type="containsText" dxfId="755" priority="218" operator="containsText" text="ALTA">
      <formula>NOT(ISERROR(SEARCH("ALTA",AO8)))</formula>
    </cfRule>
  </conditionalFormatting>
  <conditionalFormatting sqref="AO10:AO11">
    <cfRule type="containsText" dxfId="754" priority="156" operator="containsText" text="ALTA">
      <formula>NOT(ISERROR(SEARCH("ALTA",AO10)))</formula>
    </cfRule>
    <cfRule type="containsText" dxfId="753" priority="155" operator="containsText" text="MEDIA">
      <formula>NOT(ISERROR(SEARCH("MEDIA",AO10)))</formula>
    </cfRule>
    <cfRule type="containsText" dxfId="752" priority="154" operator="containsText" text="BAJA">
      <formula>NOT(ISERROR(SEARCH("BAJA",AO10)))</formula>
    </cfRule>
  </conditionalFormatting>
  <conditionalFormatting sqref="AO15">
    <cfRule type="containsText" dxfId="751" priority="50" operator="containsText" text="ALTA">
      <formula>NOT(ISERROR(SEARCH("ALTA",AO15)))</formula>
    </cfRule>
  </conditionalFormatting>
  <conditionalFormatting sqref="AP10:AQ10">
    <cfRule type="containsText" dxfId="750" priority="153" operator="containsText" text="ALTA">
      <formula>NOT(ISERROR(SEARCH("ALTA",AP10)))</formula>
    </cfRule>
    <cfRule type="containsText" dxfId="749" priority="151" operator="containsText" text="BAJA">
      <formula>NOT(ISERROR(SEARCH("BAJA",AP10)))</formula>
    </cfRule>
    <cfRule type="containsText" dxfId="748" priority="152" operator="containsText" text="MEDIA">
      <formula>NOT(ISERROR(SEARCH("MEDIA",AP10)))</formula>
    </cfRule>
  </conditionalFormatting>
  <conditionalFormatting sqref="AR10:AR11">
    <cfRule type="containsText" dxfId="747" priority="174" operator="containsText" text="ALTA">
      <formula>NOT(ISERROR(SEARCH("ALTA",AR10)))</formula>
    </cfRule>
    <cfRule type="containsText" dxfId="746" priority="173" operator="containsText" text="MEDIA">
      <formula>NOT(ISERROR(SEARCH("MEDIA",AR10)))</formula>
    </cfRule>
    <cfRule type="containsText" dxfId="745" priority="172" operator="containsText" text="BAJA">
      <formula>NOT(ISERROR(SEARCH("BAJA",AR10)))</formula>
    </cfRule>
  </conditionalFormatting>
  <conditionalFormatting sqref="AR10:AR12">
    <cfRule type="containsText" dxfId="744" priority="164" operator="containsText" text="MEDIA">
      <formula>NOT(ISERROR(SEARCH("MEDIA",AR10)))</formula>
    </cfRule>
    <cfRule type="containsText" dxfId="743" priority="165" operator="containsText" text="ALTA">
      <formula>NOT(ISERROR(SEARCH("ALTA",AR10)))</formula>
    </cfRule>
    <cfRule type="containsText" dxfId="742" priority="163" operator="containsText" text="BAJA">
      <formula>NOT(ISERROR(SEARCH("BAJA",AR10)))</formula>
    </cfRule>
  </conditionalFormatting>
  <conditionalFormatting sqref="AR11">
    <cfRule type="containsText" dxfId="741" priority="160" operator="containsText" text="BAJA">
      <formula>NOT(ISERROR(SEARCH("BAJA",AR11)))</formula>
    </cfRule>
    <cfRule type="containsText" dxfId="740" priority="161" operator="containsText" text="MEDIA">
      <formula>NOT(ISERROR(SEARCH("MEDIA",AR11)))</formula>
    </cfRule>
    <cfRule type="containsText" dxfId="739" priority="162" operator="containsText" text="ALTA">
      <formula>NOT(ISERROR(SEARCH("ALTA",AR11)))</formula>
    </cfRule>
  </conditionalFormatting>
  <conditionalFormatting sqref="AR15">
    <cfRule type="containsText" dxfId="738" priority="46" operator="containsText" text="MEDIA">
      <formula>NOT(ISERROR(SEARCH("MEDIA",AR15)))</formula>
    </cfRule>
    <cfRule type="containsText" dxfId="737" priority="45" operator="containsText" text="BAJA">
      <formula>NOT(ISERROR(SEARCH("BAJA",AR15)))</formula>
    </cfRule>
    <cfRule type="containsText" dxfId="736" priority="47" operator="containsText" text="ALTA">
      <formula>NOT(ISERROR(SEARCH("ALTA",AR15)))</formula>
    </cfRule>
  </conditionalFormatting>
  <conditionalFormatting sqref="AT5:AU5">
    <cfRule type="containsText" dxfId="735" priority="410" operator="containsText" text="ALTA">
      <formula>NOT(ISERROR(SEARCH("ALTA",AT5)))</formula>
    </cfRule>
    <cfRule type="containsText" dxfId="734" priority="409" operator="containsText" text="MEDIA">
      <formula>NOT(ISERROR(SEARCH("MEDIA",AT5)))</formula>
    </cfRule>
    <cfRule type="containsText" dxfId="733" priority="408" operator="containsText" text="BAJA">
      <formula>NOT(ISERROR(SEARCH("BAJA",AT5)))</formula>
    </cfRule>
    <cfRule type="cellIs" dxfId="732" priority="401" operator="between">
      <formula>0%</formula>
      <formula>25%</formula>
    </cfRule>
    <cfRule type="cellIs" dxfId="731" priority="400" operator="between">
      <formula>26%</formula>
      <formula>50%</formula>
    </cfRule>
    <cfRule type="cellIs" dxfId="730" priority="399" operator="between">
      <formula>51%</formula>
      <formula>75%</formula>
    </cfRule>
    <cfRule type="cellIs" dxfId="729" priority="398" operator="greaterThan">
      <formula>75%</formula>
    </cfRule>
  </conditionalFormatting>
  <conditionalFormatting sqref="AT6:AU6">
    <cfRule type="containsText" dxfId="728" priority="357" operator="containsText" text="BAJA">
      <formula>NOT(ISERROR(SEARCH("BAJA",AT6)))</formula>
    </cfRule>
    <cfRule type="containsText" dxfId="727" priority="358" operator="containsText" text="MEDIA">
      <formula>NOT(ISERROR(SEARCH("MEDIA",AT6)))</formula>
    </cfRule>
    <cfRule type="containsText" dxfId="726" priority="359" operator="containsText" text="ALTA">
      <formula>NOT(ISERROR(SEARCH("ALTA",AT6)))</formula>
    </cfRule>
  </conditionalFormatting>
  <conditionalFormatting sqref="AT7:AU8">
    <cfRule type="cellIs" dxfId="725" priority="22" operator="between">
      <formula>51%</formula>
      <formula>75%</formula>
    </cfRule>
    <cfRule type="cellIs" dxfId="724" priority="23" operator="between">
      <formula>26%</formula>
      <formula>50%</formula>
    </cfRule>
    <cfRule type="cellIs" dxfId="723" priority="24" operator="between">
      <formula>0%</formula>
      <formula>25%</formula>
    </cfRule>
    <cfRule type="cellIs" dxfId="722" priority="21" operator="greaterThan">
      <formula>75%</formula>
    </cfRule>
  </conditionalFormatting>
  <conditionalFormatting sqref="AT7:AU13">
    <cfRule type="containsText" dxfId="721" priority="25" operator="containsText" text="BAJA">
      <formula>NOT(ISERROR(SEARCH("BAJA",AT7)))</formula>
    </cfRule>
    <cfRule type="containsText" dxfId="720" priority="26" operator="containsText" text="MEDIA">
      <formula>NOT(ISERROR(SEARCH("MEDIA",AT7)))</formula>
    </cfRule>
    <cfRule type="containsText" dxfId="719" priority="27" operator="containsText" text="ALTA">
      <formula>NOT(ISERROR(SEARCH("ALTA",AT7)))</formula>
    </cfRule>
  </conditionalFormatting>
  <conditionalFormatting sqref="AT15:AU15">
    <cfRule type="cellIs" dxfId="718" priority="51" operator="greaterThan">
      <formula>75%</formula>
    </cfRule>
    <cfRule type="containsText" dxfId="717" priority="56" operator="containsText" text="BAJA">
      <formula>NOT(ISERROR(SEARCH("BAJA",AT15)))</formula>
    </cfRule>
    <cfRule type="containsText" dxfId="716" priority="58" operator="containsText" text="ALTA">
      <formula>NOT(ISERROR(SEARCH("ALTA",AT15)))</formula>
    </cfRule>
    <cfRule type="containsText" dxfId="715" priority="57" operator="containsText" text="MEDIA">
      <formula>NOT(ISERROR(SEARCH("MEDIA",AT15)))</formula>
    </cfRule>
    <cfRule type="cellIs" dxfId="714" priority="52" operator="between">
      <formula>51%</formula>
      <formula>75%</formula>
    </cfRule>
    <cfRule type="cellIs" dxfId="713" priority="53" operator="between">
      <formula>26%</formula>
      <formula>50%</formula>
    </cfRule>
    <cfRule type="cellIs" dxfId="712" priority="54" operator="between">
      <formula>0%</formula>
      <formula>25%</formula>
    </cfRule>
  </conditionalFormatting>
  <conditionalFormatting sqref="AU6 AU9:AU14">
    <cfRule type="cellIs" dxfId="711" priority="292" operator="between">
      <formula>26%</formula>
      <formula>50%</formula>
    </cfRule>
    <cfRule type="cellIs" dxfId="710" priority="293" operator="between">
      <formula>0%</formula>
      <formula>25%</formula>
    </cfRule>
  </conditionalFormatting>
  <conditionalFormatting sqref="AU9:AU14 AU6">
    <cfRule type="cellIs" dxfId="709" priority="290" operator="greaterThan">
      <formula>75%</formula>
    </cfRule>
    <cfRule type="cellIs" dxfId="708" priority="291" operator="between">
      <formula>51%</formula>
      <formula>75%</formula>
    </cfRule>
  </conditionalFormatting>
  <conditionalFormatting sqref="AU16">
    <cfRule type="containsText" dxfId="707" priority="32" operator="containsText" text="BAJA">
      <formula>NOT(ISERROR(SEARCH("BAJA",AU16)))</formula>
    </cfRule>
    <cfRule type="cellIs" dxfId="706" priority="31" operator="between">
      <formula>0%</formula>
      <formula>25%</formula>
    </cfRule>
    <cfRule type="cellIs" dxfId="705" priority="30" operator="between">
      <formula>26%</formula>
      <formula>50%</formula>
    </cfRule>
    <cfRule type="cellIs" dxfId="704" priority="29" operator="between">
      <formula>51%</formula>
      <formula>75%</formula>
    </cfRule>
    <cfRule type="cellIs" dxfId="703" priority="28" operator="greaterThan">
      <formula>75%</formula>
    </cfRule>
    <cfRule type="containsText" dxfId="702" priority="34" operator="containsText" text="ALTA">
      <formula>NOT(ISERROR(SEARCH("ALTA",AU16)))</formula>
    </cfRule>
    <cfRule type="containsText" dxfId="701" priority="33" operator="containsText" text="MEDIA">
      <formula>NOT(ISERROR(SEARCH("MEDIA",AU16)))</formula>
    </cfRule>
  </conditionalFormatting>
  <dataValidations count="20">
    <dataValidation type="list" allowBlank="1" showInputMessage="1" showErrorMessage="1" sqref="AS15 AS5:AS13">
      <formula1>"Adecuado,Inadecuado"</formula1>
    </dataValidation>
    <dataValidation type="list" allowBlank="1" showInputMessage="1" showErrorMessage="1" sqref="AQ15 AQ5:AQ13">
      <formula1>"Asignado,No Asignado"</formula1>
    </dataValidation>
    <dataValidation type="list" allowBlank="1" showInputMessage="1" showErrorMessage="1" sqref="AK15 A5:A10 AK5:AK13 A14:A18">
      <formula1>"SI,NO"</formula1>
    </dataValidation>
    <dataValidation type="list" allowBlank="1" showInputMessage="1" showErrorMessage="1" sqref="AG16">
      <formula1>INDIRECT("IMPL[IMPLEMENTACION]")</formula1>
    </dataValidation>
    <dataValidation type="list" allowBlank="1" showInputMessage="1" showErrorMessage="1" sqref="AJ16">
      <formula1>INDIRECT("CONF[CONFIABLE]")</formula1>
    </dataValidation>
    <dataValidation type="list" allowBlank="1" showInputMessage="1" showErrorMessage="1" sqref="AE16">
      <formula1>INDIRECT("CONT[CONTROL]")</formula1>
    </dataValidation>
    <dataValidation type="list" allowBlank="1" showInputMessage="1" showErrorMessage="1" sqref="AK16:AK18">
      <formula1>INDIRECT("DOCU[DOCUMENTADO]")</formula1>
    </dataValidation>
    <dataValidation type="list" allowBlank="1" showInputMessage="1" showErrorMessage="1" sqref="B16">
      <formula1>INDIRECT("PROC[PROCESOS]")</formula1>
    </dataValidation>
    <dataValidation type="list" allowBlank="1" showInputMessage="1" showErrorMessage="1" sqref="D16">
      <formula1>INDIRECT("FACT[FACTOR]")</formula1>
    </dataValidation>
    <dataValidation type="list" allowBlank="1" showInputMessage="1" showErrorMessage="1" sqref="E16">
      <formula1>INDIRECT("CLAS[CLASIFICACION]")</formula1>
    </dataValidation>
    <dataValidation type="list" allowBlank="1" showInputMessage="1" showErrorMessage="1" sqref="J16">
      <formula1>INDIRECT("PERI[PERIODICIDAD]")</formula1>
    </dataValidation>
    <dataValidation type="list" allowBlank="1" showInputMessage="1" showErrorMessage="1" sqref="M16">
      <formula1>INDIRECT("ECON[ECONO]")</formula1>
    </dataValidation>
    <dataValidation type="list" allowBlank="1" showInputMessage="1" showErrorMessage="1" sqref="O16">
      <formula1>INDIRECT("REPU[REPUT]")</formula1>
    </dataValidation>
    <dataValidation type="list" allowBlank="1" showInputMessage="1" showErrorMessage="1" sqref="Q16">
      <formula1>INDIRECT("OPER[OPER]")</formula1>
    </dataValidation>
    <dataValidation type="list" allowBlank="1" showInputMessage="1" showErrorMessage="1" sqref="S16">
      <formula1>INDIRECT("ACTI[ACTIVO]")</formula1>
    </dataValidation>
    <dataValidation type="list" allowBlank="1" showInputMessage="1" showErrorMessage="1" sqref="T16">
      <formula1>INDIRECT("CRIT[CRITERIO]")</formula1>
    </dataValidation>
    <dataValidation type="list" allowBlank="1" showInputMessage="1" showErrorMessage="1" sqref="AM16:AM18">
      <formula1>INDIRECT("TRAT[TRATAMIENTO]")</formula1>
    </dataValidation>
    <dataValidation type="list" allowBlank="1" showInputMessage="1" showErrorMessage="1" sqref="AJ5:AJ15 AI17">
      <formula1>"Confiable,No confiable"</formula1>
    </dataValidation>
    <dataValidation type="list" allowBlank="1" showInputMessage="1" showErrorMessage="1" sqref="AG5:AG15 AF17:AF18">
      <formula1>"Manual,Automático"</formula1>
    </dataValidation>
    <dataValidation type="list" allowBlank="1" showInputMessage="1" showErrorMessage="1" sqref="AU17">
      <formula1>#N/A</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Listas!$K$2:$K$6</xm:f>
          </x14:formula1>
          <xm:sqref>S14</xm:sqref>
        </x14:dataValidation>
        <x14:dataValidation type="list" allowBlank="1" showInputMessage="1" showErrorMessage="1">
          <x14:formula1>
            <xm:f>Listas!$N$2:$N$7</xm:f>
          </x14:formula1>
          <xm:sqref>M14 M18</xm:sqref>
        </x14:dataValidation>
        <x14:dataValidation type="list" allowBlank="1" showInputMessage="1" showErrorMessage="1">
          <x14:formula1>
            <xm:f>Listas!$O$2:$O$7</xm:f>
          </x14:formula1>
          <xm:sqref>O14 O18</xm:sqref>
        </x14:dataValidation>
        <x14:dataValidation type="list" allowBlank="1" showInputMessage="1" showErrorMessage="1">
          <x14:formula1>
            <xm:f>Listas!$P$2:$P$7</xm:f>
          </x14:formula1>
          <xm:sqref>Q14 Q18</xm:sqref>
        </x14:dataValidation>
        <x14:dataValidation type="list" allowBlank="1" showInputMessage="1" showErrorMessage="1">
          <x14:formula1>
            <xm:f>Listas!$Q$2:$Q$8</xm:f>
          </x14:formula1>
          <xm:sqref>J14 J18</xm:sqref>
        </x14:dataValidation>
        <x14:dataValidation type="list" allowBlank="1" showInputMessage="1" showErrorMessage="1">
          <x14:formula1>
            <xm:f>Listas!$F$2:$F$4</xm:f>
          </x14:formula1>
          <xm:sqref>AD14:AE14 AD18</xm:sqref>
        </x14:dataValidation>
        <x14:dataValidation type="list" allowBlank="1" showInputMessage="1" showErrorMessage="1">
          <x14:formula1>
            <xm:f>Listas!$C$2:$C$8</xm:f>
          </x14:formula1>
          <xm:sqref>E14 E18</xm:sqref>
        </x14:dataValidation>
        <x14:dataValidation type="list" allowBlank="1" showInputMessage="1" showErrorMessage="1">
          <x14:formula1>
            <xm:f>Listas!$H$2:$H$3</xm:f>
          </x14:formula1>
          <xm:sqref>AK14 AI18</xm:sqref>
        </x14:dataValidation>
        <x14:dataValidation type="list" allowBlank="1" showInputMessage="1" showErrorMessage="1">
          <x14:formula1>
            <xm:f>Listas!$B$2:$B$7</xm:f>
          </x14:formula1>
          <xm:sqref>D14 D18</xm:sqref>
        </x14:dataValidation>
        <x14:dataValidation type="list" allowBlank="1" showInputMessage="1" showErrorMessage="1">
          <x14:formula1>
            <xm:f>Listas!$G$2:$G$11</xm:f>
          </x14:formula1>
          <xm:sqref>C14 C18</xm:sqref>
        </x14:dataValidation>
        <x14:dataValidation type="list" allowBlank="1" showInputMessage="1" showErrorMessage="1">
          <x14:formula1>
            <xm:f>Listas!$L$2:$L$5</xm:f>
          </x14:formula1>
          <xm:sqref>T14 T18</xm:sqref>
        </x14:dataValidation>
        <x14:dataValidation type="list" allowBlank="1" showInputMessage="1" showErrorMessage="1">
          <x14:formula1>
            <xm:f>Listas!$M$2:$M$15</xm:f>
          </x14:formula1>
          <xm:sqref>B14 B18</xm:sqref>
        </x14:dataValidation>
        <x14:dataValidation type="list" allowBlank="1" showInputMessage="1" showErrorMessage="1">
          <x14:formula1>
            <xm:f>Listas!$K$2:$K$5</xm:f>
          </x14:formula1>
          <xm:sqref>S18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topLeftCell="A10" zoomScale="61" zoomScaleNormal="70" workbookViewId="0">
      <selection activeCell="H13" sqref="H13"/>
    </sheetView>
  </sheetViews>
  <sheetFormatPr baseColWidth="10" defaultColWidth="11.42578125" defaultRowHeight="14.25" customHeight="1"/>
  <cols>
    <col min="1" max="1" width="14.140625" style="218" customWidth="1"/>
    <col min="2" max="2" width="16" style="224" customWidth="1"/>
    <col min="3" max="3" width="17.28515625" style="224" customWidth="1"/>
    <col min="4" max="4" width="11.28515625" style="224" customWidth="1"/>
    <col min="5" max="5" width="19.5703125" style="224" customWidth="1"/>
    <col min="6" max="6" width="44.140625" style="219" customWidth="1"/>
    <col min="7" max="7" width="9.7109375" style="219" customWidth="1"/>
    <col min="8" max="8" width="31.7109375" style="219" customWidth="1"/>
    <col min="9" max="9" width="32.42578125" style="219" customWidth="1"/>
    <col min="10" max="10" width="23.42578125" style="219" customWidth="1"/>
    <col min="11" max="11" width="15.28515625" style="219" customWidth="1"/>
    <col min="12" max="12" width="21" style="219" customWidth="1"/>
    <col min="13" max="13" width="14.5703125" style="219" customWidth="1"/>
    <col min="14" max="14" width="3.42578125" style="219" hidden="1" customWidth="1"/>
    <col min="15" max="15" width="24.28515625" style="219" customWidth="1"/>
    <col min="16" max="16" width="3.42578125" style="219" hidden="1" customWidth="1"/>
    <col min="17" max="17" width="20.140625" style="219" customWidth="1"/>
    <col min="18" max="18" width="3.28515625" style="219" hidden="1" customWidth="1"/>
    <col min="19" max="20" width="21.85546875" style="219" customWidth="1"/>
    <col min="21" max="21" width="10.42578125" style="219" hidden="1" customWidth="1"/>
    <col min="22" max="22" width="15" style="219" bestFit="1" customWidth="1"/>
    <col min="23" max="23" width="5.7109375" style="225" hidden="1" customWidth="1"/>
    <col min="24" max="24" width="13.7109375" style="219" customWidth="1"/>
    <col min="25" max="25" width="5.7109375" style="225" hidden="1" customWidth="1"/>
    <col min="26" max="26" width="16.85546875" style="219" bestFit="1" customWidth="1"/>
    <col min="27" max="27" width="5.42578125" style="219" hidden="1" customWidth="1"/>
    <col min="28" max="28" width="34.28515625" style="219" customWidth="1"/>
    <col min="29" max="29" width="102.7109375" style="219" customWidth="1"/>
    <col min="30" max="30" width="10" style="219" bestFit="1" customWidth="1"/>
    <col min="31" max="31" width="8.42578125" style="225" customWidth="1"/>
    <col min="32" max="32" width="20.28515625" style="225" customWidth="1"/>
    <col min="33" max="33" width="9" style="225" customWidth="1"/>
    <col min="34" max="34" width="14.140625" style="225" customWidth="1"/>
    <col min="35" max="35" width="16.42578125" style="219" customWidth="1"/>
    <col min="36" max="36" width="14.7109375" style="224" customWidth="1"/>
    <col min="37" max="37" width="20.7109375" style="219" customWidth="1"/>
    <col min="38" max="38" width="13.7109375" style="219" hidden="1" customWidth="1"/>
    <col min="39" max="39" width="13.7109375" style="223" hidden="1" customWidth="1"/>
    <col min="40" max="40" width="13.7109375" style="219" customWidth="1"/>
    <col min="41" max="41" width="15.28515625" style="219" customWidth="1"/>
    <col min="42" max="42" width="4.42578125" style="222" customWidth="1"/>
    <col min="43" max="43" width="86.42578125" style="222" customWidth="1"/>
    <col min="44" max="44" width="17" style="221" customWidth="1"/>
    <col min="45" max="45" width="12.5703125" style="220" customWidth="1"/>
    <col min="46" max="46" width="11.5703125" style="220" customWidth="1"/>
    <col min="47" max="47" width="21.85546875" style="219" customWidth="1"/>
    <col min="48" max="200" width="11.42578125" style="218"/>
    <col min="201" max="201" width="21.85546875" style="218" customWidth="1"/>
    <col min="202" max="202" width="13.85546875" style="218" customWidth="1"/>
    <col min="203" max="203" width="38.7109375" style="218" customWidth="1"/>
    <col min="204" max="204" width="3" style="218" bestFit="1" customWidth="1"/>
    <col min="205" max="205" width="32.28515625" style="218" customWidth="1"/>
    <col min="206" max="206" width="46.28515625" style="218" customWidth="1"/>
    <col min="207" max="207" width="19" style="218" customWidth="1"/>
    <col min="208" max="208" width="0" style="218" hidden="1" customWidth="1"/>
    <col min="209" max="209" width="17.7109375" style="218" customWidth="1"/>
    <col min="210" max="210" width="0" style="218" hidden="1" customWidth="1"/>
    <col min="211" max="211" width="22.28515625" style="218" customWidth="1"/>
    <col min="212" max="212" width="5.28515625" style="218" customWidth="1"/>
    <col min="213" max="213" width="36.28515625" style="218" customWidth="1"/>
    <col min="214" max="214" width="5.7109375" style="218" customWidth="1"/>
    <col min="215" max="215" width="0" style="218" hidden="1" customWidth="1"/>
    <col min="216" max="216" width="20.7109375" style="218" customWidth="1"/>
    <col min="217" max="217" width="4.85546875" style="218" customWidth="1"/>
    <col min="218" max="218" width="0" style="218" hidden="1" customWidth="1"/>
    <col min="219" max="219" width="24.7109375" style="218" customWidth="1"/>
    <col min="220" max="220" width="12.28515625" style="218" customWidth="1"/>
    <col min="221" max="221" width="0" style="218" hidden="1" customWidth="1"/>
    <col min="222" max="222" width="3.42578125" style="218" customWidth="1"/>
    <col min="223" max="223" width="0" style="218" hidden="1" customWidth="1"/>
    <col min="224" max="224" width="17.7109375" style="218" customWidth="1"/>
    <col min="225" max="225" width="3.42578125" style="218" customWidth="1"/>
    <col min="226" max="226" width="0" style="218" hidden="1" customWidth="1"/>
    <col min="227" max="227" width="23.7109375" style="218" customWidth="1"/>
    <col min="228" max="228" width="10" style="218" customWidth="1"/>
    <col min="229" max="229" width="0" style="218" hidden="1" customWidth="1"/>
    <col min="230" max="231" width="14.7109375" style="218" customWidth="1"/>
    <col min="232" max="232" width="12.85546875" style="218" customWidth="1"/>
    <col min="233" max="233" width="3.28515625" style="218" customWidth="1"/>
    <col min="234" max="234" width="30.28515625" style="218" customWidth="1"/>
    <col min="235" max="235" width="5" style="218" customWidth="1"/>
    <col min="236" max="236" width="0" style="218" hidden="1" customWidth="1"/>
    <col min="237" max="237" width="14.28515625" style="218" customWidth="1"/>
    <col min="238" max="238" width="5.7109375" style="218" customWidth="1"/>
    <col min="239" max="239" width="0" style="218" hidden="1" customWidth="1"/>
    <col min="240" max="240" width="17.28515625" style="218" customWidth="1"/>
    <col min="241" max="241" width="12.7109375" style="218" customWidth="1"/>
    <col min="242" max="242" width="0" style="218" hidden="1" customWidth="1"/>
    <col min="243" max="243" width="5.28515625" style="218" customWidth="1"/>
    <col min="244" max="244" width="0" style="218" hidden="1" customWidth="1"/>
    <col min="245" max="245" width="17" style="218" customWidth="1"/>
    <col min="246" max="246" width="6.28515625" style="218" customWidth="1"/>
    <col min="247" max="247" width="0" style="218" hidden="1" customWidth="1"/>
    <col min="248" max="248" width="14.28515625" style="218" customWidth="1"/>
    <col min="249" max="249" width="7.5703125" style="218" customWidth="1"/>
    <col min="250" max="250" width="0" style="218" hidden="1" customWidth="1"/>
    <col min="251" max="252" width="14.28515625" style="218" customWidth="1"/>
    <col min="253" max="253" width="20.85546875" style="218" customWidth="1"/>
    <col min="254" max="254" width="14.42578125" style="218" customWidth="1"/>
    <col min="255" max="255" width="15" style="218" customWidth="1"/>
    <col min="256" max="256" width="2.7109375" style="218" customWidth="1"/>
    <col min="257" max="257" width="11.7109375" style="218" customWidth="1"/>
    <col min="258" max="258" width="11.5703125" style="218" customWidth="1"/>
    <col min="259" max="259" width="2.28515625" style="218" customWidth="1"/>
    <col min="260" max="260" width="41" style="218" customWidth="1"/>
    <col min="261" max="261" width="14.28515625" style="218" customWidth="1"/>
    <col min="262" max="263" width="11.5703125" style="218" customWidth="1"/>
    <col min="264" max="264" width="21.85546875" style="218" customWidth="1"/>
    <col min="265" max="456" width="11.42578125" style="218"/>
    <col min="457" max="457" width="21.85546875" style="218" customWidth="1"/>
    <col min="458" max="458" width="13.85546875" style="218" customWidth="1"/>
    <col min="459" max="459" width="38.7109375" style="218" customWidth="1"/>
    <col min="460" max="460" width="3" style="218" bestFit="1" customWidth="1"/>
    <col min="461" max="461" width="32.28515625" style="218" customWidth="1"/>
    <col min="462" max="462" width="46.28515625" style="218" customWidth="1"/>
    <col min="463" max="463" width="19" style="218" customWidth="1"/>
    <col min="464" max="464" width="0" style="218" hidden="1" customWidth="1"/>
    <col min="465" max="465" width="17.7109375" style="218" customWidth="1"/>
    <col min="466" max="466" width="0" style="218" hidden="1" customWidth="1"/>
    <col min="467" max="467" width="22.28515625" style="218" customWidth="1"/>
    <col min="468" max="468" width="5.28515625" style="218" customWidth="1"/>
    <col min="469" max="469" width="36.28515625" style="218" customWidth="1"/>
    <col min="470" max="470" width="5.7109375" style="218" customWidth="1"/>
    <col min="471" max="471" width="0" style="218" hidden="1" customWidth="1"/>
    <col min="472" max="472" width="20.7109375" style="218" customWidth="1"/>
    <col min="473" max="473" width="4.85546875" style="218" customWidth="1"/>
    <col min="474" max="474" width="0" style="218" hidden="1" customWidth="1"/>
    <col min="475" max="475" width="24.7109375" style="218" customWidth="1"/>
    <col min="476" max="476" width="12.28515625" style="218" customWidth="1"/>
    <col min="477" max="477" width="0" style="218" hidden="1" customWidth="1"/>
    <col min="478" max="478" width="3.42578125" style="218" customWidth="1"/>
    <col min="479" max="479" width="0" style="218" hidden="1" customWidth="1"/>
    <col min="480" max="480" width="17.7109375" style="218" customWidth="1"/>
    <col min="481" max="481" width="3.42578125" style="218" customWidth="1"/>
    <col min="482" max="482" width="0" style="218" hidden="1" customWidth="1"/>
    <col min="483" max="483" width="23.7109375" style="218" customWidth="1"/>
    <col min="484" max="484" width="10" style="218" customWidth="1"/>
    <col min="485" max="485" width="0" style="218" hidden="1" customWidth="1"/>
    <col min="486" max="487" width="14.7109375" style="218" customWidth="1"/>
    <col min="488" max="488" width="12.85546875" style="218" customWidth="1"/>
    <col min="489" max="489" width="3.28515625" style="218" customWidth="1"/>
    <col min="490" max="490" width="30.28515625" style="218" customWidth="1"/>
    <col min="491" max="491" width="5" style="218" customWidth="1"/>
    <col min="492" max="492" width="0" style="218" hidden="1" customWidth="1"/>
    <col min="493" max="493" width="14.28515625" style="218" customWidth="1"/>
    <col min="494" max="494" width="5.7109375" style="218" customWidth="1"/>
    <col min="495" max="495" width="0" style="218" hidden="1" customWidth="1"/>
    <col min="496" max="496" width="17.28515625" style="218" customWidth="1"/>
    <col min="497" max="497" width="12.7109375" style="218" customWidth="1"/>
    <col min="498" max="498" width="0" style="218" hidden="1" customWidth="1"/>
    <col min="499" max="499" width="5.28515625" style="218" customWidth="1"/>
    <col min="500" max="500" width="0" style="218" hidden="1" customWidth="1"/>
    <col min="501" max="501" width="17" style="218" customWidth="1"/>
    <col min="502" max="502" width="6.28515625" style="218" customWidth="1"/>
    <col min="503" max="503" width="0" style="218" hidden="1" customWidth="1"/>
    <col min="504" max="504" width="14.28515625" style="218" customWidth="1"/>
    <col min="505" max="505" width="7.5703125" style="218" customWidth="1"/>
    <col min="506" max="506" width="0" style="218" hidden="1" customWidth="1"/>
    <col min="507" max="508" width="14.28515625" style="218" customWidth="1"/>
    <col min="509" max="509" width="20.85546875" style="218" customWidth="1"/>
    <col min="510" max="510" width="14.42578125" style="218" customWidth="1"/>
    <col min="511" max="511" width="15" style="218" customWidth="1"/>
    <col min="512" max="512" width="2.7109375" style="218" customWidth="1"/>
    <col min="513" max="513" width="11.7109375" style="218" customWidth="1"/>
    <col min="514" max="514" width="11.5703125" style="218" customWidth="1"/>
    <col min="515" max="515" width="2.28515625" style="218" customWidth="1"/>
    <col min="516" max="516" width="41" style="218" customWidth="1"/>
    <col min="517" max="517" width="14.28515625" style="218" customWidth="1"/>
    <col min="518" max="519" width="11.5703125" style="218" customWidth="1"/>
    <col min="520" max="520" width="21.85546875" style="218" customWidth="1"/>
    <col min="521" max="712" width="11.42578125" style="218"/>
    <col min="713" max="713" width="21.85546875" style="218" customWidth="1"/>
    <col min="714" max="714" width="13.85546875" style="218" customWidth="1"/>
    <col min="715" max="715" width="38.7109375" style="218" customWidth="1"/>
    <col min="716" max="716" width="3" style="218" bestFit="1" customWidth="1"/>
    <col min="717" max="717" width="32.28515625" style="218" customWidth="1"/>
    <col min="718" max="718" width="46.28515625" style="218" customWidth="1"/>
    <col min="719" max="719" width="19" style="218" customWidth="1"/>
    <col min="720" max="720" width="0" style="218" hidden="1" customWidth="1"/>
    <col min="721" max="721" width="17.7109375" style="218" customWidth="1"/>
    <col min="722" max="722" width="0" style="218" hidden="1" customWidth="1"/>
    <col min="723" max="723" width="22.28515625" style="218" customWidth="1"/>
    <col min="724" max="724" width="5.28515625" style="218" customWidth="1"/>
    <col min="725" max="725" width="36.28515625" style="218" customWidth="1"/>
    <col min="726" max="726" width="5.7109375" style="218" customWidth="1"/>
    <col min="727" max="727" width="0" style="218" hidden="1" customWidth="1"/>
    <col min="728" max="728" width="20.7109375" style="218" customWidth="1"/>
    <col min="729" max="729" width="4.85546875" style="218" customWidth="1"/>
    <col min="730" max="730" width="0" style="218" hidden="1" customWidth="1"/>
    <col min="731" max="731" width="24.7109375" style="218" customWidth="1"/>
    <col min="732" max="732" width="12.28515625" style="218" customWidth="1"/>
    <col min="733" max="733" width="0" style="218" hidden="1" customWidth="1"/>
    <col min="734" max="734" width="3.42578125" style="218" customWidth="1"/>
    <col min="735" max="735" width="0" style="218" hidden="1" customWidth="1"/>
    <col min="736" max="736" width="17.7109375" style="218" customWidth="1"/>
    <col min="737" max="737" width="3.42578125" style="218" customWidth="1"/>
    <col min="738" max="738" width="0" style="218" hidden="1" customWidth="1"/>
    <col min="739" max="739" width="23.7109375" style="218" customWidth="1"/>
    <col min="740" max="740" width="10" style="218" customWidth="1"/>
    <col min="741" max="741" width="0" style="218" hidden="1" customWidth="1"/>
    <col min="742" max="743" width="14.7109375" style="218" customWidth="1"/>
    <col min="744" max="744" width="12.85546875" style="218" customWidth="1"/>
    <col min="745" max="745" width="3.28515625" style="218" customWidth="1"/>
    <col min="746" max="746" width="30.28515625" style="218" customWidth="1"/>
    <col min="747" max="747" width="5" style="218" customWidth="1"/>
    <col min="748" max="748" width="0" style="218" hidden="1" customWidth="1"/>
    <col min="749" max="749" width="14.28515625" style="218" customWidth="1"/>
    <col min="750" max="750" width="5.7109375" style="218" customWidth="1"/>
    <col min="751" max="751" width="0" style="218" hidden="1" customWidth="1"/>
    <col min="752" max="752" width="17.28515625" style="218" customWidth="1"/>
    <col min="753" max="753" width="12.7109375" style="218" customWidth="1"/>
    <col min="754" max="754" width="0" style="218" hidden="1" customWidth="1"/>
    <col min="755" max="755" width="5.28515625" style="218" customWidth="1"/>
    <col min="756" max="756" width="0" style="218" hidden="1" customWidth="1"/>
    <col min="757" max="757" width="17" style="218" customWidth="1"/>
    <col min="758" max="758" width="6.28515625" style="218" customWidth="1"/>
    <col min="759" max="759" width="0" style="218" hidden="1" customWidth="1"/>
    <col min="760" max="760" width="14.28515625" style="218" customWidth="1"/>
    <col min="761" max="761" width="7.5703125" style="218" customWidth="1"/>
    <col min="762" max="762" width="0" style="218" hidden="1" customWidth="1"/>
    <col min="763" max="764" width="14.28515625" style="218" customWidth="1"/>
    <col min="765" max="765" width="20.85546875" style="218" customWidth="1"/>
    <col min="766" max="766" width="14.42578125" style="218" customWidth="1"/>
    <col min="767" max="767" width="15" style="218" customWidth="1"/>
    <col min="768" max="768" width="2.7109375" style="218" customWidth="1"/>
    <col min="769" max="769" width="11.7109375" style="218" customWidth="1"/>
    <col min="770" max="770" width="11.5703125" style="218" customWidth="1"/>
    <col min="771" max="771" width="2.28515625" style="218" customWidth="1"/>
    <col min="772" max="772" width="41" style="218" customWidth="1"/>
    <col min="773" max="773" width="14.28515625" style="218" customWidth="1"/>
    <col min="774" max="775" width="11.5703125" style="218" customWidth="1"/>
    <col min="776" max="776" width="21.85546875" style="218" customWidth="1"/>
    <col min="777" max="968" width="11.42578125" style="218"/>
    <col min="969" max="969" width="21.85546875" style="218" customWidth="1"/>
    <col min="970" max="970" width="13.85546875" style="218" customWidth="1"/>
    <col min="971" max="971" width="38.7109375" style="218" customWidth="1"/>
    <col min="972" max="972" width="3" style="218" bestFit="1" customWidth="1"/>
    <col min="973" max="973" width="32.28515625" style="218" customWidth="1"/>
    <col min="974" max="974" width="46.28515625" style="218" customWidth="1"/>
    <col min="975" max="975" width="19" style="218" customWidth="1"/>
    <col min="976" max="976" width="0" style="218" hidden="1" customWidth="1"/>
    <col min="977" max="977" width="17.7109375" style="218" customWidth="1"/>
    <col min="978" max="978" width="0" style="218" hidden="1" customWidth="1"/>
    <col min="979" max="979" width="22.28515625" style="218" customWidth="1"/>
    <col min="980" max="980" width="5.28515625" style="218" customWidth="1"/>
    <col min="981" max="981" width="36.28515625" style="218" customWidth="1"/>
    <col min="982" max="982" width="5.7109375" style="218" customWidth="1"/>
    <col min="983" max="983" width="0" style="218" hidden="1" customWidth="1"/>
    <col min="984" max="984" width="20.7109375" style="218" customWidth="1"/>
    <col min="985" max="985" width="4.85546875" style="218" customWidth="1"/>
    <col min="986" max="986" width="0" style="218" hidden="1" customWidth="1"/>
    <col min="987" max="987" width="24.7109375" style="218" customWidth="1"/>
    <col min="988" max="988" width="12.28515625" style="218" customWidth="1"/>
    <col min="989" max="989" width="0" style="218" hidden="1" customWidth="1"/>
    <col min="990" max="990" width="3.42578125" style="218" customWidth="1"/>
    <col min="991" max="991" width="0" style="218" hidden="1" customWidth="1"/>
    <col min="992" max="992" width="17.7109375" style="218" customWidth="1"/>
    <col min="993" max="993" width="3.42578125" style="218" customWidth="1"/>
    <col min="994" max="994" width="0" style="218" hidden="1" customWidth="1"/>
    <col min="995" max="995" width="23.7109375" style="218" customWidth="1"/>
    <col min="996" max="996" width="10" style="218" customWidth="1"/>
    <col min="997" max="997" width="0" style="218" hidden="1" customWidth="1"/>
    <col min="998" max="999" width="14.7109375" style="218" customWidth="1"/>
    <col min="1000" max="1000" width="12.85546875" style="218" customWidth="1"/>
    <col min="1001" max="1001" width="3.28515625" style="218" customWidth="1"/>
    <col min="1002" max="1002" width="30.28515625" style="218" customWidth="1"/>
    <col min="1003" max="1003" width="5" style="218" customWidth="1"/>
    <col min="1004" max="1004" width="0" style="218" hidden="1" customWidth="1"/>
    <col min="1005" max="1005" width="14.28515625" style="218" customWidth="1"/>
    <col min="1006" max="1006" width="5.7109375" style="218" customWidth="1"/>
    <col min="1007" max="1007" width="0" style="218" hidden="1" customWidth="1"/>
    <col min="1008" max="1008" width="17.28515625" style="218" customWidth="1"/>
    <col min="1009" max="1009" width="12.7109375" style="218" customWidth="1"/>
    <col min="1010" max="1010" width="0" style="218" hidden="1" customWidth="1"/>
    <col min="1011" max="1011" width="5.28515625" style="218" customWidth="1"/>
    <col min="1012" max="1012" width="0" style="218" hidden="1" customWidth="1"/>
    <col min="1013" max="1013" width="17" style="218" customWidth="1"/>
    <col min="1014" max="1014" width="6.28515625" style="218" customWidth="1"/>
    <col min="1015" max="1015" width="0" style="218" hidden="1" customWidth="1"/>
    <col min="1016" max="1016" width="14.28515625" style="218" customWidth="1"/>
    <col min="1017" max="1017" width="7.5703125" style="218" customWidth="1"/>
    <col min="1018" max="1018" width="0" style="218" hidden="1" customWidth="1"/>
    <col min="1019" max="1020" width="14.28515625" style="218" customWidth="1"/>
    <col min="1021" max="1021" width="20.85546875" style="218" customWidth="1"/>
    <col min="1022" max="1022" width="14.42578125" style="218" customWidth="1"/>
    <col min="1023" max="1023" width="15" style="218" customWidth="1"/>
    <col min="1024" max="1024" width="2.7109375" style="218" customWidth="1"/>
    <col min="1025" max="1025" width="11.7109375" style="218" customWidth="1"/>
    <col min="1026" max="1026" width="11.5703125" style="218" customWidth="1"/>
    <col min="1027" max="1027" width="2.28515625" style="218" customWidth="1"/>
    <col min="1028" max="1028" width="41" style="218" customWidth="1"/>
    <col min="1029" max="1029" width="14.28515625" style="218" customWidth="1"/>
    <col min="1030" max="1031" width="11.5703125" style="218" customWidth="1"/>
    <col min="1032" max="1032" width="21.85546875" style="218" customWidth="1"/>
    <col min="1033" max="1224" width="11.42578125" style="218"/>
    <col min="1225" max="1225" width="21.85546875" style="218" customWidth="1"/>
    <col min="1226" max="1226" width="13.85546875" style="218" customWidth="1"/>
    <col min="1227" max="1227" width="38.7109375" style="218" customWidth="1"/>
    <col min="1228" max="1228" width="3" style="218" bestFit="1" customWidth="1"/>
    <col min="1229" max="1229" width="32.28515625" style="218" customWidth="1"/>
    <col min="1230" max="1230" width="46.28515625" style="218" customWidth="1"/>
    <col min="1231" max="1231" width="19" style="218" customWidth="1"/>
    <col min="1232" max="1232" width="0" style="218" hidden="1" customWidth="1"/>
    <col min="1233" max="1233" width="17.7109375" style="218" customWidth="1"/>
    <col min="1234" max="1234" width="0" style="218" hidden="1" customWidth="1"/>
    <col min="1235" max="1235" width="22.28515625" style="218" customWidth="1"/>
    <col min="1236" max="1236" width="5.28515625" style="218" customWidth="1"/>
    <col min="1237" max="1237" width="36.28515625" style="218" customWidth="1"/>
    <col min="1238" max="1238" width="5.7109375" style="218" customWidth="1"/>
    <col min="1239" max="1239" width="0" style="218" hidden="1" customWidth="1"/>
    <col min="1240" max="1240" width="20.7109375" style="218" customWidth="1"/>
    <col min="1241" max="1241" width="4.85546875" style="218" customWidth="1"/>
    <col min="1242" max="1242" width="0" style="218" hidden="1" customWidth="1"/>
    <col min="1243" max="1243" width="24.7109375" style="218" customWidth="1"/>
    <col min="1244" max="1244" width="12.28515625" style="218" customWidth="1"/>
    <col min="1245" max="1245" width="0" style="218" hidden="1" customWidth="1"/>
    <col min="1246" max="1246" width="3.42578125" style="218" customWidth="1"/>
    <col min="1247" max="1247" width="0" style="218" hidden="1" customWidth="1"/>
    <col min="1248" max="1248" width="17.7109375" style="218" customWidth="1"/>
    <col min="1249" max="1249" width="3.42578125" style="218" customWidth="1"/>
    <col min="1250" max="1250" width="0" style="218" hidden="1" customWidth="1"/>
    <col min="1251" max="1251" width="23.7109375" style="218" customWidth="1"/>
    <col min="1252" max="1252" width="10" style="218" customWidth="1"/>
    <col min="1253" max="1253" width="0" style="218" hidden="1" customWidth="1"/>
    <col min="1254" max="1255" width="14.7109375" style="218" customWidth="1"/>
    <col min="1256" max="1256" width="12.85546875" style="218" customWidth="1"/>
    <col min="1257" max="1257" width="3.28515625" style="218" customWidth="1"/>
    <col min="1258" max="1258" width="30.28515625" style="218" customWidth="1"/>
    <col min="1259" max="1259" width="5" style="218" customWidth="1"/>
    <col min="1260" max="1260" width="0" style="218" hidden="1" customWidth="1"/>
    <col min="1261" max="1261" width="14.28515625" style="218" customWidth="1"/>
    <col min="1262" max="1262" width="5.7109375" style="218" customWidth="1"/>
    <col min="1263" max="1263" width="0" style="218" hidden="1" customWidth="1"/>
    <col min="1264" max="1264" width="17.28515625" style="218" customWidth="1"/>
    <col min="1265" max="1265" width="12.7109375" style="218" customWidth="1"/>
    <col min="1266" max="1266" width="0" style="218" hidden="1" customWidth="1"/>
    <col min="1267" max="1267" width="5.28515625" style="218" customWidth="1"/>
    <col min="1268" max="1268" width="0" style="218" hidden="1" customWidth="1"/>
    <col min="1269" max="1269" width="17" style="218" customWidth="1"/>
    <col min="1270" max="1270" width="6.28515625" style="218" customWidth="1"/>
    <col min="1271" max="1271" width="0" style="218" hidden="1" customWidth="1"/>
    <col min="1272" max="1272" width="14.28515625" style="218" customWidth="1"/>
    <col min="1273" max="1273" width="7.5703125" style="218" customWidth="1"/>
    <col min="1274" max="1274" width="0" style="218" hidden="1" customWidth="1"/>
    <col min="1275" max="1276" width="14.28515625" style="218" customWidth="1"/>
    <col min="1277" max="1277" width="20.85546875" style="218" customWidth="1"/>
    <col min="1278" max="1278" width="14.42578125" style="218" customWidth="1"/>
    <col min="1279" max="1279" width="15" style="218" customWidth="1"/>
    <col min="1280" max="1280" width="2.7109375" style="218" customWidth="1"/>
    <col min="1281" max="1281" width="11.7109375" style="218" customWidth="1"/>
    <col min="1282" max="1282" width="11.5703125" style="218" customWidth="1"/>
    <col min="1283" max="1283" width="2.28515625" style="218" customWidth="1"/>
    <col min="1284" max="1284" width="41" style="218" customWidth="1"/>
    <col min="1285" max="1285" width="14.28515625" style="218" customWidth="1"/>
    <col min="1286" max="1287" width="11.5703125" style="218" customWidth="1"/>
    <col min="1288" max="1288" width="21.85546875" style="218" customWidth="1"/>
    <col min="1289" max="1480" width="11.42578125" style="218"/>
    <col min="1481" max="1481" width="21.85546875" style="218" customWidth="1"/>
    <col min="1482" max="1482" width="13.85546875" style="218" customWidth="1"/>
    <col min="1483" max="1483" width="38.7109375" style="218" customWidth="1"/>
    <col min="1484" max="1484" width="3" style="218" bestFit="1" customWidth="1"/>
    <col min="1485" max="1485" width="32.28515625" style="218" customWidth="1"/>
    <col min="1486" max="1486" width="46.28515625" style="218" customWidth="1"/>
    <col min="1487" max="1487" width="19" style="218" customWidth="1"/>
    <col min="1488" max="1488" width="0" style="218" hidden="1" customWidth="1"/>
    <col min="1489" max="1489" width="17.7109375" style="218" customWidth="1"/>
    <col min="1490" max="1490" width="0" style="218" hidden="1" customWidth="1"/>
    <col min="1491" max="1491" width="22.28515625" style="218" customWidth="1"/>
    <col min="1492" max="1492" width="5.28515625" style="218" customWidth="1"/>
    <col min="1493" max="1493" width="36.28515625" style="218" customWidth="1"/>
    <col min="1494" max="1494" width="5.7109375" style="218" customWidth="1"/>
    <col min="1495" max="1495" width="0" style="218" hidden="1" customWidth="1"/>
    <col min="1496" max="1496" width="20.7109375" style="218" customWidth="1"/>
    <col min="1497" max="1497" width="4.85546875" style="218" customWidth="1"/>
    <col min="1498" max="1498" width="0" style="218" hidden="1" customWidth="1"/>
    <col min="1499" max="1499" width="24.7109375" style="218" customWidth="1"/>
    <col min="1500" max="1500" width="12.28515625" style="218" customWidth="1"/>
    <col min="1501" max="1501" width="0" style="218" hidden="1" customWidth="1"/>
    <col min="1502" max="1502" width="3.42578125" style="218" customWidth="1"/>
    <col min="1503" max="1503" width="0" style="218" hidden="1" customWidth="1"/>
    <col min="1504" max="1504" width="17.7109375" style="218" customWidth="1"/>
    <col min="1505" max="1505" width="3.42578125" style="218" customWidth="1"/>
    <col min="1506" max="1506" width="0" style="218" hidden="1" customWidth="1"/>
    <col min="1507" max="1507" width="23.7109375" style="218" customWidth="1"/>
    <col min="1508" max="1508" width="10" style="218" customWidth="1"/>
    <col min="1509" max="1509" width="0" style="218" hidden="1" customWidth="1"/>
    <col min="1510" max="1511" width="14.7109375" style="218" customWidth="1"/>
    <col min="1512" max="1512" width="12.85546875" style="218" customWidth="1"/>
    <col min="1513" max="1513" width="3.28515625" style="218" customWidth="1"/>
    <col min="1514" max="1514" width="30.28515625" style="218" customWidth="1"/>
    <col min="1515" max="1515" width="5" style="218" customWidth="1"/>
    <col min="1516" max="1516" width="0" style="218" hidden="1" customWidth="1"/>
    <col min="1517" max="1517" width="14.28515625" style="218" customWidth="1"/>
    <col min="1518" max="1518" width="5.7109375" style="218" customWidth="1"/>
    <col min="1519" max="1519" width="0" style="218" hidden="1" customWidth="1"/>
    <col min="1520" max="1520" width="17.28515625" style="218" customWidth="1"/>
    <col min="1521" max="1521" width="12.7109375" style="218" customWidth="1"/>
    <col min="1522" max="1522" width="0" style="218" hidden="1" customWidth="1"/>
    <col min="1523" max="1523" width="5.28515625" style="218" customWidth="1"/>
    <col min="1524" max="1524" width="0" style="218" hidden="1" customWidth="1"/>
    <col min="1525" max="1525" width="17" style="218" customWidth="1"/>
    <col min="1526" max="1526" width="6.28515625" style="218" customWidth="1"/>
    <col min="1527" max="1527" width="0" style="218" hidden="1" customWidth="1"/>
    <col min="1528" max="1528" width="14.28515625" style="218" customWidth="1"/>
    <col min="1529" max="1529" width="7.5703125" style="218" customWidth="1"/>
    <col min="1530" max="1530" width="0" style="218" hidden="1" customWidth="1"/>
    <col min="1531" max="1532" width="14.28515625" style="218" customWidth="1"/>
    <col min="1533" max="1533" width="20.85546875" style="218" customWidth="1"/>
    <col min="1534" max="1534" width="14.42578125" style="218" customWidth="1"/>
    <col min="1535" max="1535" width="15" style="218" customWidth="1"/>
    <col min="1536" max="1536" width="2.7109375" style="218" customWidth="1"/>
    <col min="1537" max="1537" width="11.7109375" style="218" customWidth="1"/>
    <col min="1538" max="1538" width="11.5703125" style="218" customWidth="1"/>
    <col min="1539" max="1539" width="2.28515625" style="218" customWidth="1"/>
    <col min="1540" max="1540" width="41" style="218" customWidth="1"/>
    <col min="1541" max="1541" width="14.28515625" style="218" customWidth="1"/>
    <col min="1542" max="1543" width="11.5703125" style="218" customWidth="1"/>
    <col min="1544" max="1544" width="21.85546875" style="218" customWidth="1"/>
    <col min="1545" max="1736" width="11.42578125" style="218"/>
    <col min="1737" max="1737" width="21.85546875" style="218" customWidth="1"/>
    <col min="1738" max="1738" width="13.85546875" style="218" customWidth="1"/>
    <col min="1739" max="1739" width="38.7109375" style="218" customWidth="1"/>
    <col min="1740" max="1740" width="3" style="218" bestFit="1" customWidth="1"/>
    <col min="1741" max="1741" width="32.28515625" style="218" customWidth="1"/>
    <col min="1742" max="1742" width="46.28515625" style="218" customWidth="1"/>
    <col min="1743" max="1743" width="19" style="218" customWidth="1"/>
    <col min="1744" max="1744" width="0" style="218" hidden="1" customWidth="1"/>
    <col min="1745" max="1745" width="17.7109375" style="218" customWidth="1"/>
    <col min="1746" max="1746" width="0" style="218" hidden="1" customWidth="1"/>
    <col min="1747" max="1747" width="22.28515625" style="218" customWidth="1"/>
    <col min="1748" max="1748" width="5.28515625" style="218" customWidth="1"/>
    <col min="1749" max="1749" width="36.28515625" style="218" customWidth="1"/>
    <col min="1750" max="1750" width="5.7109375" style="218" customWidth="1"/>
    <col min="1751" max="1751" width="0" style="218" hidden="1" customWidth="1"/>
    <col min="1752" max="1752" width="20.7109375" style="218" customWidth="1"/>
    <col min="1753" max="1753" width="4.85546875" style="218" customWidth="1"/>
    <col min="1754" max="1754" width="0" style="218" hidden="1" customWidth="1"/>
    <col min="1755" max="1755" width="24.7109375" style="218" customWidth="1"/>
    <col min="1756" max="1756" width="12.28515625" style="218" customWidth="1"/>
    <col min="1757" max="1757" width="0" style="218" hidden="1" customWidth="1"/>
    <col min="1758" max="1758" width="3.42578125" style="218" customWidth="1"/>
    <col min="1759" max="1759" width="0" style="218" hidden="1" customWidth="1"/>
    <col min="1760" max="1760" width="17.7109375" style="218" customWidth="1"/>
    <col min="1761" max="1761" width="3.42578125" style="218" customWidth="1"/>
    <col min="1762" max="1762" width="0" style="218" hidden="1" customWidth="1"/>
    <col min="1763" max="1763" width="23.7109375" style="218" customWidth="1"/>
    <col min="1764" max="1764" width="10" style="218" customWidth="1"/>
    <col min="1765" max="1765" width="0" style="218" hidden="1" customWidth="1"/>
    <col min="1766" max="1767" width="14.7109375" style="218" customWidth="1"/>
    <col min="1768" max="1768" width="12.85546875" style="218" customWidth="1"/>
    <col min="1769" max="1769" width="3.28515625" style="218" customWidth="1"/>
    <col min="1770" max="1770" width="30.28515625" style="218" customWidth="1"/>
    <col min="1771" max="1771" width="5" style="218" customWidth="1"/>
    <col min="1772" max="1772" width="0" style="218" hidden="1" customWidth="1"/>
    <col min="1773" max="1773" width="14.28515625" style="218" customWidth="1"/>
    <col min="1774" max="1774" width="5.7109375" style="218" customWidth="1"/>
    <col min="1775" max="1775" width="0" style="218" hidden="1" customWidth="1"/>
    <col min="1776" max="1776" width="17.28515625" style="218" customWidth="1"/>
    <col min="1777" max="1777" width="12.7109375" style="218" customWidth="1"/>
    <col min="1778" max="1778" width="0" style="218" hidden="1" customWidth="1"/>
    <col min="1779" max="1779" width="5.28515625" style="218" customWidth="1"/>
    <col min="1780" max="1780" width="0" style="218" hidden="1" customWidth="1"/>
    <col min="1781" max="1781" width="17" style="218" customWidth="1"/>
    <col min="1782" max="1782" width="6.28515625" style="218" customWidth="1"/>
    <col min="1783" max="1783" width="0" style="218" hidden="1" customWidth="1"/>
    <col min="1784" max="1784" width="14.28515625" style="218" customWidth="1"/>
    <col min="1785" max="1785" width="7.5703125" style="218" customWidth="1"/>
    <col min="1786" max="1786" width="0" style="218" hidden="1" customWidth="1"/>
    <col min="1787" max="1788" width="14.28515625" style="218" customWidth="1"/>
    <col min="1789" max="1789" width="20.85546875" style="218" customWidth="1"/>
    <col min="1790" max="1790" width="14.42578125" style="218" customWidth="1"/>
    <col min="1791" max="1791" width="15" style="218" customWidth="1"/>
    <col min="1792" max="1792" width="2.7109375" style="218" customWidth="1"/>
    <col min="1793" max="1793" width="11.7109375" style="218" customWidth="1"/>
    <col min="1794" max="1794" width="11.5703125" style="218" customWidth="1"/>
    <col min="1795" max="1795" width="2.28515625" style="218" customWidth="1"/>
    <col min="1796" max="1796" width="41" style="218" customWidth="1"/>
    <col min="1797" max="1797" width="14.28515625" style="218" customWidth="1"/>
    <col min="1798" max="1799" width="11.5703125" style="218" customWidth="1"/>
    <col min="1800" max="1800" width="21.85546875" style="218" customWidth="1"/>
    <col min="1801" max="1992" width="11.42578125" style="218"/>
    <col min="1993" max="1993" width="21.85546875" style="218" customWidth="1"/>
    <col min="1994" max="1994" width="13.85546875" style="218" customWidth="1"/>
    <col min="1995" max="1995" width="38.7109375" style="218" customWidth="1"/>
    <col min="1996" max="1996" width="3" style="218" bestFit="1" customWidth="1"/>
    <col min="1997" max="1997" width="32.28515625" style="218" customWidth="1"/>
    <col min="1998" max="1998" width="46.28515625" style="218" customWidth="1"/>
    <col min="1999" max="1999" width="19" style="218" customWidth="1"/>
    <col min="2000" max="2000" width="0" style="218" hidden="1" customWidth="1"/>
    <col min="2001" max="2001" width="17.7109375" style="218" customWidth="1"/>
    <col min="2002" max="2002" width="0" style="218" hidden="1" customWidth="1"/>
    <col min="2003" max="2003" width="22.28515625" style="218" customWidth="1"/>
    <col min="2004" max="2004" width="5.28515625" style="218" customWidth="1"/>
    <col min="2005" max="2005" width="36.28515625" style="218" customWidth="1"/>
    <col min="2006" max="2006" width="5.7109375" style="218" customWidth="1"/>
    <col min="2007" max="2007" width="0" style="218" hidden="1" customWidth="1"/>
    <col min="2008" max="2008" width="20.7109375" style="218" customWidth="1"/>
    <col min="2009" max="2009" width="4.85546875" style="218" customWidth="1"/>
    <col min="2010" max="2010" width="0" style="218" hidden="1" customWidth="1"/>
    <col min="2011" max="2011" width="24.7109375" style="218" customWidth="1"/>
    <col min="2012" max="2012" width="12.28515625" style="218" customWidth="1"/>
    <col min="2013" max="2013" width="0" style="218" hidden="1" customWidth="1"/>
    <col min="2014" max="2014" width="3.42578125" style="218" customWidth="1"/>
    <col min="2015" max="2015" width="0" style="218" hidden="1" customWidth="1"/>
    <col min="2016" max="2016" width="17.7109375" style="218" customWidth="1"/>
    <col min="2017" max="2017" width="3.42578125" style="218" customWidth="1"/>
    <col min="2018" max="2018" width="0" style="218" hidden="1" customWidth="1"/>
    <col min="2019" max="2019" width="23.7109375" style="218" customWidth="1"/>
    <col min="2020" max="2020" width="10" style="218" customWidth="1"/>
    <col min="2021" max="2021" width="0" style="218" hidden="1" customWidth="1"/>
    <col min="2022" max="2023" width="14.7109375" style="218" customWidth="1"/>
    <col min="2024" max="2024" width="12.85546875" style="218" customWidth="1"/>
    <col min="2025" max="2025" width="3.28515625" style="218" customWidth="1"/>
    <col min="2026" max="2026" width="30.28515625" style="218" customWidth="1"/>
    <col min="2027" max="2027" width="5" style="218" customWidth="1"/>
    <col min="2028" max="2028" width="0" style="218" hidden="1" customWidth="1"/>
    <col min="2029" max="2029" width="14.28515625" style="218" customWidth="1"/>
    <col min="2030" max="2030" width="5.7109375" style="218" customWidth="1"/>
    <col min="2031" max="2031" width="0" style="218" hidden="1" customWidth="1"/>
    <col min="2032" max="2032" width="17.28515625" style="218" customWidth="1"/>
    <col min="2033" max="2033" width="12.7109375" style="218" customWidth="1"/>
    <col min="2034" max="2034" width="0" style="218" hidden="1" customWidth="1"/>
    <col min="2035" max="2035" width="5.28515625" style="218" customWidth="1"/>
    <col min="2036" max="2036" width="0" style="218" hidden="1" customWidth="1"/>
    <col min="2037" max="2037" width="17" style="218" customWidth="1"/>
    <col min="2038" max="2038" width="6.28515625" style="218" customWidth="1"/>
    <col min="2039" max="2039" width="0" style="218" hidden="1" customWidth="1"/>
    <col min="2040" max="2040" width="14.28515625" style="218" customWidth="1"/>
    <col min="2041" max="2041" width="7.5703125" style="218" customWidth="1"/>
    <col min="2042" max="2042" width="0" style="218" hidden="1" customWidth="1"/>
    <col min="2043" max="2044" width="14.28515625" style="218" customWidth="1"/>
    <col min="2045" max="2045" width="20.85546875" style="218" customWidth="1"/>
    <col min="2046" max="2046" width="14.42578125" style="218" customWidth="1"/>
    <col min="2047" max="2047" width="15" style="218" customWidth="1"/>
    <col min="2048" max="2048" width="2.7109375" style="218" customWidth="1"/>
    <col min="2049" max="2049" width="11.7109375" style="218" customWidth="1"/>
    <col min="2050" max="2050" width="11.5703125" style="218" customWidth="1"/>
    <col min="2051" max="2051" width="2.28515625" style="218" customWidth="1"/>
    <col min="2052" max="2052" width="41" style="218" customWidth="1"/>
    <col min="2053" max="2053" width="14.28515625" style="218" customWidth="1"/>
    <col min="2054" max="2055" width="11.5703125" style="218" customWidth="1"/>
    <col min="2056" max="2056" width="21.85546875" style="218" customWidth="1"/>
    <col min="2057" max="2248" width="11.42578125" style="218"/>
    <col min="2249" max="2249" width="21.85546875" style="218" customWidth="1"/>
    <col min="2250" max="2250" width="13.85546875" style="218" customWidth="1"/>
    <col min="2251" max="2251" width="38.7109375" style="218" customWidth="1"/>
    <col min="2252" max="2252" width="3" style="218" bestFit="1" customWidth="1"/>
    <col min="2253" max="2253" width="32.28515625" style="218" customWidth="1"/>
    <col min="2254" max="2254" width="46.28515625" style="218" customWidth="1"/>
    <col min="2255" max="2255" width="19" style="218" customWidth="1"/>
    <col min="2256" max="2256" width="0" style="218" hidden="1" customWidth="1"/>
    <col min="2257" max="2257" width="17.7109375" style="218" customWidth="1"/>
    <col min="2258" max="2258" width="0" style="218" hidden="1" customWidth="1"/>
    <col min="2259" max="2259" width="22.28515625" style="218" customWidth="1"/>
    <col min="2260" max="2260" width="5.28515625" style="218" customWidth="1"/>
    <col min="2261" max="2261" width="36.28515625" style="218" customWidth="1"/>
    <col min="2262" max="2262" width="5.7109375" style="218" customWidth="1"/>
    <col min="2263" max="2263" width="0" style="218" hidden="1" customWidth="1"/>
    <col min="2264" max="2264" width="20.7109375" style="218" customWidth="1"/>
    <col min="2265" max="2265" width="4.85546875" style="218" customWidth="1"/>
    <col min="2266" max="2266" width="0" style="218" hidden="1" customWidth="1"/>
    <col min="2267" max="2267" width="24.7109375" style="218" customWidth="1"/>
    <col min="2268" max="2268" width="12.28515625" style="218" customWidth="1"/>
    <col min="2269" max="2269" width="0" style="218" hidden="1" customWidth="1"/>
    <col min="2270" max="2270" width="3.42578125" style="218" customWidth="1"/>
    <col min="2271" max="2271" width="0" style="218" hidden="1" customWidth="1"/>
    <col min="2272" max="2272" width="17.7109375" style="218" customWidth="1"/>
    <col min="2273" max="2273" width="3.42578125" style="218" customWidth="1"/>
    <col min="2274" max="2274" width="0" style="218" hidden="1" customWidth="1"/>
    <col min="2275" max="2275" width="23.7109375" style="218" customWidth="1"/>
    <col min="2276" max="2276" width="10" style="218" customWidth="1"/>
    <col min="2277" max="2277" width="0" style="218" hidden="1" customWidth="1"/>
    <col min="2278" max="2279" width="14.7109375" style="218" customWidth="1"/>
    <col min="2280" max="2280" width="12.85546875" style="218" customWidth="1"/>
    <col min="2281" max="2281" width="3.28515625" style="218" customWidth="1"/>
    <col min="2282" max="2282" width="30.28515625" style="218" customWidth="1"/>
    <col min="2283" max="2283" width="5" style="218" customWidth="1"/>
    <col min="2284" max="2284" width="0" style="218" hidden="1" customWidth="1"/>
    <col min="2285" max="2285" width="14.28515625" style="218" customWidth="1"/>
    <col min="2286" max="2286" width="5.7109375" style="218" customWidth="1"/>
    <col min="2287" max="2287" width="0" style="218" hidden="1" customWidth="1"/>
    <col min="2288" max="2288" width="17.28515625" style="218" customWidth="1"/>
    <col min="2289" max="2289" width="12.7109375" style="218" customWidth="1"/>
    <col min="2290" max="2290" width="0" style="218" hidden="1" customWidth="1"/>
    <col min="2291" max="2291" width="5.28515625" style="218" customWidth="1"/>
    <col min="2292" max="2292" width="0" style="218" hidden="1" customWidth="1"/>
    <col min="2293" max="2293" width="17" style="218" customWidth="1"/>
    <col min="2294" max="2294" width="6.28515625" style="218" customWidth="1"/>
    <col min="2295" max="2295" width="0" style="218" hidden="1" customWidth="1"/>
    <col min="2296" max="2296" width="14.28515625" style="218" customWidth="1"/>
    <col min="2297" max="2297" width="7.5703125" style="218" customWidth="1"/>
    <col min="2298" max="2298" width="0" style="218" hidden="1" customWidth="1"/>
    <col min="2299" max="2300" width="14.28515625" style="218" customWidth="1"/>
    <col min="2301" max="2301" width="20.85546875" style="218" customWidth="1"/>
    <col min="2302" max="2302" width="14.42578125" style="218" customWidth="1"/>
    <col min="2303" max="2303" width="15" style="218" customWidth="1"/>
    <col min="2304" max="2304" width="2.7109375" style="218" customWidth="1"/>
    <col min="2305" max="2305" width="11.7109375" style="218" customWidth="1"/>
    <col min="2306" max="2306" width="11.5703125" style="218" customWidth="1"/>
    <col min="2307" max="2307" width="2.28515625" style="218" customWidth="1"/>
    <col min="2308" max="2308" width="41" style="218" customWidth="1"/>
    <col min="2309" max="2309" width="14.28515625" style="218" customWidth="1"/>
    <col min="2310" max="2311" width="11.5703125" style="218" customWidth="1"/>
    <col min="2312" max="2312" width="21.85546875" style="218" customWidth="1"/>
    <col min="2313" max="2504" width="11.42578125" style="218"/>
    <col min="2505" max="2505" width="21.85546875" style="218" customWidth="1"/>
    <col min="2506" max="2506" width="13.85546875" style="218" customWidth="1"/>
    <col min="2507" max="2507" width="38.7109375" style="218" customWidth="1"/>
    <col min="2508" max="2508" width="3" style="218" bestFit="1" customWidth="1"/>
    <col min="2509" max="2509" width="32.28515625" style="218" customWidth="1"/>
    <col min="2510" max="2510" width="46.28515625" style="218" customWidth="1"/>
    <col min="2511" max="2511" width="19" style="218" customWidth="1"/>
    <col min="2512" max="2512" width="0" style="218" hidden="1" customWidth="1"/>
    <col min="2513" max="2513" width="17.7109375" style="218" customWidth="1"/>
    <col min="2514" max="2514" width="0" style="218" hidden="1" customWidth="1"/>
    <col min="2515" max="2515" width="22.28515625" style="218" customWidth="1"/>
    <col min="2516" max="2516" width="5.28515625" style="218" customWidth="1"/>
    <col min="2517" max="2517" width="36.28515625" style="218" customWidth="1"/>
    <col min="2518" max="2518" width="5.7109375" style="218" customWidth="1"/>
    <col min="2519" max="2519" width="0" style="218" hidden="1" customWidth="1"/>
    <col min="2520" max="2520" width="20.7109375" style="218" customWidth="1"/>
    <col min="2521" max="2521" width="4.85546875" style="218" customWidth="1"/>
    <col min="2522" max="2522" width="0" style="218" hidden="1" customWidth="1"/>
    <col min="2523" max="2523" width="24.7109375" style="218" customWidth="1"/>
    <col min="2524" max="2524" width="12.28515625" style="218" customWidth="1"/>
    <col min="2525" max="2525" width="0" style="218" hidden="1" customWidth="1"/>
    <col min="2526" max="2526" width="3.42578125" style="218" customWidth="1"/>
    <col min="2527" max="2527" width="0" style="218" hidden="1" customWidth="1"/>
    <col min="2528" max="2528" width="17.7109375" style="218" customWidth="1"/>
    <col min="2529" max="2529" width="3.42578125" style="218" customWidth="1"/>
    <col min="2530" max="2530" width="0" style="218" hidden="1" customWidth="1"/>
    <col min="2531" max="2531" width="23.7109375" style="218" customWidth="1"/>
    <col min="2532" max="2532" width="10" style="218" customWidth="1"/>
    <col min="2533" max="2533" width="0" style="218" hidden="1" customWidth="1"/>
    <col min="2534" max="2535" width="14.7109375" style="218" customWidth="1"/>
    <col min="2536" max="2536" width="12.85546875" style="218" customWidth="1"/>
    <col min="2537" max="2537" width="3.28515625" style="218" customWidth="1"/>
    <col min="2538" max="2538" width="30.28515625" style="218" customWidth="1"/>
    <col min="2539" max="2539" width="5" style="218" customWidth="1"/>
    <col min="2540" max="2540" width="0" style="218" hidden="1" customWidth="1"/>
    <col min="2541" max="2541" width="14.28515625" style="218" customWidth="1"/>
    <col min="2542" max="2542" width="5.7109375" style="218" customWidth="1"/>
    <col min="2543" max="2543" width="0" style="218" hidden="1" customWidth="1"/>
    <col min="2544" max="2544" width="17.28515625" style="218" customWidth="1"/>
    <col min="2545" max="2545" width="12.7109375" style="218" customWidth="1"/>
    <col min="2546" max="2546" width="0" style="218" hidden="1" customWidth="1"/>
    <col min="2547" max="2547" width="5.28515625" style="218" customWidth="1"/>
    <col min="2548" max="2548" width="0" style="218" hidden="1" customWidth="1"/>
    <col min="2549" max="2549" width="17" style="218" customWidth="1"/>
    <col min="2550" max="2550" width="6.28515625" style="218" customWidth="1"/>
    <col min="2551" max="2551" width="0" style="218" hidden="1" customWidth="1"/>
    <col min="2552" max="2552" width="14.28515625" style="218" customWidth="1"/>
    <col min="2553" max="2553" width="7.5703125" style="218" customWidth="1"/>
    <col min="2554" max="2554" width="0" style="218" hidden="1" customWidth="1"/>
    <col min="2555" max="2556" width="14.28515625" style="218" customWidth="1"/>
    <col min="2557" max="2557" width="20.85546875" style="218" customWidth="1"/>
    <col min="2558" max="2558" width="14.42578125" style="218" customWidth="1"/>
    <col min="2559" max="2559" width="15" style="218" customWidth="1"/>
    <col min="2560" max="2560" width="2.7109375" style="218" customWidth="1"/>
    <col min="2561" max="2561" width="11.7109375" style="218" customWidth="1"/>
    <col min="2562" max="2562" width="11.5703125" style="218" customWidth="1"/>
    <col min="2563" max="2563" width="2.28515625" style="218" customWidth="1"/>
    <col min="2564" max="2564" width="41" style="218" customWidth="1"/>
    <col min="2565" max="2565" width="14.28515625" style="218" customWidth="1"/>
    <col min="2566" max="2567" width="11.5703125" style="218" customWidth="1"/>
    <col min="2568" max="2568" width="21.85546875" style="218" customWidth="1"/>
    <col min="2569" max="2760" width="11.42578125" style="218"/>
    <col min="2761" max="2761" width="21.85546875" style="218" customWidth="1"/>
    <col min="2762" max="2762" width="13.85546875" style="218" customWidth="1"/>
    <col min="2763" max="2763" width="38.7109375" style="218" customWidth="1"/>
    <col min="2764" max="2764" width="3" style="218" bestFit="1" customWidth="1"/>
    <col min="2765" max="2765" width="32.28515625" style="218" customWidth="1"/>
    <col min="2766" max="2766" width="46.28515625" style="218" customWidth="1"/>
    <col min="2767" max="2767" width="19" style="218" customWidth="1"/>
    <col min="2768" max="2768" width="0" style="218" hidden="1" customWidth="1"/>
    <col min="2769" max="2769" width="17.7109375" style="218" customWidth="1"/>
    <col min="2770" max="2770" width="0" style="218" hidden="1" customWidth="1"/>
    <col min="2771" max="2771" width="22.28515625" style="218" customWidth="1"/>
    <col min="2772" max="2772" width="5.28515625" style="218" customWidth="1"/>
    <col min="2773" max="2773" width="36.28515625" style="218" customWidth="1"/>
    <col min="2774" max="2774" width="5.7109375" style="218" customWidth="1"/>
    <col min="2775" max="2775" width="0" style="218" hidden="1" customWidth="1"/>
    <col min="2776" max="2776" width="20.7109375" style="218" customWidth="1"/>
    <col min="2777" max="2777" width="4.85546875" style="218" customWidth="1"/>
    <col min="2778" max="2778" width="0" style="218" hidden="1" customWidth="1"/>
    <col min="2779" max="2779" width="24.7109375" style="218" customWidth="1"/>
    <col min="2780" max="2780" width="12.28515625" style="218" customWidth="1"/>
    <col min="2781" max="2781" width="0" style="218" hidden="1" customWidth="1"/>
    <col min="2782" max="2782" width="3.42578125" style="218" customWidth="1"/>
    <col min="2783" max="2783" width="0" style="218" hidden="1" customWidth="1"/>
    <col min="2784" max="2784" width="17.7109375" style="218" customWidth="1"/>
    <col min="2785" max="2785" width="3.42578125" style="218" customWidth="1"/>
    <col min="2786" max="2786" width="0" style="218" hidden="1" customWidth="1"/>
    <col min="2787" max="2787" width="23.7109375" style="218" customWidth="1"/>
    <col min="2788" max="2788" width="10" style="218" customWidth="1"/>
    <col min="2789" max="2789" width="0" style="218" hidden="1" customWidth="1"/>
    <col min="2790" max="2791" width="14.7109375" style="218" customWidth="1"/>
    <col min="2792" max="2792" width="12.85546875" style="218" customWidth="1"/>
    <col min="2793" max="2793" width="3.28515625" style="218" customWidth="1"/>
    <col min="2794" max="2794" width="30.28515625" style="218" customWidth="1"/>
    <col min="2795" max="2795" width="5" style="218" customWidth="1"/>
    <col min="2796" max="2796" width="0" style="218" hidden="1" customWidth="1"/>
    <col min="2797" max="2797" width="14.28515625" style="218" customWidth="1"/>
    <col min="2798" max="2798" width="5.7109375" style="218" customWidth="1"/>
    <col min="2799" max="2799" width="0" style="218" hidden="1" customWidth="1"/>
    <col min="2800" max="2800" width="17.28515625" style="218" customWidth="1"/>
    <col min="2801" max="2801" width="12.7109375" style="218" customWidth="1"/>
    <col min="2802" max="2802" width="0" style="218" hidden="1" customWidth="1"/>
    <col min="2803" max="2803" width="5.28515625" style="218" customWidth="1"/>
    <col min="2804" max="2804" width="0" style="218" hidden="1" customWidth="1"/>
    <col min="2805" max="2805" width="17" style="218" customWidth="1"/>
    <col min="2806" max="2806" width="6.28515625" style="218" customWidth="1"/>
    <col min="2807" max="2807" width="0" style="218" hidden="1" customWidth="1"/>
    <col min="2808" max="2808" width="14.28515625" style="218" customWidth="1"/>
    <col min="2809" max="2809" width="7.5703125" style="218" customWidth="1"/>
    <col min="2810" max="2810" width="0" style="218" hidden="1" customWidth="1"/>
    <col min="2811" max="2812" width="14.28515625" style="218" customWidth="1"/>
    <col min="2813" max="2813" width="20.85546875" style="218" customWidth="1"/>
    <col min="2814" max="2814" width="14.42578125" style="218" customWidth="1"/>
    <col min="2815" max="2815" width="15" style="218" customWidth="1"/>
    <col min="2816" max="2816" width="2.7109375" style="218" customWidth="1"/>
    <col min="2817" max="2817" width="11.7109375" style="218" customWidth="1"/>
    <col min="2818" max="2818" width="11.5703125" style="218" customWidth="1"/>
    <col min="2819" max="2819" width="2.28515625" style="218" customWidth="1"/>
    <col min="2820" max="2820" width="41" style="218" customWidth="1"/>
    <col min="2821" max="2821" width="14.28515625" style="218" customWidth="1"/>
    <col min="2822" max="2823" width="11.5703125" style="218" customWidth="1"/>
    <col min="2824" max="2824" width="21.85546875" style="218" customWidth="1"/>
    <col min="2825" max="3016" width="11.42578125" style="218"/>
    <col min="3017" max="3017" width="21.85546875" style="218" customWidth="1"/>
    <col min="3018" max="3018" width="13.85546875" style="218" customWidth="1"/>
    <col min="3019" max="3019" width="38.7109375" style="218" customWidth="1"/>
    <col min="3020" max="3020" width="3" style="218" bestFit="1" customWidth="1"/>
    <col min="3021" max="3021" width="32.28515625" style="218" customWidth="1"/>
    <col min="3022" max="3022" width="46.28515625" style="218" customWidth="1"/>
    <col min="3023" max="3023" width="19" style="218" customWidth="1"/>
    <col min="3024" max="3024" width="0" style="218" hidden="1" customWidth="1"/>
    <col min="3025" max="3025" width="17.7109375" style="218" customWidth="1"/>
    <col min="3026" max="3026" width="0" style="218" hidden="1" customWidth="1"/>
    <col min="3027" max="3027" width="22.28515625" style="218" customWidth="1"/>
    <col min="3028" max="3028" width="5.28515625" style="218" customWidth="1"/>
    <col min="3029" max="3029" width="36.28515625" style="218" customWidth="1"/>
    <col min="3030" max="3030" width="5.7109375" style="218" customWidth="1"/>
    <col min="3031" max="3031" width="0" style="218" hidden="1" customWidth="1"/>
    <col min="3032" max="3032" width="20.7109375" style="218" customWidth="1"/>
    <col min="3033" max="3033" width="4.85546875" style="218" customWidth="1"/>
    <col min="3034" max="3034" width="0" style="218" hidden="1" customWidth="1"/>
    <col min="3035" max="3035" width="24.7109375" style="218" customWidth="1"/>
    <col min="3036" max="3036" width="12.28515625" style="218" customWidth="1"/>
    <col min="3037" max="3037" width="0" style="218" hidden="1" customWidth="1"/>
    <col min="3038" max="3038" width="3.42578125" style="218" customWidth="1"/>
    <col min="3039" max="3039" width="0" style="218" hidden="1" customWidth="1"/>
    <col min="3040" max="3040" width="17.7109375" style="218" customWidth="1"/>
    <col min="3041" max="3041" width="3.42578125" style="218" customWidth="1"/>
    <col min="3042" max="3042" width="0" style="218" hidden="1" customWidth="1"/>
    <col min="3043" max="3043" width="23.7109375" style="218" customWidth="1"/>
    <col min="3044" max="3044" width="10" style="218" customWidth="1"/>
    <col min="3045" max="3045" width="0" style="218" hidden="1" customWidth="1"/>
    <col min="3046" max="3047" width="14.7109375" style="218" customWidth="1"/>
    <col min="3048" max="3048" width="12.85546875" style="218" customWidth="1"/>
    <col min="3049" max="3049" width="3.28515625" style="218" customWidth="1"/>
    <col min="3050" max="3050" width="30.28515625" style="218" customWidth="1"/>
    <col min="3051" max="3051" width="5" style="218" customWidth="1"/>
    <col min="3052" max="3052" width="0" style="218" hidden="1" customWidth="1"/>
    <col min="3053" max="3053" width="14.28515625" style="218" customWidth="1"/>
    <col min="3054" max="3054" width="5.7109375" style="218" customWidth="1"/>
    <col min="3055" max="3055" width="0" style="218" hidden="1" customWidth="1"/>
    <col min="3056" max="3056" width="17.28515625" style="218" customWidth="1"/>
    <col min="3057" max="3057" width="12.7109375" style="218" customWidth="1"/>
    <col min="3058" max="3058" width="0" style="218" hidden="1" customWidth="1"/>
    <col min="3059" max="3059" width="5.28515625" style="218" customWidth="1"/>
    <col min="3060" max="3060" width="0" style="218" hidden="1" customWidth="1"/>
    <col min="3061" max="3061" width="17" style="218" customWidth="1"/>
    <col min="3062" max="3062" width="6.28515625" style="218" customWidth="1"/>
    <col min="3063" max="3063" width="0" style="218" hidden="1" customWidth="1"/>
    <col min="3064" max="3064" width="14.28515625" style="218" customWidth="1"/>
    <col min="3065" max="3065" width="7.5703125" style="218" customWidth="1"/>
    <col min="3066" max="3066" width="0" style="218" hidden="1" customWidth="1"/>
    <col min="3067" max="3068" width="14.28515625" style="218" customWidth="1"/>
    <col min="3069" max="3069" width="20.85546875" style="218" customWidth="1"/>
    <col min="3070" max="3070" width="14.42578125" style="218" customWidth="1"/>
    <col min="3071" max="3071" width="15" style="218" customWidth="1"/>
    <col min="3072" max="3072" width="2.7109375" style="218" customWidth="1"/>
    <col min="3073" max="3073" width="11.7109375" style="218" customWidth="1"/>
    <col min="3074" max="3074" width="11.5703125" style="218" customWidth="1"/>
    <col min="3075" max="3075" width="2.28515625" style="218" customWidth="1"/>
    <col min="3076" max="3076" width="41" style="218" customWidth="1"/>
    <col min="3077" max="3077" width="14.28515625" style="218" customWidth="1"/>
    <col min="3078" max="3079" width="11.5703125" style="218" customWidth="1"/>
    <col min="3080" max="3080" width="21.85546875" style="218" customWidth="1"/>
    <col min="3081" max="3272" width="11.42578125" style="218"/>
    <col min="3273" max="3273" width="21.85546875" style="218" customWidth="1"/>
    <col min="3274" max="3274" width="13.85546875" style="218" customWidth="1"/>
    <col min="3275" max="3275" width="38.7109375" style="218" customWidth="1"/>
    <col min="3276" max="3276" width="3" style="218" bestFit="1" customWidth="1"/>
    <col min="3277" max="3277" width="32.28515625" style="218" customWidth="1"/>
    <col min="3278" max="3278" width="46.28515625" style="218" customWidth="1"/>
    <col min="3279" max="3279" width="19" style="218" customWidth="1"/>
    <col min="3280" max="3280" width="0" style="218" hidden="1" customWidth="1"/>
    <col min="3281" max="3281" width="17.7109375" style="218" customWidth="1"/>
    <col min="3282" max="3282" width="0" style="218" hidden="1" customWidth="1"/>
    <col min="3283" max="3283" width="22.28515625" style="218" customWidth="1"/>
    <col min="3284" max="3284" width="5.28515625" style="218" customWidth="1"/>
    <col min="3285" max="3285" width="36.28515625" style="218" customWidth="1"/>
    <col min="3286" max="3286" width="5.7109375" style="218" customWidth="1"/>
    <col min="3287" max="3287" width="0" style="218" hidden="1" customWidth="1"/>
    <col min="3288" max="3288" width="20.7109375" style="218" customWidth="1"/>
    <col min="3289" max="3289" width="4.85546875" style="218" customWidth="1"/>
    <col min="3290" max="3290" width="0" style="218" hidden="1" customWidth="1"/>
    <col min="3291" max="3291" width="24.7109375" style="218" customWidth="1"/>
    <col min="3292" max="3292" width="12.28515625" style="218" customWidth="1"/>
    <col min="3293" max="3293" width="0" style="218" hidden="1" customWidth="1"/>
    <col min="3294" max="3294" width="3.42578125" style="218" customWidth="1"/>
    <col min="3295" max="3295" width="0" style="218" hidden="1" customWidth="1"/>
    <col min="3296" max="3296" width="17.7109375" style="218" customWidth="1"/>
    <col min="3297" max="3297" width="3.42578125" style="218" customWidth="1"/>
    <col min="3298" max="3298" width="0" style="218" hidden="1" customWidth="1"/>
    <col min="3299" max="3299" width="23.7109375" style="218" customWidth="1"/>
    <col min="3300" max="3300" width="10" style="218" customWidth="1"/>
    <col min="3301" max="3301" width="0" style="218" hidden="1" customWidth="1"/>
    <col min="3302" max="3303" width="14.7109375" style="218" customWidth="1"/>
    <col min="3304" max="3304" width="12.85546875" style="218" customWidth="1"/>
    <col min="3305" max="3305" width="3.28515625" style="218" customWidth="1"/>
    <col min="3306" max="3306" width="30.28515625" style="218" customWidth="1"/>
    <col min="3307" max="3307" width="5" style="218" customWidth="1"/>
    <col min="3308" max="3308" width="0" style="218" hidden="1" customWidth="1"/>
    <col min="3309" max="3309" width="14.28515625" style="218" customWidth="1"/>
    <col min="3310" max="3310" width="5.7109375" style="218" customWidth="1"/>
    <col min="3311" max="3311" width="0" style="218" hidden="1" customWidth="1"/>
    <col min="3312" max="3312" width="17.28515625" style="218" customWidth="1"/>
    <col min="3313" max="3313" width="12.7109375" style="218" customWidth="1"/>
    <col min="3314" max="3314" width="0" style="218" hidden="1" customWidth="1"/>
    <col min="3315" max="3315" width="5.28515625" style="218" customWidth="1"/>
    <col min="3316" max="3316" width="0" style="218" hidden="1" customWidth="1"/>
    <col min="3317" max="3317" width="17" style="218" customWidth="1"/>
    <col min="3318" max="3318" width="6.28515625" style="218" customWidth="1"/>
    <col min="3319" max="3319" width="0" style="218" hidden="1" customWidth="1"/>
    <col min="3320" max="3320" width="14.28515625" style="218" customWidth="1"/>
    <col min="3321" max="3321" width="7.5703125" style="218" customWidth="1"/>
    <col min="3322" max="3322" width="0" style="218" hidden="1" customWidth="1"/>
    <col min="3323" max="3324" width="14.28515625" style="218" customWidth="1"/>
    <col min="3325" max="3325" width="20.85546875" style="218" customWidth="1"/>
    <col min="3326" max="3326" width="14.42578125" style="218" customWidth="1"/>
    <col min="3327" max="3327" width="15" style="218" customWidth="1"/>
    <col min="3328" max="3328" width="2.7109375" style="218" customWidth="1"/>
    <col min="3329" max="3329" width="11.7109375" style="218" customWidth="1"/>
    <col min="3330" max="3330" width="11.5703125" style="218" customWidth="1"/>
    <col min="3331" max="3331" width="2.28515625" style="218" customWidth="1"/>
    <col min="3332" max="3332" width="41" style="218" customWidth="1"/>
    <col min="3333" max="3333" width="14.28515625" style="218" customWidth="1"/>
    <col min="3334" max="3335" width="11.5703125" style="218" customWidth="1"/>
    <col min="3336" max="3336" width="21.85546875" style="218" customWidth="1"/>
    <col min="3337" max="3528" width="11.42578125" style="218"/>
    <col min="3529" max="3529" width="21.85546875" style="218" customWidth="1"/>
    <col min="3530" max="3530" width="13.85546875" style="218" customWidth="1"/>
    <col min="3531" max="3531" width="38.7109375" style="218" customWidth="1"/>
    <col min="3532" max="3532" width="3" style="218" bestFit="1" customWidth="1"/>
    <col min="3533" max="3533" width="32.28515625" style="218" customWidth="1"/>
    <col min="3534" max="3534" width="46.28515625" style="218" customWidth="1"/>
    <col min="3535" max="3535" width="19" style="218" customWidth="1"/>
    <col min="3536" max="3536" width="0" style="218" hidden="1" customWidth="1"/>
    <col min="3537" max="3537" width="17.7109375" style="218" customWidth="1"/>
    <col min="3538" max="3538" width="0" style="218" hidden="1" customWidth="1"/>
    <col min="3539" max="3539" width="22.28515625" style="218" customWidth="1"/>
    <col min="3540" max="3540" width="5.28515625" style="218" customWidth="1"/>
    <col min="3541" max="3541" width="36.28515625" style="218" customWidth="1"/>
    <col min="3542" max="3542" width="5.7109375" style="218" customWidth="1"/>
    <col min="3543" max="3543" width="0" style="218" hidden="1" customWidth="1"/>
    <col min="3544" max="3544" width="20.7109375" style="218" customWidth="1"/>
    <col min="3545" max="3545" width="4.85546875" style="218" customWidth="1"/>
    <col min="3546" max="3546" width="0" style="218" hidden="1" customWidth="1"/>
    <col min="3547" max="3547" width="24.7109375" style="218" customWidth="1"/>
    <col min="3548" max="3548" width="12.28515625" style="218" customWidth="1"/>
    <col min="3549" max="3549" width="0" style="218" hidden="1" customWidth="1"/>
    <col min="3550" max="3550" width="3.42578125" style="218" customWidth="1"/>
    <col min="3551" max="3551" width="0" style="218" hidden="1" customWidth="1"/>
    <col min="3552" max="3552" width="17.7109375" style="218" customWidth="1"/>
    <col min="3553" max="3553" width="3.42578125" style="218" customWidth="1"/>
    <col min="3554" max="3554" width="0" style="218" hidden="1" customWidth="1"/>
    <col min="3555" max="3555" width="23.7109375" style="218" customWidth="1"/>
    <col min="3556" max="3556" width="10" style="218" customWidth="1"/>
    <col min="3557" max="3557" width="0" style="218" hidden="1" customWidth="1"/>
    <col min="3558" max="3559" width="14.7109375" style="218" customWidth="1"/>
    <col min="3560" max="3560" width="12.85546875" style="218" customWidth="1"/>
    <col min="3561" max="3561" width="3.28515625" style="218" customWidth="1"/>
    <col min="3562" max="3562" width="30.28515625" style="218" customWidth="1"/>
    <col min="3563" max="3563" width="5" style="218" customWidth="1"/>
    <col min="3564" max="3564" width="0" style="218" hidden="1" customWidth="1"/>
    <col min="3565" max="3565" width="14.28515625" style="218" customWidth="1"/>
    <col min="3566" max="3566" width="5.7109375" style="218" customWidth="1"/>
    <col min="3567" max="3567" width="0" style="218" hidden="1" customWidth="1"/>
    <col min="3568" max="3568" width="17.28515625" style="218" customWidth="1"/>
    <col min="3569" max="3569" width="12.7109375" style="218" customWidth="1"/>
    <col min="3570" max="3570" width="0" style="218" hidden="1" customWidth="1"/>
    <col min="3571" max="3571" width="5.28515625" style="218" customWidth="1"/>
    <col min="3572" max="3572" width="0" style="218" hidden="1" customWidth="1"/>
    <col min="3573" max="3573" width="17" style="218" customWidth="1"/>
    <col min="3574" max="3574" width="6.28515625" style="218" customWidth="1"/>
    <col min="3575" max="3575" width="0" style="218" hidden="1" customWidth="1"/>
    <col min="3576" max="3576" width="14.28515625" style="218" customWidth="1"/>
    <col min="3577" max="3577" width="7.5703125" style="218" customWidth="1"/>
    <col min="3578" max="3578" width="0" style="218" hidden="1" customWidth="1"/>
    <col min="3579" max="3580" width="14.28515625" style="218" customWidth="1"/>
    <col min="3581" max="3581" width="20.85546875" style="218" customWidth="1"/>
    <col min="3582" max="3582" width="14.42578125" style="218" customWidth="1"/>
    <col min="3583" max="3583" width="15" style="218" customWidth="1"/>
    <col min="3584" max="3584" width="2.7109375" style="218" customWidth="1"/>
    <col min="3585" max="3585" width="11.7109375" style="218" customWidth="1"/>
    <col min="3586" max="3586" width="11.5703125" style="218" customWidth="1"/>
    <col min="3587" max="3587" width="2.28515625" style="218" customWidth="1"/>
    <col min="3588" max="3588" width="41" style="218" customWidth="1"/>
    <col min="3589" max="3589" width="14.28515625" style="218" customWidth="1"/>
    <col min="3590" max="3591" width="11.5703125" style="218" customWidth="1"/>
    <col min="3592" max="3592" width="21.85546875" style="218" customWidth="1"/>
    <col min="3593" max="3784" width="11.42578125" style="218"/>
    <col min="3785" max="3785" width="21.85546875" style="218" customWidth="1"/>
    <col min="3786" max="3786" width="13.85546875" style="218" customWidth="1"/>
    <col min="3787" max="3787" width="38.7109375" style="218" customWidth="1"/>
    <col min="3788" max="3788" width="3" style="218" bestFit="1" customWidth="1"/>
    <col min="3789" max="3789" width="32.28515625" style="218" customWidth="1"/>
    <col min="3790" max="3790" width="46.28515625" style="218" customWidth="1"/>
    <col min="3791" max="3791" width="19" style="218" customWidth="1"/>
    <col min="3792" max="3792" width="0" style="218" hidden="1" customWidth="1"/>
    <col min="3793" max="3793" width="17.7109375" style="218" customWidth="1"/>
    <col min="3794" max="3794" width="0" style="218" hidden="1" customWidth="1"/>
    <col min="3795" max="3795" width="22.28515625" style="218" customWidth="1"/>
    <col min="3796" max="3796" width="5.28515625" style="218" customWidth="1"/>
    <col min="3797" max="3797" width="36.28515625" style="218" customWidth="1"/>
    <col min="3798" max="3798" width="5.7109375" style="218" customWidth="1"/>
    <col min="3799" max="3799" width="0" style="218" hidden="1" customWidth="1"/>
    <col min="3800" max="3800" width="20.7109375" style="218" customWidth="1"/>
    <col min="3801" max="3801" width="4.85546875" style="218" customWidth="1"/>
    <col min="3802" max="3802" width="0" style="218" hidden="1" customWidth="1"/>
    <col min="3803" max="3803" width="24.7109375" style="218" customWidth="1"/>
    <col min="3804" max="3804" width="12.28515625" style="218" customWidth="1"/>
    <col min="3805" max="3805" width="0" style="218" hidden="1" customWidth="1"/>
    <col min="3806" max="3806" width="3.42578125" style="218" customWidth="1"/>
    <col min="3807" max="3807" width="0" style="218" hidden="1" customWidth="1"/>
    <col min="3808" max="3808" width="17.7109375" style="218" customWidth="1"/>
    <col min="3809" max="3809" width="3.42578125" style="218" customWidth="1"/>
    <col min="3810" max="3810" width="0" style="218" hidden="1" customWidth="1"/>
    <col min="3811" max="3811" width="23.7109375" style="218" customWidth="1"/>
    <col min="3812" max="3812" width="10" style="218" customWidth="1"/>
    <col min="3813" max="3813" width="0" style="218" hidden="1" customWidth="1"/>
    <col min="3814" max="3815" width="14.7109375" style="218" customWidth="1"/>
    <col min="3816" max="3816" width="12.85546875" style="218" customWidth="1"/>
    <col min="3817" max="3817" width="3.28515625" style="218" customWidth="1"/>
    <col min="3818" max="3818" width="30.28515625" style="218" customWidth="1"/>
    <col min="3819" max="3819" width="5" style="218" customWidth="1"/>
    <col min="3820" max="3820" width="0" style="218" hidden="1" customWidth="1"/>
    <col min="3821" max="3821" width="14.28515625" style="218" customWidth="1"/>
    <col min="3822" max="3822" width="5.7109375" style="218" customWidth="1"/>
    <col min="3823" max="3823" width="0" style="218" hidden="1" customWidth="1"/>
    <col min="3824" max="3824" width="17.28515625" style="218" customWidth="1"/>
    <col min="3825" max="3825" width="12.7109375" style="218" customWidth="1"/>
    <col min="3826" max="3826" width="0" style="218" hidden="1" customWidth="1"/>
    <col min="3827" max="3827" width="5.28515625" style="218" customWidth="1"/>
    <col min="3828" max="3828" width="0" style="218" hidden="1" customWidth="1"/>
    <col min="3829" max="3829" width="17" style="218" customWidth="1"/>
    <col min="3830" max="3830" width="6.28515625" style="218" customWidth="1"/>
    <col min="3831" max="3831" width="0" style="218" hidden="1" customWidth="1"/>
    <col min="3832" max="3832" width="14.28515625" style="218" customWidth="1"/>
    <col min="3833" max="3833" width="7.5703125" style="218" customWidth="1"/>
    <col min="3834" max="3834" width="0" style="218" hidden="1" customWidth="1"/>
    <col min="3835" max="3836" width="14.28515625" style="218" customWidth="1"/>
    <col min="3837" max="3837" width="20.85546875" style="218" customWidth="1"/>
    <col min="3838" max="3838" width="14.42578125" style="218" customWidth="1"/>
    <col min="3839" max="3839" width="15" style="218" customWidth="1"/>
    <col min="3840" max="3840" width="2.7109375" style="218" customWidth="1"/>
    <col min="3841" max="3841" width="11.7109375" style="218" customWidth="1"/>
    <col min="3842" max="3842" width="11.5703125" style="218" customWidth="1"/>
    <col min="3843" max="3843" width="2.28515625" style="218" customWidth="1"/>
    <col min="3844" max="3844" width="41" style="218" customWidth="1"/>
    <col min="3845" max="3845" width="14.28515625" style="218" customWidth="1"/>
    <col min="3846" max="3847" width="11.5703125" style="218" customWidth="1"/>
    <col min="3848" max="3848" width="21.85546875" style="218" customWidth="1"/>
    <col min="3849" max="4040" width="11.42578125" style="218"/>
    <col min="4041" max="4041" width="21.85546875" style="218" customWidth="1"/>
    <col min="4042" max="4042" width="13.85546875" style="218" customWidth="1"/>
    <col min="4043" max="4043" width="38.7109375" style="218" customWidth="1"/>
    <col min="4044" max="4044" width="3" style="218" bestFit="1" customWidth="1"/>
    <col min="4045" max="4045" width="32.28515625" style="218" customWidth="1"/>
    <col min="4046" max="4046" width="46.28515625" style="218" customWidth="1"/>
    <col min="4047" max="4047" width="19" style="218" customWidth="1"/>
    <col min="4048" max="4048" width="0" style="218" hidden="1" customWidth="1"/>
    <col min="4049" max="4049" width="17.7109375" style="218" customWidth="1"/>
    <col min="4050" max="4050" width="0" style="218" hidden="1" customWidth="1"/>
    <col min="4051" max="4051" width="22.28515625" style="218" customWidth="1"/>
    <col min="4052" max="4052" width="5.28515625" style="218" customWidth="1"/>
    <col min="4053" max="4053" width="36.28515625" style="218" customWidth="1"/>
    <col min="4054" max="4054" width="5.7109375" style="218" customWidth="1"/>
    <col min="4055" max="4055" width="0" style="218" hidden="1" customWidth="1"/>
    <col min="4056" max="4056" width="20.7109375" style="218" customWidth="1"/>
    <col min="4057" max="4057" width="4.85546875" style="218" customWidth="1"/>
    <col min="4058" max="4058" width="0" style="218" hidden="1" customWidth="1"/>
    <col min="4059" max="4059" width="24.7109375" style="218" customWidth="1"/>
    <col min="4060" max="4060" width="12.28515625" style="218" customWidth="1"/>
    <col min="4061" max="4061" width="0" style="218" hidden="1" customWidth="1"/>
    <col min="4062" max="4062" width="3.42578125" style="218" customWidth="1"/>
    <col min="4063" max="4063" width="0" style="218" hidden="1" customWidth="1"/>
    <col min="4064" max="4064" width="17.7109375" style="218" customWidth="1"/>
    <col min="4065" max="4065" width="3.42578125" style="218" customWidth="1"/>
    <col min="4066" max="4066" width="0" style="218" hidden="1" customWidth="1"/>
    <col min="4067" max="4067" width="23.7109375" style="218" customWidth="1"/>
    <col min="4068" max="4068" width="10" style="218" customWidth="1"/>
    <col min="4069" max="4069" width="0" style="218" hidden="1" customWidth="1"/>
    <col min="4070" max="4071" width="14.7109375" style="218" customWidth="1"/>
    <col min="4072" max="4072" width="12.85546875" style="218" customWidth="1"/>
    <col min="4073" max="4073" width="3.28515625" style="218" customWidth="1"/>
    <col min="4074" max="4074" width="30.28515625" style="218" customWidth="1"/>
    <col min="4075" max="4075" width="5" style="218" customWidth="1"/>
    <col min="4076" max="4076" width="0" style="218" hidden="1" customWidth="1"/>
    <col min="4077" max="4077" width="14.28515625" style="218" customWidth="1"/>
    <col min="4078" max="4078" width="5.7109375" style="218" customWidth="1"/>
    <col min="4079" max="4079" width="0" style="218" hidden="1" customWidth="1"/>
    <col min="4080" max="4080" width="17.28515625" style="218" customWidth="1"/>
    <col min="4081" max="4081" width="12.7109375" style="218" customWidth="1"/>
    <col min="4082" max="4082" width="0" style="218" hidden="1" customWidth="1"/>
    <col min="4083" max="4083" width="5.28515625" style="218" customWidth="1"/>
    <col min="4084" max="4084" width="0" style="218" hidden="1" customWidth="1"/>
    <col min="4085" max="4085" width="17" style="218" customWidth="1"/>
    <col min="4086" max="4086" width="6.28515625" style="218" customWidth="1"/>
    <col min="4087" max="4087" width="0" style="218" hidden="1" customWidth="1"/>
    <col min="4088" max="4088" width="14.28515625" style="218" customWidth="1"/>
    <col min="4089" max="4089" width="7.5703125" style="218" customWidth="1"/>
    <col min="4090" max="4090" width="0" style="218" hidden="1" customWidth="1"/>
    <col min="4091" max="4092" width="14.28515625" style="218" customWidth="1"/>
    <col min="4093" max="4093" width="20.85546875" style="218" customWidth="1"/>
    <col min="4094" max="4094" width="14.42578125" style="218" customWidth="1"/>
    <col min="4095" max="4095" width="15" style="218" customWidth="1"/>
    <col min="4096" max="4096" width="2.7109375" style="218" customWidth="1"/>
    <col min="4097" max="4097" width="11.7109375" style="218" customWidth="1"/>
    <col min="4098" max="4098" width="11.5703125" style="218" customWidth="1"/>
    <col min="4099" max="4099" width="2.28515625" style="218" customWidth="1"/>
    <col min="4100" max="4100" width="41" style="218" customWidth="1"/>
    <col min="4101" max="4101" width="14.28515625" style="218" customWidth="1"/>
    <col min="4102" max="4103" width="11.5703125" style="218" customWidth="1"/>
    <col min="4104" max="4104" width="21.85546875" style="218" customWidth="1"/>
    <col min="4105" max="4296" width="11.42578125" style="218"/>
    <col min="4297" max="4297" width="21.85546875" style="218" customWidth="1"/>
    <col min="4298" max="4298" width="13.85546875" style="218" customWidth="1"/>
    <col min="4299" max="4299" width="38.7109375" style="218" customWidth="1"/>
    <col min="4300" max="4300" width="3" style="218" bestFit="1" customWidth="1"/>
    <col min="4301" max="4301" width="32.28515625" style="218" customWidth="1"/>
    <col min="4302" max="4302" width="46.28515625" style="218" customWidth="1"/>
    <col min="4303" max="4303" width="19" style="218" customWidth="1"/>
    <col min="4304" max="4304" width="0" style="218" hidden="1" customWidth="1"/>
    <col min="4305" max="4305" width="17.7109375" style="218" customWidth="1"/>
    <col min="4306" max="4306" width="0" style="218" hidden="1" customWidth="1"/>
    <col min="4307" max="4307" width="22.28515625" style="218" customWidth="1"/>
    <col min="4308" max="4308" width="5.28515625" style="218" customWidth="1"/>
    <col min="4309" max="4309" width="36.28515625" style="218" customWidth="1"/>
    <col min="4310" max="4310" width="5.7109375" style="218" customWidth="1"/>
    <col min="4311" max="4311" width="0" style="218" hidden="1" customWidth="1"/>
    <col min="4312" max="4312" width="20.7109375" style="218" customWidth="1"/>
    <col min="4313" max="4313" width="4.85546875" style="218" customWidth="1"/>
    <col min="4314" max="4314" width="0" style="218" hidden="1" customWidth="1"/>
    <col min="4315" max="4315" width="24.7109375" style="218" customWidth="1"/>
    <col min="4316" max="4316" width="12.28515625" style="218" customWidth="1"/>
    <col min="4317" max="4317" width="0" style="218" hidden="1" customWidth="1"/>
    <col min="4318" max="4318" width="3.42578125" style="218" customWidth="1"/>
    <col min="4319" max="4319" width="0" style="218" hidden="1" customWidth="1"/>
    <col min="4320" max="4320" width="17.7109375" style="218" customWidth="1"/>
    <col min="4321" max="4321" width="3.42578125" style="218" customWidth="1"/>
    <col min="4322" max="4322" width="0" style="218" hidden="1" customWidth="1"/>
    <col min="4323" max="4323" width="23.7109375" style="218" customWidth="1"/>
    <col min="4324" max="4324" width="10" style="218" customWidth="1"/>
    <col min="4325" max="4325" width="0" style="218" hidden="1" customWidth="1"/>
    <col min="4326" max="4327" width="14.7109375" style="218" customWidth="1"/>
    <col min="4328" max="4328" width="12.85546875" style="218" customWidth="1"/>
    <col min="4329" max="4329" width="3.28515625" style="218" customWidth="1"/>
    <col min="4330" max="4330" width="30.28515625" style="218" customWidth="1"/>
    <col min="4331" max="4331" width="5" style="218" customWidth="1"/>
    <col min="4332" max="4332" width="0" style="218" hidden="1" customWidth="1"/>
    <col min="4333" max="4333" width="14.28515625" style="218" customWidth="1"/>
    <col min="4334" max="4334" width="5.7109375" style="218" customWidth="1"/>
    <col min="4335" max="4335" width="0" style="218" hidden="1" customWidth="1"/>
    <col min="4336" max="4336" width="17.28515625" style="218" customWidth="1"/>
    <col min="4337" max="4337" width="12.7109375" style="218" customWidth="1"/>
    <col min="4338" max="4338" width="0" style="218" hidden="1" customWidth="1"/>
    <col min="4339" max="4339" width="5.28515625" style="218" customWidth="1"/>
    <col min="4340" max="4340" width="0" style="218" hidden="1" customWidth="1"/>
    <col min="4341" max="4341" width="17" style="218" customWidth="1"/>
    <col min="4342" max="4342" width="6.28515625" style="218" customWidth="1"/>
    <col min="4343" max="4343" width="0" style="218" hidden="1" customWidth="1"/>
    <col min="4344" max="4344" width="14.28515625" style="218" customWidth="1"/>
    <col min="4345" max="4345" width="7.5703125" style="218" customWidth="1"/>
    <col min="4346" max="4346" width="0" style="218" hidden="1" customWidth="1"/>
    <col min="4347" max="4348" width="14.28515625" style="218" customWidth="1"/>
    <col min="4349" max="4349" width="20.85546875" style="218" customWidth="1"/>
    <col min="4350" max="4350" width="14.42578125" style="218" customWidth="1"/>
    <col min="4351" max="4351" width="15" style="218" customWidth="1"/>
    <col min="4352" max="4352" width="2.7109375" style="218" customWidth="1"/>
    <col min="4353" max="4353" width="11.7109375" style="218" customWidth="1"/>
    <col min="4354" max="4354" width="11.5703125" style="218" customWidth="1"/>
    <col min="4355" max="4355" width="2.28515625" style="218" customWidth="1"/>
    <col min="4356" max="4356" width="41" style="218" customWidth="1"/>
    <col min="4357" max="4357" width="14.28515625" style="218" customWidth="1"/>
    <col min="4358" max="4359" width="11.5703125" style="218" customWidth="1"/>
    <col min="4360" max="4360" width="21.85546875" style="218" customWidth="1"/>
    <col min="4361" max="4552" width="11.42578125" style="218"/>
    <col min="4553" max="4553" width="21.85546875" style="218" customWidth="1"/>
    <col min="4554" max="4554" width="13.85546875" style="218" customWidth="1"/>
    <col min="4555" max="4555" width="38.7109375" style="218" customWidth="1"/>
    <col min="4556" max="4556" width="3" style="218" bestFit="1" customWidth="1"/>
    <col min="4557" max="4557" width="32.28515625" style="218" customWidth="1"/>
    <col min="4558" max="4558" width="46.28515625" style="218" customWidth="1"/>
    <col min="4559" max="4559" width="19" style="218" customWidth="1"/>
    <col min="4560" max="4560" width="0" style="218" hidden="1" customWidth="1"/>
    <col min="4561" max="4561" width="17.7109375" style="218" customWidth="1"/>
    <col min="4562" max="4562" width="0" style="218" hidden="1" customWidth="1"/>
    <col min="4563" max="4563" width="22.28515625" style="218" customWidth="1"/>
    <col min="4564" max="4564" width="5.28515625" style="218" customWidth="1"/>
    <col min="4565" max="4565" width="36.28515625" style="218" customWidth="1"/>
    <col min="4566" max="4566" width="5.7109375" style="218" customWidth="1"/>
    <col min="4567" max="4567" width="0" style="218" hidden="1" customWidth="1"/>
    <col min="4568" max="4568" width="20.7109375" style="218" customWidth="1"/>
    <col min="4569" max="4569" width="4.85546875" style="218" customWidth="1"/>
    <col min="4570" max="4570" width="0" style="218" hidden="1" customWidth="1"/>
    <col min="4571" max="4571" width="24.7109375" style="218" customWidth="1"/>
    <col min="4572" max="4572" width="12.28515625" style="218" customWidth="1"/>
    <col min="4573" max="4573" width="0" style="218" hidden="1" customWidth="1"/>
    <col min="4574" max="4574" width="3.42578125" style="218" customWidth="1"/>
    <col min="4575" max="4575" width="0" style="218" hidden="1" customWidth="1"/>
    <col min="4576" max="4576" width="17.7109375" style="218" customWidth="1"/>
    <col min="4577" max="4577" width="3.42578125" style="218" customWidth="1"/>
    <col min="4578" max="4578" width="0" style="218" hidden="1" customWidth="1"/>
    <col min="4579" max="4579" width="23.7109375" style="218" customWidth="1"/>
    <col min="4580" max="4580" width="10" style="218" customWidth="1"/>
    <col min="4581" max="4581" width="0" style="218" hidden="1" customWidth="1"/>
    <col min="4582" max="4583" width="14.7109375" style="218" customWidth="1"/>
    <col min="4584" max="4584" width="12.85546875" style="218" customWidth="1"/>
    <col min="4585" max="4585" width="3.28515625" style="218" customWidth="1"/>
    <col min="4586" max="4586" width="30.28515625" style="218" customWidth="1"/>
    <col min="4587" max="4587" width="5" style="218" customWidth="1"/>
    <col min="4588" max="4588" width="0" style="218" hidden="1" customWidth="1"/>
    <col min="4589" max="4589" width="14.28515625" style="218" customWidth="1"/>
    <col min="4590" max="4590" width="5.7109375" style="218" customWidth="1"/>
    <col min="4591" max="4591" width="0" style="218" hidden="1" customWidth="1"/>
    <col min="4592" max="4592" width="17.28515625" style="218" customWidth="1"/>
    <col min="4593" max="4593" width="12.7109375" style="218" customWidth="1"/>
    <col min="4594" max="4594" width="0" style="218" hidden="1" customWidth="1"/>
    <col min="4595" max="4595" width="5.28515625" style="218" customWidth="1"/>
    <col min="4596" max="4596" width="0" style="218" hidden="1" customWidth="1"/>
    <col min="4597" max="4597" width="17" style="218" customWidth="1"/>
    <col min="4598" max="4598" width="6.28515625" style="218" customWidth="1"/>
    <col min="4599" max="4599" width="0" style="218" hidden="1" customWidth="1"/>
    <col min="4600" max="4600" width="14.28515625" style="218" customWidth="1"/>
    <col min="4601" max="4601" width="7.5703125" style="218" customWidth="1"/>
    <col min="4602" max="4602" width="0" style="218" hidden="1" customWidth="1"/>
    <col min="4603" max="4604" width="14.28515625" style="218" customWidth="1"/>
    <col min="4605" max="4605" width="20.85546875" style="218" customWidth="1"/>
    <col min="4606" max="4606" width="14.42578125" style="218" customWidth="1"/>
    <col min="4607" max="4607" width="15" style="218" customWidth="1"/>
    <col min="4608" max="4608" width="2.7109375" style="218" customWidth="1"/>
    <col min="4609" max="4609" width="11.7109375" style="218" customWidth="1"/>
    <col min="4610" max="4610" width="11.5703125" style="218" customWidth="1"/>
    <col min="4611" max="4611" width="2.28515625" style="218" customWidth="1"/>
    <col min="4612" max="4612" width="41" style="218" customWidth="1"/>
    <col min="4613" max="4613" width="14.28515625" style="218" customWidth="1"/>
    <col min="4614" max="4615" width="11.5703125" style="218" customWidth="1"/>
    <col min="4616" max="4616" width="21.85546875" style="218" customWidth="1"/>
    <col min="4617" max="4808" width="11.42578125" style="218"/>
    <col min="4809" max="4809" width="21.85546875" style="218" customWidth="1"/>
    <col min="4810" max="4810" width="13.85546875" style="218" customWidth="1"/>
    <col min="4811" max="4811" width="38.7109375" style="218" customWidth="1"/>
    <col min="4812" max="4812" width="3" style="218" bestFit="1" customWidth="1"/>
    <col min="4813" max="4813" width="32.28515625" style="218" customWidth="1"/>
    <col min="4814" max="4814" width="46.28515625" style="218" customWidth="1"/>
    <col min="4815" max="4815" width="19" style="218" customWidth="1"/>
    <col min="4816" max="4816" width="0" style="218" hidden="1" customWidth="1"/>
    <col min="4817" max="4817" width="17.7109375" style="218" customWidth="1"/>
    <col min="4818" max="4818" width="0" style="218" hidden="1" customWidth="1"/>
    <col min="4819" max="4819" width="22.28515625" style="218" customWidth="1"/>
    <col min="4820" max="4820" width="5.28515625" style="218" customWidth="1"/>
    <col min="4821" max="4821" width="36.28515625" style="218" customWidth="1"/>
    <col min="4822" max="4822" width="5.7109375" style="218" customWidth="1"/>
    <col min="4823" max="4823" width="0" style="218" hidden="1" customWidth="1"/>
    <col min="4824" max="4824" width="20.7109375" style="218" customWidth="1"/>
    <col min="4825" max="4825" width="4.85546875" style="218" customWidth="1"/>
    <col min="4826" max="4826" width="0" style="218" hidden="1" customWidth="1"/>
    <col min="4827" max="4827" width="24.7109375" style="218" customWidth="1"/>
    <col min="4828" max="4828" width="12.28515625" style="218" customWidth="1"/>
    <col min="4829" max="4829" width="0" style="218" hidden="1" customWidth="1"/>
    <col min="4830" max="4830" width="3.42578125" style="218" customWidth="1"/>
    <col min="4831" max="4831" width="0" style="218" hidden="1" customWidth="1"/>
    <col min="4832" max="4832" width="17.7109375" style="218" customWidth="1"/>
    <col min="4833" max="4833" width="3.42578125" style="218" customWidth="1"/>
    <col min="4834" max="4834" width="0" style="218" hidden="1" customWidth="1"/>
    <col min="4835" max="4835" width="23.7109375" style="218" customWidth="1"/>
    <col min="4836" max="4836" width="10" style="218" customWidth="1"/>
    <col min="4837" max="4837" width="0" style="218" hidden="1" customWidth="1"/>
    <col min="4838" max="4839" width="14.7109375" style="218" customWidth="1"/>
    <col min="4840" max="4840" width="12.85546875" style="218" customWidth="1"/>
    <col min="4841" max="4841" width="3.28515625" style="218" customWidth="1"/>
    <col min="4842" max="4842" width="30.28515625" style="218" customWidth="1"/>
    <col min="4843" max="4843" width="5" style="218" customWidth="1"/>
    <col min="4844" max="4844" width="0" style="218" hidden="1" customWidth="1"/>
    <col min="4845" max="4845" width="14.28515625" style="218" customWidth="1"/>
    <col min="4846" max="4846" width="5.7109375" style="218" customWidth="1"/>
    <col min="4847" max="4847" width="0" style="218" hidden="1" customWidth="1"/>
    <col min="4848" max="4848" width="17.28515625" style="218" customWidth="1"/>
    <col min="4849" max="4849" width="12.7109375" style="218" customWidth="1"/>
    <col min="4850" max="4850" width="0" style="218" hidden="1" customWidth="1"/>
    <col min="4851" max="4851" width="5.28515625" style="218" customWidth="1"/>
    <col min="4852" max="4852" width="0" style="218" hidden="1" customWidth="1"/>
    <col min="4853" max="4853" width="17" style="218" customWidth="1"/>
    <col min="4854" max="4854" width="6.28515625" style="218" customWidth="1"/>
    <col min="4855" max="4855" width="0" style="218" hidden="1" customWidth="1"/>
    <col min="4856" max="4856" width="14.28515625" style="218" customWidth="1"/>
    <col min="4857" max="4857" width="7.5703125" style="218" customWidth="1"/>
    <col min="4858" max="4858" width="0" style="218" hidden="1" customWidth="1"/>
    <col min="4859" max="4860" width="14.28515625" style="218" customWidth="1"/>
    <col min="4861" max="4861" width="20.85546875" style="218" customWidth="1"/>
    <col min="4862" max="4862" width="14.42578125" style="218" customWidth="1"/>
    <col min="4863" max="4863" width="15" style="218" customWidth="1"/>
    <col min="4864" max="4864" width="2.7109375" style="218" customWidth="1"/>
    <col min="4865" max="4865" width="11.7109375" style="218" customWidth="1"/>
    <col min="4866" max="4866" width="11.5703125" style="218" customWidth="1"/>
    <col min="4867" max="4867" width="2.28515625" style="218" customWidth="1"/>
    <col min="4868" max="4868" width="41" style="218" customWidth="1"/>
    <col min="4869" max="4869" width="14.28515625" style="218" customWidth="1"/>
    <col min="4870" max="4871" width="11.5703125" style="218" customWidth="1"/>
    <col min="4872" max="4872" width="21.85546875" style="218" customWidth="1"/>
    <col min="4873" max="5064" width="11.42578125" style="218"/>
    <col min="5065" max="5065" width="21.85546875" style="218" customWidth="1"/>
    <col min="5066" max="5066" width="13.85546875" style="218" customWidth="1"/>
    <col min="5067" max="5067" width="38.7109375" style="218" customWidth="1"/>
    <col min="5068" max="5068" width="3" style="218" bestFit="1" customWidth="1"/>
    <col min="5069" max="5069" width="32.28515625" style="218" customWidth="1"/>
    <col min="5070" max="5070" width="46.28515625" style="218" customWidth="1"/>
    <col min="5071" max="5071" width="19" style="218" customWidth="1"/>
    <col min="5072" max="5072" width="0" style="218" hidden="1" customWidth="1"/>
    <col min="5073" max="5073" width="17.7109375" style="218" customWidth="1"/>
    <col min="5074" max="5074" width="0" style="218" hidden="1" customWidth="1"/>
    <col min="5075" max="5075" width="22.28515625" style="218" customWidth="1"/>
    <col min="5076" max="5076" width="5.28515625" style="218" customWidth="1"/>
    <col min="5077" max="5077" width="36.28515625" style="218" customWidth="1"/>
    <col min="5078" max="5078" width="5.7109375" style="218" customWidth="1"/>
    <col min="5079" max="5079" width="0" style="218" hidden="1" customWidth="1"/>
    <col min="5080" max="5080" width="20.7109375" style="218" customWidth="1"/>
    <col min="5081" max="5081" width="4.85546875" style="218" customWidth="1"/>
    <col min="5082" max="5082" width="0" style="218" hidden="1" customWidth="1"/>
    <col min="5083" max="5083" width="24.7109375" style="218" customWidth="1"/>
    <col min="5084" max="5084" width="12.28515625" style="218" customWidth="1"/>
    <col min="5085" max="5085" width="0" style="218" hidden="1" customWidth="1"/>
    <col min="5086" max="5086" width="3.42578125" style="218" customWidth="1"/>
    <col min="5087" max="5087" width="0" style="218" hidden="1" customWidth="1"/>
    <col min="5088" max="5088" width="17.7109375" style="218" customWidth="1"/>
    <col min="5089" max="5089" width="3.42578125" style="218" customWidth="1"/>
    <col min="5090" max="5090" width="0" style="218" hidden="1" customWidth="1"/>
    <col min="5091" max="5091" width="23.7109375" style="218" customWidth="1"/>
    <col min="5092" max="5092" width="10" style="218" customWidth="1"/>
    <col min="5093" max="5093" width="0" style="218" hidden="1" customWidth="1"/>
    <col min="5094" max="5095" width="14.7109375" style="218" customWidth="1"/>
    <col min="5096" max="5096" width="12.85546875" style="218" customWidth="1"/>
    <col min="5097" max="5097" width="3.28515625" style="218" customWidth="1"/>
    <col min="5098" max="5098" width="30.28515625" style="218" customWidth="1"/>
    <col min="5099" max="5099" width="5" style="218" customWidth="1"/>
    <col min="5100" max="5100" width="0" style="218" hidden="1" customWidth="1"/>
    <col min="5101" max="5101" width="14.28515625" style="218" customWidth="1"/>
    <col min="5102" max="5102" width="5.7109375" style="218" customWidth="1"/>
    <col min="5103" max="5103" width="0" style="218" hidden="1" customWidth="1"/>
    <col min="5104" max="5104" width="17.28515625" style="218" customWidth="1"/>
    <col min="5105" max="5105" width="12.7109375" style="218" customWidth="1"/>
    <col min="5106" max="5106" width="0" style="218" hidden="1" customWidth="1"/>
    <col min="5107" max="5107" width="5.28515625" style="218" customWidth="1"/>
    <col min="5108" max="5108" width="0" style="218" hidden="1" customWidth="1"/>
    <col min="5109" max="5109" width="17" style="218" customWidth="1"/>
    <col min="5110" max="5110" width="6.28515625" style="218" customWidth="1"/>
    <col min="5111" max="5111" width="0" style="218" hidden="1" customWidth="1"/>
    <col min="5112" max="5112" width="14.28515625" style="218" customWidth="1"/>
    <col min="5113" max="5113" width="7.5703125" style="218" customWidth="1"/>
    <col min="5114" max="5114" width="0" style="218" hidden="1" customWidth="1"/>
    <col min="5115" max="5116" width="14.28515625" style="218" customWidth="1"/>
    <col min="5117" max="5117" width="20.85546875" style="218" customWidth="1"/>
    <col min="5118" max="5118" width="14.42578125" style="218" customWidth="1"/>
    <col min="5119" max="5119" width="15" style="218" customWidth="1"/>
    <col min="5120" max="5120" width="2.7109375" style="218" customWidth="1"/>
    <col min="5121" max="5121" width="11.7109375" style="218" customWidth="1"/>
    <col min="5122" max="5122" width="11.5703125" style="218" customWidth="1"/>
    <col min="5123" max="5123" width="2.28515625" style="218" customWidth="1"/>
    <col min="5124" max="5124" width="41" style="218" customWidth="1"/>
    <col min="5125" max="5125" width="14.28515625" style="218" customWidth="1"/>
    <col min="5126" max="5127" width="11.5703125" style="218" customWidth="1"/>
    <col min="5128" max="5128" width="21.85546875" style="218" customWidth="1"/>
    <col min="5129" max="5320" width="11.42578125" style="218"/>
    <col min="5321" max="5321" width="21.85546875" style="218" customWidth="1"/>
    <col min="5322" max="5322" width="13.85546875" style="218" customWidth="1"/>
    <col min="5323" max="5323" width="38.7109375" style="218" customWidth="1"/>
    <col min="5324" max="5324" width="3" style="218" bestFit="1" customWidth="1"/>
    <col min="5325" max="5325" width="32.28515625" style="218" customWidth="1"/>
    <col min="5326" max="5326" width="46.28515625" style="218" customWidth="1"/>
    <col min="5327" max="5327" width="19" style="218" customWidth="1"/>
    <col min="5328" max="5328" width="0" style="218" hidden="1" customWidth="1"/>
    <col min="5329" max="5329" width="17.7109375" style="218" customWidth="1"/>
    <col min="5330" max="5330" width="0" style="218" hidden="1" customWidth="1"/>
    <col min="5331" max="5331" width="22.28515625" style="218" customWidth="1"/>
    <col min="5332" max="5332" width="5.28515625" style="218" customWidth="1"/>
    <col min="5333" max="5333" width="36.28515625" style="218" customWidth="1"/>
    <col min="5334" max="5334" width="5.7109375" style="218" customWidth="1"/>
    <col min="5335" max="5335" width="0" style="218" hidden="1" customWidth="1"/>
    <col min="5336" max="5336" width="20.7109375" style="218" customWidth="1"/>
    <col min="5337" max="5337" width="4.85546875" style="218" customWidth="1"/>
    <col min="5338" max="5338" width="0" style="218" hidden="1" customWidth="1"/>
    <col min="5339" max="5339" width="24.7109375" style="218" customWidth="1"/>
    <col min="5340" max="5340" width="12.28515625" style="218" customWidth="1"/>
    <col min="5341" max="5341" width="0" style="218" hidden="1" customWidth="1"/>
    <col min="5342" max="5342" width="3.42578125" style="218" customWidth="1"/>
    <col min="5343" max="5343" width="0" style="218" hidden="1" customWidth="1"/>
    <col min="5344" max="5344" width="17.7109375" style="218" customWidth="1"/>
    <col min="5345" max="5345" width="3.42578125" style="218" customWidth="1"/>
    <col min="5346" max="5346" width="0" style="218" hidden="1" customWidth="1"/>
    <col min="5347" max="5347" width="23.7109375" style="218" customWidth="1"/>
    <col min="5348" max="5348" width="10" style="218" customWidth="1"/>
    <col min="5349" max="5349" width="0" style="218" hidden="1" customWidth="1"/>
    <col min="5350" max="5351" width="14.7109375" style="218" customWidth="1"/>
    <col min="5352" max="5352" width="12.85546875" style="218" customWidth="1"/>
    <col min="5353" max="5353" width="3.28515625" style="218" customWidth="1"/>
    <col min="5354" max="5354" width="30.28515625" style="218" customWidth="1"/>
    <col min="5355" max="5355" width="5" style="218" customWidth="1"/>
    <col min="5356" max="5356" width="0" style="218" hidden="1" customWidth="1"/>
    <col min="5357" max="5357" width="14.28515625" style="218" customWidth="1"/>
    <col min="5358" max="5358" width="5.7109375" style="218" customWidth="1"/>
    <col min="5359" max="5359" width="0" style="218" hidden="1" customWidth="1"/>
    <col min="5360" max="5360" width="17.28515625" style="218" customWidth="1"/>
    <col min="5361" max="5361" width="12.7109375" style="218" customWidth="1"/>
    <col min="5362" max="5362" width="0" style="218" hidden="1" customWidth="1"/>
    <col min="5363" max="5363" width="5.28515625" style="218" customWidth="1"/>
    <col min="5364" max="5364" width="0" style="218" hidden="1" customWidth="1"/>
    <col min="5365" max="5365" width="17" style="218" customWidth="1"/>
    <col min="5366" max="5366" width="6.28515625" style="218" customWidth="1"/>
    <col min="5367" max="5367" width="0" style="218" hidden="1" customWidth="1"/>
    <col min="5368" max="5368" width="14.28515625" style="218" customWidth="1"/>
    <col min="5369" max="5369" width="7.5703125" style="218" customWidth="1"/>
    <col min="5370" max="5370" width="0" style="218" hidden="1" customWidth="1"/>
    <col min="5371" max="5372" width="14.28515625" style="218" customWidth="1"/>
    <col min="5373" max="5373" width="20.85546875" style="218" customWidth="1"/>
    <col min="5374" max="5374" width="14.42578125" style="218" customWidth="1"/>
    <col min="5375" max="5375" width="15" style="218" customWidth="1"/>
    <col min="5376" max="5376" width="2.7109375" style="218" customWidth="1"/>
    <col min="5377" max="5377" width="11.7109375" style="218" customWidth="1"/>
    <col min="5378" max="5378" width="11.5703125" style="218" customWidth="1"/>
    <col min="5379" max="5379" width="2.28515625" style="218" customWidth="1"/>
    <col min="5380" max="5380" width="41" style="218" customWidth="1"/>
    <col min="5381" max="5381" width="14.28515625" style="218" customWidth="1"/>
    <col min="5382" max="5383" width="11.5703125" style="218" customWidth="1"/>
    <col min="5384" max="5384" width="21.85546875" style="218" customWidth="1"/>
    <col min="5385" max="5576" width="11.42578125" style="218"/>
    <col min="5577" max="5577" width="21.85546875" style="218" customWidth="1"/>
    <col min="5578" max="5578" width="13.85546875" style="218" customWidth="1"/>
    <col min="5579" max="5579" width="38.7109375" style="218" customWidth="1"/>
    <col min="5580" max="5580" width="3" style="218" bestFit="1" customWidth="1"/>
    <col min="5581" max="5581" width="32.28515625" style="218" customWidth="1"/>
    <col min="5582" max="5582" width="46.28515625" style="218" customWidth="1"/>
    <col min="5583" max="5583" width="19" style="218" customWidth="1"/>
    <col min="5584" max="5584" width="0" style="218" hidden="1" customWidth="1"/>
    <col min="5585" max="5585" width="17.7109375" style="218" customWidth="1"/>
    <col min="5586" max="5586" width="0" style="218" hidden="1" customWidth="1"/>
    <col min="5587" max="5587" width="22.28515625" style="218" customWidth="1"/>
    <col min="5588" max="5588" width="5.28515625" style="218" customWidth="1"/>
    <col min="5589" max="5589" width="36.28515625" style="218" customWidth="1"/>
    <col min="5590" max="5590" width="5.7109375" style="218" customWidth="1"/>
    <col min="5591" max="5591" width="0" style="218" hidden="1" customWidth="1"/>
    <col min="5592" max="5592" width="20.7109375" style="218" customWidth="1"/>
    <col min="5593" max="5593" width="4.85546875" style="218" customWidth="1"/>
    <col min="5594" max="5594" width="0" style="218" hidden="1" customWidth="1"/>
    <col min="5595" max="5595" width="24.7109375" style="218" customWidth="1"/>
    <col min="5596" max="5596" width="12.28515625" style="218" customWidth="1"/>
    <col min="5597" max="5597" width="0" style="218" hidden="1" customWidth="1"/>
    <col min="5598" max="5598" width="3.42578125" style="218" customWidth="1"/>
    <col min="5599" max="5599" width="0" style="218" hidden="1" customWidth="1"/>
    <col min="5600" max="5600" width="17.7109375" style="218" customWidth="1"/>
    <col min="5601" max="5601" width="3.42578125" style="218" customWidth="1"/>
    <col min="5602" max="5602" width="0" style="218" hidden="1" customWidth="1"/>
    <col min="5603" max="5603" width="23.7109375" style="218" customWidth="1"/>
    <col min="5604" max="5604" width="10" style="218" customWidth="1"/>
    <col min="5605" max="5605" width="0" style="218" hidden="1" customWidth="1"/>
    <col min="5606" max="5607" width="14.7109375" style="218" customWidth="1"/>
    <col min="5608" max="5608" width="12.85546875" style="218" customWidth="1"/>
    <col min="5609" max="5609" width="3.28515625" style="218" customWidth="1"/>
    <col min="5610" max="5610" width="30.28515625" style="218" customWidth="1"/>
    <col min="5611" max="5611" width="5" style="218" customWidth="1"/>
    <col min="5612" max="5612" width="0" style="218" hidden="1" customWidth="1"/>
    <col min="5613" max="5613" width="14.28515625" style="218" customWidth="1"/>
    <col min="5614" max="5614" width="5.7109375" style="218" customWidth="1"/>
    <col min="5615" max="5615" width="0" style="218" hidden="1" customWidth="1"/>
    <col min="5616" max="5616" width="17.28515625" style="218" customWidth="1"/>
    <col min="5617" max="5617" width="12.7109375" style="218" customWidth="1"/>
    <col min="5618" max="5618" width="0" style="218" hidden="1" customWidth="1"/>
    <col min="5619" max="5619" width="5.28515625" style="218" customWidth="1"/>
    <col min="5620" max="5620" width="0" style="218" hidden="1" customWidth="1"/>
    <col min="5621" max="5621" width="17" style="218" customWidth="1"/>
    <col min="5622" max="5622" width="6.28515625" style="218" customWidth="1"/>
    <col min="5623" max="5623" width="0" style="218" hidden="1" customWidth="1"/>
    <col min="5624" max="5624" width="14.28515625" style="218" customWidth="1"/>
    <col min="5625" max="5625" width="7.5703125" style="218" customWidth="1"/>
    <col min="5626" max="5626" width="0" style="218" hidden="1" customWidth="1"/>
    <col min="5627" max="5628" width="14.28515625" style="218" customWidth="1"/>
    <col min="5629" max="5629" width="20.85546875" style="218" customWidth="1"/>
    <col min="5630" max="5630" width="14.42578125" style="218" customWidth="1"/>
    <col min="5631" max="5631" width="15" style="218" customWidth="1"/>
    <col min="5632" max="5632" width="2.7109375" style="218" customWidth="1"/>
    <col min="5633" max="5633" width="11.7109375" style="218" customWidth="1"/>
    <col min="5634" max="5634" width="11.5703125" style="218" customWidth="1"/>
    <col min="5635" max="5635" width="2.28515625" style="218" customWidth="1"/>
    <col min="5636" max="5636" width="41" style="218" customWidth="1"/>
    <col min="5637" max="5637" width="14.28515625" style="218" customWidth="1"/>
    <col min="5638" max="5639" width="11.5703125" style="218" customWidth="1"/>
    <col min="5640" max="5640" width="21.85546875" style="218" customWidth="1"/>
    <col min="5641" max="5832" width="11.42578125" style="218"/>
    <col min="5833" max="5833" width="21.85546875" style="218" customWidth="1"/>
    <col min="5834" max="5834" width="13.85546875" style="218" customWidth="1"/>
    <col min="5835" max="5835" width="38.7109375" style="218" customWidth="1"/>
    <col min="5836" max="5836" width="3" style="218" bestFit="1" customWidth="1"/>
    <col min="5837" max="5837" width="32.28515625" style="218" customWidth="1"/>
    <col min="5838" max="5838" width="46.28515625" style="218" customWidth="1"/>
    <col min="5839" max="5839" width="19" style="218" customWidth="1"/>
    <col min="5840" max="5840" width="0" style="218" hidden="1" customWidth="1"/>
    <col min="5841" max="5841" width="17.7109375" style="218" customWidth="1"/>
    <col min="5842" max="5842" width="0" style="218" hidden="1" customWidth="1"/>
    <col min="5843" max="5843" width="22.28515625" style="218" customWidth="1"/>
    <col min="5844" max="5844" width="5.28515625" style="218" customWidth="1"/>
    <col min="5845" max="5845" width="36.28515625" style="218" customWidth="1"/>
    <col min="5846" max="5846" width="5.7109375" style="218" customWidth="1"/>
    <col min="5847" max="5847" width="0" style="218" hidden="1" customWidth="1"/>
    <col min="5848" max="5848" width="20.7109375" style="218" customWidth="1"/>
    <col min="5849" max="5849" width="4.85546875" style="218" customWidth="1"/>
    <col min="5850" max="5850" width="0" style="218" hidden="1" customWidth="1"/>
    <col min="5851" max="5851" width="24.7109375" style="218" customWidth="1"/>
    <col min="5852" max="5852" width="12.28515625" style="218" customWidth="1"/>
    <col min="5853" max="5853" width="0" style="218" hidden="1" customWidth="1"/>
    <col min="5854" max="5854" width="3.42578125" style="218" customWidth="1"/>
    <col min="5855" max="5855" width="0" style="218" hidden="1" customWidth="1"/>
    <col min="5856" max="5856" width="17.7109375" style="218" customWidth="1"/>
    <col min="5857" max="5857" width="3.42578125" style="218" customWidth="1"/>
    <col min="5858" max="5858" width="0" style="218" hidden="1" customWidth="1"/>
    <col min="5859" max="5859" width="23.7109375" style="218" customWidth="1"/>
    <col min="5860" max="5860" width="10" style="218" customWidth="1"/>
    <col min="5861" max="5861" width="0" style="218" hidden="1" customWidth="1"/>
    <col min="5862" max="5863" width="14.7109375" style="218" customWidth="1"/>
    <col min="5864" max="5864" width="12.85546875" style="218" customWidth="1"/>
    <col min="5865" max="5865" width="3.28515625" style="218" customWidth="1"/>
    <col min="5866" max="5866" width="30.28515625" style="218" customWidth="1"/>
    <col min="5867" max="5867" width="5" style="218" customWidth="1"/>
    <col min="5868" max="5868" width="0" style="218" hidden="1" customWidth="1"/>
    <col min="5869" max="5869" width="14.28515625" style="218" customWidth="1"/>
    <col min="5870" max="5870" width="5.7109375" style="218" customWidth="1"/>
    <col min="5871" max="5871" width="0" style="218" hidden="1" customWidth="1"/>
    <col min="5872" max="5872" width="17.28515625" style="218" customWidth="1"/>
    <col min="5873" max="5873" width="12.7109375" style="218" customWidth="1"/>
    <col min="5874" max="5874" width="0" style="218" hidden="1" customWidth="1"/>
    <col min="5875" max="5875" width="5.28515625" style="218" customWidth="1"/>
    <col min="5876" max="5876" width="0" style="218" hidden="1" customWidth="1"/>
    <col min="5877" max="5877" width="17" style="218" customWidth="1"/>
    <col min="5878" max="5878" width="6.28515625" style="218" customWidth="1"/>
    <col min="5879" max="5879" width="0" style="218" hidden="1" customWidth="1"/>
    <col min="5880" max="5880" width="14.28515625" style="218" customWidth="1"/>
    <col min="5881" max="5881" width="7.5703125" style="218" customWidth="1"/>
    <col min="5882" max="5882" width="0" style="218" hidden="1" customWidth="1"/>
    <col min="5883" max="5884" width="14.28515625" style="218" customWidth="1"/>
    <col min="5885" max="5885" width="20.85546875" style="218" customWidth="1"/>
    <col min="5886" max="5886" width="14.42578125" style="218" customWidth="1"/>
    <col min="5887" max="5887" width="15" style="218" customWidth="1"/>
    <col min="5888" max="5888" width="2.7109375" style="218" customWidth="1"/>
    <col min="5889" max="5889" width="11.7109375" style="218" customWidth="1"/>
    <col min="5890" max="5890" width="11.5703125" style="218" customWidth="1"/>
    <col min="5891" max="5891" width="2.28515625" style="218" customWidth="1"/>
    <col min="5892" max="5892" width="41" style="218" customWidth="1"/>
    <col min="5893" max="5893" width="14.28515625" style="218" customWidth="1"/>
    <col min="5894" max="5895" width="11.5703125" style="218" customWidth="1"/>
    <col min="5896" max="5896" width="21.85546875" style="218" customWidth="1"/>
    <col min="5897" max="6088" width="11.42578125" style="218"/>
    <col min="6089" max="6089" width="21.85546875" style="218" customWidth="1"/>
    <col min="6090" max="6090" width="13.85546875" style="218" customWidth="1"/>
    <col min="6091" max="6091" width="38.7109375" style="218" customWidth="1"/>
    <col min="6092" max="6092" width="3" style="218" bestFit="1" customWidth="1"/>
    <col min="6093" max="6093" width="32.28515625" style="218" customWidth="1"/>
    <col min="6094" max="6094" width="46.28515625" style="218" customWidth="1"/>
    <col min="6095" max="6095" width="19" style="218" customWidth="1"/>
    <col min="6096" max="6096" width="0" style="218" hidden="1" customWidth="1"/>
    <col min="6097" max="6097" width="17.7109375" style="218" customWidth="1"/>
    <col min="6098" max="6098" width="0" style="218" hidden="1" customWidth="1"/>
    <col min="6099" max="6099" width="22.28515625" style="218" customWidth="1"/>
    <col min="6100" max="6100" width="5.28515625" style="218" customWidth="1"/>
    <col min="6101" max="6101" width="36.28515625" style="218" customWidth="1"/>
    <col min="6102" max="6102" width="5.7109375" style="218" customWidth="1"/>
    <col min="6103" max="6103" width="0" style="218" hidden="1" customWidth="1"/>
    <col min="6104" max="6104" width="20.7109375" style="218" customWidth="1"/>
    <col min="6105" max="6105" width="4.85546875" style="218" customWidth="1"/>
    <col min="6106" max="6106" width="0" style="218" hidden="1" customWidth="1"/>
    <col min="6107" max="6107" width="24.7109375" style="218" customWidth="1"/>
    <col min="6108" max="6108" width="12.28515625" style="218" customWidth="1"/>
    <col min="6109" max="6109" width="0" style="218" hidden="1" customWidth="1"/>
    <col min="6110" max="6110" width="3.42578125" style="218" customWidth="1"/>
    <col min="6111" max="6111" width="0" style="218" hidden="1" customWidth="1"/>
    <col min="6112" max="6112" width="17.7109375" style="218" customWidth="1"/>
    <col min="6113" max="6113" width="3.42578125" style="218" customWidth="1"/>
    <col min="6114" max="6114" width="0" style="218" hidden="1" customWidth="1"/>
    <col min="6115" max="6115" width="23.7109375" style="218" customWidth="1"/>
    <col min="6116" max="6116" width="10" style="218" customWidth="1"/>
    <col min="6117" max="6117" width="0" style="218" hidden="1" customWidth="1"/>
    <col min="6118" max="6119" width="14.7109375" style="218" customWidth="1"/>
    <col min="6120" max="6120" width="12.85546875" style="218" customWidth="1"/>
    <col min="6121" max="6121" width="3.28515625" style="218" customWidth="1"/>
    <col min="6122" max="6122" width="30.28515625" style="218" customWidth="1"/>
    <col min="6123" max="6123" width="5" style="218" customWidth="1"/>
    <col min="6124" max="6124" width="0" style="218" hidden="1" customWidth="1"/>
    <col min="6125" max="6125" width="14.28515625" style="218" customWidth="1"/>
    <col min="6126" max="6126" width="5.7109375" style="218" customWidth="1"/>
    <col min="6127" max="6127" width="0" style="218" hidden="1" customWidth="1"/>
    <col min="6128" max="6128" width="17.28515625" style="218" customWidth="1"/>
    <col min="6129" max="6129" width="12.7109375" style="218" customWidth="1"/>
    <col min="6130" max="6130" width="0" style="218" hidden="1" customWidth="1"/>
    <col min="6131" max="6131" width="5.28515625" style="218" customWidth="1"/>
    <col min="6132" max="6132" width="0" style="218" hidden="1" customWidth="1"/>
    <col min="6133" max="6133" width="17" style="218" customWidth="1"/>
    <col min="6134" max="6134" width="6.28515625" style="218" customWidth="1"/>
    <col min="6135" max="6135" width="0" style="218" hidden="1" customWidth="1"/>
    <col min="6136" max="6136" width="14.28515625" style="218" customWidth="1"/>
    <col min="6137" max="6137" width="7.5703125" style="218" customWidth="1"/>
    <col min="6138" max="6138" width="0" style="218" hidden="1" customWidth="1"/>
    <col min="6139" max="6140" width="14.28515625" style="218" customWidth="1"/>
    <col min="6141" max="6141" width="20.85546875" style="218" customWidth="1"/>
    <col min="6142" max="6142" width="14.42578125" style="218" customWidth="1"/>
    <col min="6143" max="6143" width="15" style="218" customWidth="1"/>
    <col min="6144" max="6144" width="2.7109375" style="218" customWidth="1"/>
    <col min="6145" max="6145" width="11.7109375" style="218" customWidth="1"/>
    <col min="6146" max="6146" width="11.5703125" style="218" customWidth="1"/>
    <col min="6147" max="6147" width="2.28515625" style="218" customWidth="1"/>
    <col min="6148" max="6148" width="41" style="218" customWidth="1"/>
    <col min="6149" max="6149" width="14.28515625" style="218" customWidth="1"/>
    <col min="6150" max="6151" width="11.5703125" style="218" customWidth="1"/>
    <col min="6152" max="6152" width="21.85546875" style="218" customWidth="1"/>
    <col min="6153" max="6344" width="11.42578125" style="218"/>
    <col min="6345" max="6345" width="21.85546875" style="218" customWidth="1"/>
    <col min="6346" max="6346" width="13.85546875" style="218" customWidth="1"/>
    <col min="6347" max="6347" width="38.7109375" style="218" customWidth="1"/>
    <col min="6348" max="6348" width="3" style="218" bestFit="1" customWidth="1"/>
    <col min="6349" max="6349" width="32.28515625" style="218" customWidth="1"/>
    <col min="6350" max="6350" width="46.28515625" style="218" customWidth="1"/>
    <col min="6351" max="6351" width="19" style="218" customWidth="1"/>
    <col min="6352" max="6352" width="0" style="218" hidden="1" customWidth="1"/>
    <col min="6353" max="6353" width="17.7109375" style="218" customWidth="1"/>
    <col min="6354" max="6354" width="0" style="218" hidden="1" customWidth="1"/>
    <col min="6355" max="6355" width="22.28515625" style="218" customWidth="1"/>
    <col min="6356" max="6356" width="5.28515625" style="218" customWidth="1"/>
    <col min="6357" max="6357" width="36.28515625" style="218" customWidth="1"/>
    <col min="6358" max="6358" width="5.7109375" style="218" customWidth="1"/>
    <col min="6359" max="6359" width="0" style="218" hidden="1" customWidth="1"/>
    <col min="6360" max="6360" width="20.7109375" style="218" customWidth="1"/>
    <col min="6361" max="6361" width="4.85546875" style="218" customWidth="1"/>
    <col min="6362" max="6362" width="0" style="218" hidden="1" customWidth="1"/>
    <col min="6363" max="6363" width="24.7109375" style="218" customWidth="1"/>
    <col min="6364" max="6364" width="12.28515625" style="218" customWidth="1"/>
    <col min="6365" max="6365" width="0" style="218" hidden="1" customWidth="1"/>
    <col min="6366" max="6366" width="3.42578125" style="218" customWidth="1"/>
    <col min="6367" max="6367" width="0" style="218" hidden="1" customWidth="1"/>
    <col min="6368" max="6368" width="17.7109375" style="218" customWidth="1"/>
    <col min="6369" max="6369" width="3.42578125" style="218" customWidth="1"/>
    <col min="6370" max="6370" width="0" style="218" hidden="1" customWidth="1"/>
    <col min="6371" max="6371" width="23.7109375" style="218" customWidth="1"/>
    <col min="6372" max="6372" width="10" style="218" customWidth="1"/>
    <col min="6373" max="6373" width="0" style="218" hidden="1" customWidth="1"/>
    <col min="6374" max="6375" width="14.7109375" style="218" customWidth="1"/>
    <col min="6376" max="6376" width="12.85546875" style="218" customWidth="1"/>
    <col min="6377" max="6377" width="3.28515625" style="218" customWidth="1"/>
    <col min="6378" max="6378" width="30.28515625" style="218" customWidth="1"/>
    <col min="6379" max="6379" width="5" style="218" customWidth="1"/>
    <col min="6380" max="6380" width="0" style="218" hidden="1" customWidth="1"/>
    <col min="6381" max="6381" width="14.28515625" style="218" customWidth="1"/>
    <col min="6382" max="6382" width="5.7109375" style="218" customWidth="1"/>
    <col min="6383" max="6383" width="0" style="218" hidden="1" customWidth="1"/>
    <col min="6384" max="6384" width="17.28515625" style="218" customWidth="1"/>
    <col min="6385" max="6385" width="12.7109375" style="218" customWidth="1"/>
    <col min="6386" max="6386" width="0" style="218" hidden="1" customWidth="1"/>
    <col min="6387" max="6387" width="5.28515625" style="218" customWidth="1"/>
    <col min="6388" max="6388" width="0" style="218" hidden="1" customWidth="1"/>
    <col min="6389" max="6389" width="17" style="218" customWidth="1"/>
    <col min="6390" max="6390" width="6.28515625" style="218" customWidth="1"/>
    <col min="6391" max="6391" width="0" style="218" hidden="1" customWidth="1"/>
    <col min="6392" max="6392" width="14.28515625" style="218" customWidth="1"/>
    <col min="6393" max="6393" width="7.5703125" style="218" customWidth="1"/>
    <col min="6394" max="6394" width="0" style="218" hidden="1" customWidth="1"/>
    <col min="6395" max="6396" width="14.28515625" style="218" customWidth="1"/>
    <col min="6397" max="6397" width="20.85546875" style="218" customWidth="1"/>
    <col min="6398" max="6398" width="14.42578125" style="218" customWidth="1"/>
    <col min="6399" max="6399" width="15" style="218" customWidth="1"/>
    <col min="6400" max="6400" width="2.7109375" style="218" customWidth="1"/>
    <col min="6401" max="6401" width="11.7109375" style="218" customWidth="1"/>
    <col min="6402" max="6402" width="11.5703125" style="218" customWidth="1"/>
    <col min="6403" max="6403" width="2.28515625" style="218" customWidth="1"/>
    <col min="6404" max="6404" width="41" style="218" customWidth="1"/>
    <col min="6405" max="6405" width="14.28515625" style="218" customWidth="1"/>
    <col min="6406" max="6407" width="11.5703125" style="218" customWidth="1"/>
    <col min="6408" max="6408" width="21.85546875" style="218" customWidth="1"/>
    <col min="6409" max="6600" width="11.42578125" style="218"/>
    <col min="6601" max="6601" width="21.85546875" style="218" customWidth="1"/>
    <col min="6602" max="6602" width="13.85546875" style="218" customWidth="1"/>
    <col min="6603" max="6603" width="38.7109375" style="218" customWidth="1"/>
    <col min="6604" max="6604" width="3" style="218" bestFit="1" customWidth="1"/>
    <col min="6605" max="6605" width="32.28515625" style="218" customWidth="1"/>
    <col min="6606" max="6606" width="46.28515625" style="218" customWidth="1"/>
    <col min="6607" max="6607" width="19" style="218" customWidth="1"/>
    <col min="6608" max="6608" width="0" style="218" hidden="1" customWidth="1"/>
    <col min="6609" max="6609" width="17.7109375" style="218" customWidth="1"/>
    <col min="6610" max="6610" width="0" style="218" hidden="1" customWidth="1"/>
    <col min="6611" max="6611" width="22.28515625" style="218" customWidth="1"/>
    <col min="6612" max="6612" width="5.28515625" style="218" customWidth="1"/>
    <col min="6613" max="6613" width="36.28515625" style="218" customWidth="1"/>
    <col min="6614" max="6614" width="5.7109375" style="218" customWidth="1"/>
    <col min="6615" max="6615" width="0" style="218" hidden="1" customWidth="1"/>
    <col min="6616" max="6616" width="20.7109375" style="218" customWidth="1"/>
    <col min="6617" max="6617" width="4.85546875" style="218" customWidth="1"/>
    <col min="6618" max="6618" width="0" style="218" hidden="1" customWidth="1"/>
    <col min="6619" max="6619" width="24.7109375" style="218" customWidth="1"/>
    <col min="6620" max="6620" width="12.28515625" style="218" customWidth="1"/>
    <col min="6621" max="6621" width="0" style="218" hidden="1" customWidth="1"/>
    <col min="6622" max="6622" width="3.42578125" style="218" customWidth="1"/>
    <col min="6623" max="6623" width="0" style="218" hidden="1" customWidth="1"/>
    <col min="6624" max="6624" width="17.7109375" style="218" customWidth="1"/>
    <col min="6625" max="6625" width="3.42578125" style="218" customWidth="1"/>
    <col min="6626" max="6626" width="0" style="218" hidden="1" customWidth="1"/>
    <col min="6627" max="6627" width="23.7109375" style="218" customWidth="1"/>
    <col min="6628" max="6628" width="10" style="218" customWidth="1"/>
    <col min="6629" max="6629" width="0" style="218" hidden="1" customWidth="1"/>
    <col min="6630" max="6631" width="14.7109375" style="218" customWidth="1"/>
    <col min="6632" max="6632" width="12.85546875" style="218" customWidth="1"/>
    <col min="6633" max="6633" width="3.28515625" style="218" customWidth="1"/>
    <col min="6634" max="6634" width="30.28515625" style="218" customWidth="1"/>
    <col min="6635" max="6635" width="5" style="218" customWidth="1"/>
    <col min="6636" max="6636" width="0" style="218" hidden="1" customWidth="1"/>
    <col min="6637" max="6637" width="14.28515625" style="218" customWidth="1"/>
    <col min="6638" max="6638" width="5.7109375" style="218" customWidth="1"/>
    <col min="6639" max="6639" width="0" style="218" hidden="1" customWidth="1"/>
    <col min="6640" max="6640" width="17.28515625" style="218" customWidth="1"/>
    <col min="6641" max="6641" width="12.7109375" style="218" customWidth="1"/>
    <col min="6642" max="6642" width="0" style="218" hidden="1" customWidth="1"/>
    <col min="6643" max="6643" width="5.28515625" style="218" customWidth="1"/>
    <col min="6644" max="6644" width="0" style="218" hidden="1" customWidth="1"/>
    <col min="6645" max="6645" width="17" style="218" customWidth="1"/>
    <col min="6646" max="6646" width="6.28515625" style="218" customWidth="1"/>
    <col min="6647" max="6647" width="0" style="218" hidden="1" customWidth="1"/>
    <col min="6648" max="6648" width="14.28515625" style="218" customWidth="1"/>
    <col min="6649" max="6649" width="7.5703125" style="218" customWidth="1"/>
    <col min="6650" max="6650" width="0" style="218" hidden="1" customWidth="1"/>
    <col min="6651" max="6652" width="14.28515625" style="218" customWidth="1"/>
    <col min="6653" max="6653" width="20.85546875" style="218" customWidth="1"/>
    <col min="6654" max="6654" width="14.42578125" style="218" customWidth="1"/>
    <col min="6655" max="6655" width="15" style="218" customWidth="1"/>
    <col min="6656" max="6656" width="2.7109375" style="218" customWidth="1"/>
    <col min="6657" max="6657" width="11.7109375" style="218" customWidth="1"/>
    <col min="6658" max="6658" width="11.5703125" style="218" customWidth="1"/>
    <col min="6659" max="6659" width="2.28515625" style="218" customWidth="1"/>
    <col min="6660" max="6660" width="41" style="218" customWidth="1"/>
    <col min="6661" max="6661" width="14.28515625" style="218" customWidth="1"/>
    <col min="6662" max="6663" width="11.5703125" style="218" customWidth="1"/>
    <col min="6664" max="6664" width="21.85546875" style="218" customWidth="1"/>
    <col min="6665" max="6856" width="11.42578125" style="218"/>
    <col min="6857" max="6857" width="21.85546875" style="218" customWidth="1"/>
    <col min="6858" max="6858" width="13.85546875" style="218" customWidth="1"/>
    <col min="6859" max="6859" width="38.7109375" style="218" customWidth="1"/>
    <col min="6860" max="6860" width="3" style="218" bestFit="1" customWidth="1"/>
    <col min="6861" max="6861" width="32.28515625" style="218" customWidth="1"/>
    <col min="6862" max="6862" width="46.28515625" style="218" customWidth="1"/>
    <col min="6863" max="6863" width="19" style="218" customWidth="1"/>
    <col min="6864" max="6864" width="0" style="218" hidden="1" customWidth="1"/>
    <col min="6865" max="6865" width="17.7109375" style="218" customWidth="1"/>
    <col min="6866" max="6866" width="0" style="218" hidden="1" customWidth="1"/>
    <col min="6867" max="6867" width="22.28515625" style="218" customWidth="1"/>
    <col min="6868" max="6868" width="5.28515625" style="218" customWidth="1"/>
    <col min="6869" max="6869" width="36.28515625" style="218" customWidth="1"/>
    <col min="6870" max="6870" width="5.7109375" style="218" customWidth="1"/>
    <col min="6871" max="6871" width="0" style="218" hidden="1" customWidth="1"/>
    <col min="6872" max="6872" width="20.7109375" style="218" customWidth="1"/>
    <col min="6873" max="6873" width="4.85546875" style="218" customWidth="1"/>
    <col min="6874" max="6874" width="0" style="218" hidden="1" customWidth="1"/>
    <col min="6875" max="6875" width="24.7109375" style="218" customWidth="1"/>
    <col min="6876" max="6876" width="12.28515625" style="218" customWidth="1"/>
    <col min="6877" max="6877" width="0" style="218" hidden="1" customWidth="1"/>
    <col min="6878" max="6878" width="3.42578125" style="218" customWidth="1"/>
    <col min="6879" max="6879" width="0" style="218" hidden="1" customWidth="1"/>
    <col min="6880" max="6880" width="17.7109375" style="218" customWidth="1"/>
    <col min="6881" max="6881" width="3.42578125" style="218" customWidth="1"/>
    <col min="6882" max="6882" width="0" style="218" hidden="1" customWidth="1"/>
    <col min="6883" max="6883" width="23.7109375" style="218" customWidth="1"/>
    <col min="6884" max="6884" width="10" style="218" customWidth="1"/>
    <col min="6885" max="6885" width="0" style="218" hidden="1" customWidth="1"/>
    <col min="6886" max="6887" width="14.7109375" style="218" customWidth="1"/>
    <col min="6888" max="6888" width="12.85546875" style="218" customWidth="1"/>
    <col min="6889" max="6889" width="3.28515625" style="218" customWidth="1"/>
    <col min="6890" max="6890" width="30.28515625" style="218" customWidth="1"/>
    <col min="6891" max="6891" width="5" style="218" customWidth="1"/>
    <col min="6892" max="6892" width="0" style="218" hidden="1" customWidth="1"/>
    <col min="6893" max="6893" width="14.28515625" style="218" customWidth="1"/>
    <col min="6894" max="6894" width="5.7109375" style="218" customWidth="1"/>
    <col min="6895" max="6895" width="0" style="218" hidden="1" customWidth="1"/>
    <col min="6896" max="6896" width="17.28515625" style="218" customWidth="1"/>
    <col min="6897" max="6897" width="12.7109375" style="218" customWidth="1"/>
    <col min="6898" max="6898" width="0" style="218" hidden="1" customWidth="1"/>
    <col min="6899" max="6899" width="5.28515625" style="218" customWidth="1"/>
    <col min="6900" max="6900" width="0" style="218" hidden="1" customWidth="1"/>
    <col min="6901" max="6901" width="17" style="218" customWidth="1"/>
    <col min="6902" max="6902" width="6.28515625" style="218" customWidth="1"/>
    <col min="6903" max="6903" width="0" style="218" hidden="1" customWidth="1"/>
    <col min="6904" max="6904" width="14.28515625" style="218" customWidth="1"/>
    <col min="6905" max="6905" width="7.5703125" style="218" customWidth="1"/>
    <col min="6906" max="6906" width="0" style="218" hidden="1" customWidth="1"/>
    <col min="6907" max="6908" width="14.28515625" style="218" customWidth="1"/>
    <col min="6909" max="6909" width="20.85546875" style="218" customWidth="1"/>
    <col min="6910" max="6910" width="14.42578125" style="218" customWidth="1"/>
    <col min="6911" max="6911" width="15" style="218" customWidth="1"/>
    <col min="6912" max="6912" width="2.7109375" style="218" customWidth="1"/>
    <col min="6913" max="6913" width="11.7109375" style="218" customWidth="1"/>
    <col min="6914" max="6914" width="11.5703125" style="218" customWidth="1"/>
    <col min="6915" max="6915" width="2.28515625" style="218" customWidth="1"/>
    <col min="6916" max="6916" width="41" style="218" customWidth="1"/>
    <col min="6917" max="6917" width="14.28515625" style="218" customWidth="1"/>
    <col min="6918" max="6919" width="11.5703125" style="218" customWidth="1"/>
    <col min="6920" max="6920" width="21.85546875" style="218" customWidth="1"/>
    <col min="6921" max="7112" width="11.42578125" style="218"/>
    <col min="7113" max="7113" width="21.85546875" style="218" customWidth="1"/>
    <col min="7114" max="7114" width="13.85546875" style="218" customWidth="1"/>
    <col min="7115" max="7115" width="38.7109375" style="218" customWidth="1"/>
    <col min="7116" max="7116" width="3" style="218" bestFit="1" customWidth="1"/>
    <col min="7117" max="7117" width="32.28515625" style="218" customWidth="1"/>
    <col min="7118" max="7118" width="46.28515625" style="218" customWidth="1"/>
    <col min="7119" max="7119" width="19" style="218" customWidth="1"/>
    <col min="7120" max="7120" width="0" style="218" hidden="1" customWidth="1"/>
    <col min="7121" max="7121" width="17.7109375" style="218" customWidth="1"/>
    <col min="7122" max="7122" width="0" style="218" hidden="1" customWidth="1"/>
    <col min="7123" max="7123" width="22.28515625" style="218" customWidth="1"/>
    <col min="7124" max="7124" width="5.28515625" style="218" customWidth="1"/>
    <col min="7125" max="7125" width="36.28515625" style="218" customWidth="1"/>
    <col min="7126" max="7126" width="5.7109375" style="218" customWidth="1"/>
    <col min="7127" max="7127" width="0" style="218" hidden="1" customWidth="1"/>
    <col min="7128" max="7128" width="20.7109375" style="218" customWidth="1"/>
    <col min="7129" max="7129" width="4.85546875" style="218" customWidth="1"/>
    <col min="7130" max="7130" width="0" style="218" hidden="1" customWidth="1"/>
    <col min="7131" max="7131" width="24.7109375" style="218" customWidth="1"/>
    <col min="7132" max="7132" width="12.28515625" style="218" customWidth="1"/>
    <col min="7133" max="7133" width="0" style="218" hidden="1" customWidth="1"/>
    <col min="7134" max="7134" width="3.42578125" style="218" customWidth="1"/>
    <col min="7135" max="7135" width="0" style="218" hidden="1" customWidth="1"/>
    <col min="7136" max="7136" width="17.7109375" style="218" customWidth="1"/>
    <col min="7137" max="7137" width="3.42578125" style="218" customWidth="1"/>
    <col min="7138" max="7138" width="0" style="218" hidden="1" customWidth="1"/>
    <col min="7139" max="7139" width="23.7109375" style="218" customWidth="1"/>
    <col min="7140" max="7140" width="10" style="218" customWidth="1"/>
    <col min="7141" max="7141" width="0" style="218" hidden="1" customWidth="1"/>
    <col min="7142" max="7143" width="14.7109375" style="218" customWidth="1"/>
    <col min="7144" max="7144" width="12.85546875" style="218" customWidth="1"/>
    <col min="7145" max="7145" width="3.28515625" style="218" customWidth="1"/>
    <col min="7146" max="7146" width="30.28515625" style="218" customWidth="1"/>
    <col min="7147" max="7147" width="5" style="218" customWidth="1"/>
    <col min="7148" max="7148" width="0" style="218" hidden="1" customWidth="1"/>
    <col min="7149" max="7149" width="14.28515625" style="218" customWidth="1"/>
    <col min="7150" max="7150" width="5.7109375" style="218" customWidth="1"/>
    <col min="7151" max="7151" width="0" style="218" hidden="1" customWidth="1"/>
    <col min="7152" max="7152" width="17.28515625" style="218" customWidth="1"/>
    <col min="7153" max="7153" width="12.7109375" style="218" customWidth="1"/>
    <col min="7154" max="7154" width="0" style="218" hidden="1" customWidth="1"/>
    <col min="7155" max="7155" width="5.28515625" style="218" customWidth="1"/>
    <col min="7156" max="7156" width="0" style="218" hidden="1" customWidth="1"/>
    <col min="7157" max="7157" width="17" style="218" customWidth="1"/>
    <col min="7158" max="7158" width="6.28515625" style="218" customWidth="1"/>
    <col min="7159" max="7159" width="0" style="218" hidden="1" customWidth="1"/>
    <col min="7160" max="7160" width="14.28515625" style="218" customWidth="1"/>
    <col min="7161" max="7161" width="7.5703125" style="218" customWidth="1"/>
    <col min="7162" max="7162" width="0" style="218" hidden="1" customWidth="1"/>
    <col min="7163" max="7164" width="14.28515625" style="218" customWidth="1"/>
    <col min="7165" max="7165" width="20.85546875" style="218" customWidth="1"/>
    <col min="7166" max="7166" width="14.42578125" style="218" customWidth="1"/>
    <col min="7167" max="7167" width="15" style="218" customWidth="1"/>
    <col min="7168" max="7168" width="2.7109375" style="218" customWidth="1"/>
    <col min="7169" max="7169" width="11.7109375" style="218" customWidth="1"/>
    <col min="7170" max="7170" width="11.5703125" style="218" customWidth="1"/>
    <col min="7171" max="7171" width="2.28515625" style="218" customWidth="1"/>
    <col min="7172" max="7172" width="41" style="218" customWidth="1"/>
    <col min="7173" max="7173" width="14.28515625" style="218" customWidth="1"/>
    <col min="7174" max="7175" width="11.5703125" style="218" customWidth="1"/>
    <col min="7176" max="7176" width="21.85546875" style="218" customWidth="1"/>
    <col min="7177" max="7368" width="11.42578125" style="218"/>
    <col min="7369" max="7369" width="21.85546875" style="218" customWidth="1"/>
    <col min="7370" max="7370" width="13.85546875" style="218" customWidth="1"/>
    <col min="7371" max="7371" width="38.7109375" style="218" customWidth="1"/>
    <col min="7372" max="7372" width="3" style="218" bestFit="1" customWidth="1"/>
    <col min="7373" max="7373" width="32.28515625" style="218" customWidth="1"/>
    <col min="7374" max="7374" width="46.28515625" style="218" customWidth="1"/>
    <col min="7375" max="7375" width="19" style="218" customWidth="1"/>
    <col min="7376" max="7376" width="0" style="218" hidden="1" customWidth="1"/>
    <col min="7377" max="7377" width="17.7109375" style="218" customWidth="1"/>
    <col min="7378" max="7378" width="0" style="218" hidden="1" customWidth="1"/>
    <col min="7379" max="7379" width="22.28515625" style="218" customWidth="1"/>
    <col min="7380" max="7380" width="5.28515625" style="218" customWidth="1"/>
    <col min="7381" max="7381" width="36.28515625" style="218" customWidth="1"/>
    <col min="7382" max="7382" width="5.7109375" style="218" customWidth="1"/>
    <col min="7383" max="7383" width="0" style="218" hidden="1" customWidth="1"/>
    <col min="7384" max="7384" width="20.7109375" style="218" customWidth="1"/>
    <col min="7385" max="7385" width="4.85546875" style="218" customWidth="1"/>
    <col min="7386" max="7386" width="0" style="218" hidden="1" customWidth="1"/>
    <col min="7387" max="7387" width="24.7109375" style="218" customWidth="1"/>
    <col min="7388" max="7388" width="12.28515625" style="218" customWidth="1"/>
    <col min="7389" max="7389" width="0" style="218" hidden="1" customWidth="1"/>
    <col min="7390" max="7390" width="3.42578125" style="218" customWidth="1"/>
    <col min="7391" max="7391" width="0" style="218" hidden="1" customWidth="1"/>
    <col min="7392" max="7392" width="17.7109375" style="218" customWidth="1"/>
    <col min="7393" max="7393" width="3.42578125" style="218" customWidth="1"/>
    <col min="7394" max="7394" width="0" style="218" hidden="1" customWidth="1"/>
    <col min="7395" max="7395" width="23.7109375" style="218" customWidth="1"/>
    <col min="7396" max="7396" width="10" style="218" customWidth="1"/>
    <col min="7397" max="7397" width="0" style="218" hidden="1" customWidth="1"/>
    <col min="7398" max="7399" width="14.7109375" style="218" customWidth="1"/>
    <col min="7400" max="7400" width="12.85546875" style="218" customWidth="1"/>
    <col min="7401" max="7401" width="3.28515625" style="218" customWidth="1"/>
    <col min="7402" max="7402" width="30.28515625" style="218" customWidth="1"/>
    <col min="7403" max="7403" width="5" style="218" customWidth="1"/>
    <col min="7404" max="7404" width="0" style="218" hidden="1" customWidth="1"/>
    <col min="7405" max="7405" width="14.28515625" style="218" customWidth="1"/>
    <col min="7406" max="7406" width="5.7109375" style="218" customWidth="1"/>
    <col min="7407" max="7407" width="0" style="218" hidden="1" customWidth="1"/>
    <col min="7408" max="7408" width="17.28515625" style="218" customWidth="1"/>
    <col min="7409" max="7409" width="12.7109375" style="218" customWidth="1"/>
    <col min="7410" max="7410" width="0" style="218" hidden="1" customWidth="1"/>
    <col min="7411" max="7411" width="5.28515625" style="218" customWidth="1"/>
    <col min="7412" max="7412" width="0" style="218" hidden="1" customWidth="1"/>
    <col min="7413" max="7413" width="17" style="218" customWidth="1"/>
    <col min="7414" max="7414" width="6.28515625" style="218" customWidth="1"/>
    <col min="7415" max="7415" width="0" style="218" hidden="1" customWidth="1"/>
    <col min="7416" max="7416" width="14.28515625" style="218" customWidth="1"/>
    <col min="7417" max="7417" width="7.5703125" style="218" customWidth="1"/>
    <col min="7418" max="7418" width="0" style="218" hidden="1" customWidth="1"/>
    <col min="7419" max="7420" width="14.28515625" style="218" customWidth="1"/>
    <col min="7421" max="7421" width="20.85546875" style="218" customWidth="1"/>
    <col min="7422" max="7422" width="14.42578125" style="218" customWidth="1"/>
    <col min="7423" max="7423" width="15" style="218" customWidth="1"/>
    <col min="7424" max="7424" width="2.7109375" style="218" customWidth="1"/>
    <col min="7425" max="7425" width="11.7109375" style="218" customWidth="1"/>
    <col min="7426" max="7426" width="11.5703125" style="218" customWidth="1"/>
    <col min="7427" max="7427" width="2.28515625" style="218" customWidth="1"/>
    <col min="7428" max="7428" width="41" style="218" customWidth="1"/>
    <col min="7429" max="7429" width="14.28515625" style="218" customWidth="1"/>
    <col min="7430" max="7431" width="11.5703125" style="218" customWidth="1"/>
    <col min="7432" max="7432" width="21.85546875" style="218" customWidth="1"/>
    <col min="7433" max="7624" width="11.42578125" style="218"/>
    <col min="7625" max="7625" width="21.85546875" style="218" customWidth="1"/>
    <col min="7626" max="7626" width="13.85546875" style="218" customWidth="1"/>
    <col min="7627" max="7627" width="38.7109375" style="218" customWidth="1"/>
    <col min="7628" max="7628" width="3" style="218" bestFit="1" customWidth="1"/>
    <col min="7629" max="7629" width="32.28515625" style="218" customWidth="1"/>
    <col min="7630" max="7630" width="46.28515625" style="218" customWidth="1"/>
    <col min="7631" max="7631" width="19" style="218" customWidth="1"/>
    <col min="7632" max="7632" width="0" style="218" hidden="1" customWidth="1"/>
    <col min="7633" max="7633" width="17.7109375" style="218" customWidth="1"/>
    <col min="7634" max="7634" width="0" style="218" hidden="1" customWidth="1"/>
    <col min="7635" max="7635" width="22.28515625" style="218" customWidth="1"/>
    <col min="7636" max="7636" width="5.28515625" style="218" customWidth="1"/>
    <col min="7637" max="7637" width="36.28515625" style="218" customWidth="1"/>
    <col min="7638" max="7638" width="5.7109375" style="218" customWidth="1"/>
    <col min="7639" max="7639" width="0" style="218" hidden="1" customWidth="1"/>
    <col min="7640" max="7640" width="20.7109375" style="218" customWidth="1"/>
    <col min="7641" max="7641" width="4.85546875" style="218" customWidth="1"/>
    <col min="7642" max="7642" width="0" style="218" hidden="1" customWidth="1"/>
    <col min="7643" max="7643" width="24.7109375" style="218" customWidth="1"/>
    <col min="7644" max="7644" width="12.28515625" style="218" customWidth="1"/>
    <col min="7645" max="7645" width="0" style="218" hidden="1" customWidth="1"/>
    <col min="7646" max="7646" width="3.42578125" style="218" customWidth="1"/>
    <col min="7647" max="7647" width="0" style="218" hidden="1" customWidth="1"/>
    <col min="7648" max="7648" width="17.7109375" style="218" customWidth="1"/>
    <col min="7649" max="7649" width="3.42578125" style="218" customWidth="1"/>
    <col min="7650" max="7650" width="0" style="218" hidden="1" customWidth="1"/>
    <col min="7651" max="7651" width="23.7109375" style="218" customWidth="1"/>
    <col min="7652" max="7652" width="10" style="218" customWidth="1"/>
    <col min="7653" max="7653" width="0" style="218" hidden="1" customWidth="1"/>
    <col min="7654" max="7655" width="14.7109375" style="218" customWidth="1"/>
    <col min="7656" max="7656" width="12.85546875" style="218" customWidth="1"/>
    <col min="7657" max="7657" width="3.28515625" style="218" customWidth="1"/>
    <col min="7658" max="7658" width="30.28515625" style="218" customWidth="1"/>
    <col min="7659" max="7659" width="5" style="218" customWidth="1"/>
    <col min="7660" max="7660" width="0" style="218" hidden="1" customWidth="1"/>
    <col min="7661" max="7661" width="14.28515625" style="218" customWidth="1"/>
    <col min="7662" max="7662" width="5.7109375" style="218" customWidth="1"/>
    <col min="7663" max="7663" width="0" style="218" hidden="1" customWidth="1"/>
    <col min="7664" max="7664" width="17.28515625" style="218" customWidth="1"/>
    <col min="7665" max="7665" width="12.7109375" style="218" customWidth="1"/>
    <col min="7666" max="7666" width="0" style="218" hidden="1" customWidth="1"/>
    <col min="7667" max="7667" width="5.28515625" style="218" customWidth="1"/>
    <col min="7668" max="7668" width="0" style="218" hidden="1" customWidth="1"/>
    <col min="7669" max="7669" width="17" style="218" customWidth="1"/>
    <col min="7670" max="7670" width="6.28515625" style="218" customWidth="1"/>
    <col min="7671" max="7671" width="0" style="218" hidden="1" customWidth="1"/>
    <col min="7672" max="7672" width="14.28515625" style="218" customWidth="1"/>
    <col min="7673" max="7673" width="7.5703125" style="218" customWidth="1"/>
    <col min="7674" max="7674" width="0" style="218" hidden="1" customWidth="1"/>
    <col min="7675" max="7676" width="14.28515625" style="218" customWidth="1"/>
    <col min="7677" max="7677" width="20.85546875" style="218" customWidth="1"/>
    <col min="7678" max="7678" width="14.42578125" style="218" customWidth="1"/>
    <col min="7679" max="7679" width="15" style="218" customWidth="1"/>
    <col min="7680" max="7680" width="2.7109375" style="218" customWidth="1"/>
    <col min="7681" max="7681" width="11.7109375" style="218" customWidth="1"/>
    <col min="7682" max="7682" width="11.5703125" style="218" customWidth="1"/>
    <col min="7683" max="7683" width="2.28515625" style="218" customWidth="1"/>
    <col min="7684" max="7684" width="41" style="218" customWidth="1"/>
    <col min="7685" max="7685" width="14.28515625" style="218" customWidth="1"/>
    <col min="7686" max="7687" width="11.5703125" style="218" customWidth="1"/>
    <col min="7688" max="7688" width="21.85546875" style="218" customWidth="1"/>
    <col min="7689" max="7880" width="11.42578125" style="218"/>
    <col min="7881" max="7881" width="21.85546875" style="218" customWidth="1"/>
    <col min="7882" max="7882" width="13.85546875" style="218" customWidth="1"/>
    <col min="7883" max="7883" width="38.7109375" style="218" customWidth="1"/>
    <col min="7884" max="7884" width="3" style="218" bestFit="1" customWidth="1"/>
    <col min="7885" max="7885" width="32.28515625" style="218" customWidth="1"/>
    <col min="7886" max="7886" width="46.28515625" style="218" customWidth="1"/>
    <col min="7887" max="7887" width="19" style="218" customWidth="1"/>
    <col min="7888" max="7888" width="0" style="218" hidden="1" customWidth="1"/>
    <col min="7889" max="7889" width="17.7109375" style="218" customWidth="1"/>
    <col min="7890" max="7890" width="0" style="218" hidden="1" customWidth="1"/>
    <col min="7891" max="7891" width="22.28515625" style="218" customWidth="1"/>
    <col min="7892" max="7892" width="5.28515625" style="218" customWidth="1"/>
    <col min="7893" max="7893" width="36.28515625" style="218" customWidth="1"/>
    <col min="7894" max="7894" width="5.7109375" style="218" customWidth="1"/>
    <col min="7895" max="7895" width="0" style="218" hidden="1" customWidth="1"/>
    <col min="7896" max="7896" width="20.7109375" style="218" customWidth="1"/>
    <col min="7897" max="7897" width="4.85546875" style="218" customWidth="1"/>
    <col min="7898" max="7898" width="0" style="218" hidden="1" customWidth="1"/>
    <col min="7899" max="7899" width="24.7109375" style="218" customWidth="1"/>
    <col min="7900" max="7900" width="12.28515625" style="218" customWidth="1"/>
    <col min="7901" max="7901" width="0" style="218" hidden="1" customWidth="1"/>
    <col min="7902" max="7902" width="3.42578125" style="218" customWidth="1"/>
    <col min="7903" max="7903" width="0" style="218" hidden="1" customWidth="1"/>
    <col min="7904" max="7904" width="17.7109375" style="218" customWidth="1"/>
    <col min="7905" max="7905" width="3.42578125" style="218" customWidth="1"/>
    <col min="7906" max="7906" width="0" style="218" hidden="1" customWidth="1"/>
    <col min="7907" max="7907" width="23.7109375" style="218" customWidth="1"/>
    <col min="7908" max="7908" width="10" style="218" customWidth="1"/>
    <col min="7909" max="7909" width="0" style="218" hidden="1" customWidth="1"/>
    <col min="7910" max="7911" width="14.7109375" style="218" customWidth="1"/>
    <col min="7912" max="7912" width="12.85546875" style="218" customWidth="1"/>
    <col min="7913" max="7913" width="3.28515625" style="218" customWidth="1"/>
    <col min="7914" max="7914" width="30.28515625" style="218" customWidth="1"/>
    <col min="7915" max="7915" width="5" style="218" customWidth="1"/>
    <col min="7916" max="7916" width="0" style="218" hidden="1" customWidth="1"/>
    <col min="7917" max="7917" width="14.28515625" style="218" customWidth="1"/>
    <col min="7918" max="7918" width="5.7109375" style="218" customWidth="1"/>
    <col min="7919" max="7919" width="0" style="218" hidden="1" customWidth="1"/>
    <col min="7920" max="7920" width="17.28515625" style="218" customWidth="1"/>
    <col min="7921" max="7921" width="12.7109375" style="218" customWidth="1"/>
    <col min="7922" max="7922" width="0" style="218" hidden="1" customWidth="1"/>
    <col min="7923" max="7923" width="5.28515625" style="218" customWidth="1"/>
    <col min="7924" max="7924" width="0" style="218" hidden="1" customWidth="1"/>
    <col min="7925" max="7925" width="17" style="218" customWidth="1"/>
    <col min="7926" max="7926" width="6.28515625" style="218" customWidth="1"/>
    <col min="7927" max="7927" width="0" style="218" hidden="1" customWidth="1"/>
    <col min="7928" max="7928" width="14.28515625" style="218" customWidth="1"/>
    <col min="7929" max="7929" width="7.5703125" style="218" customWidth="1"/>
    <col min="7930" max="7930" width="0" style="218" hidden="1" customWidth="1"/>
    <col min="7931" max="7932" width="14.28515625" style="218" customWidth="1"/>
    <col min="7933" max="7933" width="20.85546875" style="218" customWidth="1"/>
    <col min="7934" max="7934" width="14.42578125" style="218" customWidth="1"/>
    <col min="7935" max="7935" width="15" style="218" customWidth="1"/>
    <col min="7936" max="7936" width="2.7109375" style="218" customWidth="1"/>
    <col min="7937" max="7937" width="11.7109375" style="218" customWidth="1"/>
    <col min="7938" max="7938" width="11.5703125" style="218" customWidth="1"/>
    <col min="7939" max="7939" width="2.28515625" style="218" customWidth="1"/>
    <col min="7940" max="7940" width="41" style="218" customWidth="1"/>
    <col min="7941" max="7941" width="14.28515625" style="218" customWidth="1"/>
    <col min="7942" max="7943" width="11.5703125" style="218" customWidth="1"/>
    <col min="7944" max="7944" width="21.85546875" style="218" customWidth="1"/>
    <col min="7945" max="8136" width="11.42578125" style="218"/>
    <col min="8137" max="8137" width="21.85546875" style="218" customWidth="1"/>
    <col min="8138" max="8138" width="13.85546875" style="218" customWidth="1"/>
    <col min="8139" max="8139" width="38.7109375" style="218" customWidth="1"/>
    <col min="8140" max="8140" width="3" style="218" bestFit="1" customWidth="1"/>
    <col min="8141" max="8141" width="32.28515625" style="218" customWidth="1"/>
    <col min="8142" max="8142" width="46.28515625" style="218" customWidth="1"/>
    <col min="8143" max="8143" width="19" style="218" customWidth="1"/>
    <col min="8144" max="8144" width="0" style="218" hidden="1" customWidth="1"/>
    <col min="8145" max="8145" width="17.7109375" style="218" customWidth="1"/>
    <col min="8146" max="8146" width="0" style="218" hidden="1" customWidth="1"/>
    <col min="8147" max="8147" width="22.28515625" style="218" customWidth="1"/>
    <col min="8148" max="8148" width="5.28515625" style="218" customWidth="1"/>
    <col min="8149" max="8149" width="36.28515625" style="218" customWidth="1"/>
    <col min="8150" max="8150" width="5.7109375" style="218" customWidth="1"/>
    <col min="8151" max="8151" width="0" style="218" hidden="1" customWidth="1"/>
    <col min="8152" max="8152" width="20.7109375" style="218" customWidth="1"/>
    <col min="8153" max="8153" width="4.85546875" style="218" customWidth="1"/>
    <col min="8154" max="8154" width="0" style="218" hidden="1" customWidth="1"/>
    <col min="8155" max="8155" width="24.7109375" style="218" customWidth="1"/>
    <col min="8156" max="8156" width="12.28515625" style="218" customWidth="1"/>
    <col min="8157" max="8157" width="0" style="218" hidden="1" customWidth="1"/>
    <col min="8158" max="8158" width="3.42578125" style="218" customWidth="1"/>
    <col min="8159" max="8159" width="0" style="218" hidden="1" customWidth="1"/>
    <col min="8160" max="8160" width="17.7109375" style="218" customWidth="1"/>
    <col min="8161" max="8161" width="3.42578125" style="218" customWidth="1"/>
    <col min="8162" max="8162" width="0" style="218" hidden="1" customWidth="1"/>
    <col min="8163" max="8163" width="23.7109375" style="218" customWidth="1"/>
    <col min="8164" max="8164" width="10" style="218" customWidth="1"/>
    <col min="8165" max="8165" width="0" style="218" hidden="1" customWidth="1"/>
    <col min="8166" max="8167" width="14.7109375" style="218" customWidth="1"/>
    <col min="8168" max="8168" width="12.85546875" style="218" customWidth="1"/>
    <col min="8169" max="8169" width="3.28515625" style="218" customWidth="1"/>
    <col min="8170" max="8170" width="30.28515625" style="218" customWidth="1"/>
    <col min="8171" max="8171" width="5" style="218" customWidth="1"/>
    <col min="8172" max="8172" width="0" style="218" hidden="1" customWidth="1"/>
    <col min="8173" max="8173" width="14.28515625" style="218" customWidth="1"/>
    <col min="8174" max="8174" width="5.7109375" style="218" customWidth="1"/>
    <col min="8175" max="8175" width="0" style="218" hidden="1" customWidth="1"/>
    <col min="8176" max="8176" width="17.28515625" style="218" customWidth="1"/>
    <col min="8177" max="8177" width="12.7109375" style="218" customWidth="1"/>
    <col min="8178" max="8178" width="0" style="218" hidden="1" customWidth="1"/>
    <col min="8179" max="8179" width="5.28515625" style="218" customWidth="1"/>
    <col min="8180" max="8180" width="0" style="218" hidden="1" customWidth="1"/>
    <col min="8181" max="8181" width="17" style="218" customWidth="1"/>
    <col min="8182" max="8182" width="6.28515625" style="218" customWidth="1"/>
    <col min="8183" max="8183" width="0" style="218" hidden="1" customWidth="1"/>
    <col min="8184" max="8184" width="14.28515625" style="218" customWidth="1"/>
    <col min="8185" max="8185" width="7.5703125" style="218" customWidth="1"/>
    <col min="8186" max="8186" width="0" style="218" hidden="1" customWidth="1"/>
    <col min="8187" max="8188" width="14.28515625" style="218" customWidth="1"/>
    <col min="8189" max="8189" width="20.85546875" style="218" customWidth="1"/>
    <col min="8190" max="8190" width="14.42578125" style="218" customWidth="1"/>
    <col min="8191" max="8191" width="15" style="218" customWidth="1"/>
    <col min="8192" max="8192" width="2.7109375" style="218" customWidth="1"/>
    <col min="8193" max="8193" width="11.7109375" style="218" customWidth="1"/>
    <col min="8194" max="8194" width="11.5703125" style="218" customWidth="1"/>
    <col min="8195" max="8195" width="2.28515625" style="218" customWidth="1"/>
    <col min="8196" max="8196" width="41" style="218" customWidth="1"/>
    <col min="8197" max="8197" width="14.28515625" style="218" customWidth="1"/>
    <col min="8198" max="8199" width="11.5703125" style="218" customWidth="1"/>
    <col min="8200" max="8200" width="21.85546875" style="218" customWidth="1"/>
    <col min="8201" max="8392" width="11.42578125" style="218"/>
    <col min="8393" max="8393" width="21.85546875" style="218" customWidth="1"/>
    <col min="8394" max="8394" width="13.85546875" style="218" customWidth="1"/>
    <col min="8395" max="8395" width="38.7109375" style="218" customWidth="1"/>
    <col min="8396" max="8396" width="3" style="218" bestFit="1" customWidth="1"/>
    <col min="8397" max="8397" width="32.28515625" style="218" customWidth="1"/>
    <col min="8398" max="8398" width="46.28515625" style="218" customWidth="1"/>
    <col min="8399" max="8399" width="19" style="218" customWidth="1"/>
    <col min="8400" max="8400" width="0" style="218" hidden="1" customWidth="1"/>
    <col min="8401" max="8401" width="17.7109375" style="218" customWidth="1"/>
    <col min="8402" max="8402" width="0" style="218" hidden="1" customWidth="1"/>
    <col min="8403" max="8403" width="22.28515625" style="218" customWidth="1"/>
    <col min="8404" max="8404" width="5.28515625" style="218" customWidth="1"/>
    <col min="8405" max="8405" width="36.28515625" style="218" customWidth="1"/>
    <col min="8406" max="8406" width="5.7109375" style="218" customWidth="1"/>
    <col min="8407" max="8407" width="0" style="218" hidden="1" customWidth="1"/>
    <col min="8408" max="8408" width="20.7109375" style="218" customWidth="1"/>
    <col min="8409" max="8409" width="4.85546875" style="218" customWidth="1"/>
    <col min="8410" max="8410" width="0" style="218" hidden="1" customWidth="1"/>
    <col min="8411" max="8411" width="24.7109375" style="218" customWidth="1"/>
    <col min="8412" max="8412" width="12.28515625" style="218" customWidth="1"/>
    <col min="8413" max="8413" width="0" style="218" hidden="1" customWidth="1"/>
    <col min="8414" max="8414" width="3.42578125" style="218" customWidth="1"/>
    <col min="8415" max="8415" width="0" style="218" hidden="1" customWidth="1"/>
    <col min="8416" max="8416" width="17.7109375" style="218" customWidth="1"/>
    <col min="8417" max="8417" width="3.42578125" style="218" customWidth="1"/>
    <col min="8418" max="8418" width="0" style="218" hidden="1" customWidth="1"/>
    <col min="8419" max="8419" width="23.7109375" style="218" customWidth="1"/>
    <col min="8420" max="8420" width="10" style="218" customWidth="1"/>
    <col min="8421" max="8421" width="0" style="218" hidden="1" customWidth="1"/>
    <col min="8422" max="8423" width="14.7109375" style="218" customWidth="1"/>
    <col min="8424" max="8424" width="12.85546875" style="218" customWidth="1"/>
    <col min="8425" max="8425" width="3.28515625" style="218" customWidth="1"/>
    <col min="8426" max="8426" width="30.28515625" style="218" customWidth="1"/>
    <col min="8427" max="8427" width="5" style="218" customWidth="1"/>
    <col min="8428" max="8428" width="0" style="218" hidden="1" customWidth="1"/>
    <col min="8429" max="8429" width="14.28515625" style="218" customWidth="1"/>
    <col min="8430" max="8430" width="5.7109375" style="218" customWidth="1"/>
    <col min="8431" max="8431" width="0" style="218" hidden="1" customWidth="1"/>
    <col min="8432" max="8432" width="17.28515625" style="218" customWidth="1"/>
    <col min="8433" max="8433" width="12.7109375" style="218" customWidth="1"/>
    <col min="8434" max="8434" width="0" style="218" hidden="1" customWidth="1"/>
    <col min="8435" max="8435" width="5.28515625" style="218" customWidth="1"/>
    <col min="8436" max="8436" width="0" style="218" hidden="1" customWidth="1"/>
    <col min="8437" max="8437" width="17" style="218" customWidth="1"/>
    <col min="8438" max="8438" width="6.28515625" style="218" customWidth="1"/>
    <col min="8439" max="8439" width="0" style="218" hidden="1" customWidth="1"/>
    <col min="8440" max="8440" width="14.28515625" style="218" customWidth="1"/>
    <col min="8441" max="8441" width="7.5703125" style="218" customWidth="1"/>
    <col min="8442" max="8442" width="0" style="218" hidden="1" customWidth="1"/>
    <col min="8443" max="8444" width="14.28515625" style="218" customWidth="1"/>
    <col min="8445" max="8445" width="20.85546875" style="218" customWidth="1"/>
    <col min="8446" max="8446" width="14.42578125" style="218" customWidth="1"/>
    <col min="8447" max="8447" width="15" style="218" customWidth="1"/>
    <col min="8448" max="8448" width="2.7109375" style="218" customWidth="1"/>
    <col min="8449" max="8449" width="11.7109375" style="218" customWidth="1"/>
    <col min="8450" max="8450" width="11.5703125" style="218" customWidth="1"/>
    <col min="8451" max="8451" width="2.28515625" style="218" customWidth="1"/>
    <col min="8452" max="8452" width="41" style="218" customWidth="1"/>
    <col min="8453" max="8453" width="14.28515625" style="218" customWidth="1"/>
    <col min="8454" max="8455" width="11.5703125" style="218" customWidth="1"/>
    <col min="8456" max="8456" width="21.85546875" style="218" customWidth="1"/>
    <col min="8457" max="8648" width="11.42578125" style="218"/>
    <col min="8649" max="8649" width="21.85546875" style="218" customWidth="1"/>
    <col min="8650" max="8650" width="13.85546875" style="218" customWidth="1"/>
    <col min="8651" max="8651" width="38.7109375" style="218" customWidth="1"/>
    <col min="8652" max="8652" width="3" style="218" bestFit="1" customWidth="1"/>
    <col min="8653" max="8653" width="32.28515625" style="218" customWidth="1"/>
    <col min="8654" max="8654" width="46.28515625" style="218" customWidth="1"/>
    <col min="8655" max="8655" width="19" style="218" customWidth="1"/>
    <col min="8656" max="8656" width="0" style="218" hidden="1" customWidth="1"/>
    <col min="8657" max="8657" width="17.7109375" style="218" customWidth="1"/>
    <col min="8658" max="8658" width="0" style="218" hidden="1" customWidth="1"/>
    <col min="8659" max="8659" width="22.28515625" style="218" customWidth="1"/>
    <col min="8660" max="8660" width="5.28515625" style="218" customWidth="1"/>
    <col min="8661" max="8661" width="36.28515625" style="218" customWidth="1"/>
    <col min="8662" max="8662" width="5.7109375" style="218" customWidth="1"/>
    <col min="8663" max="8663" width="0" style="218" hidden="1" customWidth="1"/>
    <col min="8664" max="8664" width="20.7109375" style="218" customWidth="1"/>
    <col min="8665" max="8665" width="4.85546875" style="218" customWidth="1"/>
    <col min="8666" max="8666" width="0" style="218" hidden="1" customWidth="1"/>
    <col min="8667" max="8667" width="24.7109375" style="218" customWidth="1"/>
    <col min="8668" max="8668" width="12.28515625" style="218" customWidth="1"/>
    <col min="8669" max="8669" width="0" style="218" hidden="1" customWidth="1"/>
    <col min="8670" max="8670" width="3.42578125" style="218" customWidth="1"/>
    <col min="8671" max="8671" width="0" style="218" hidden="1" customWidth="1"/>
    <col min="8672" max="8672" width="17.7109375" style="218" customWidth="1"/>
    <col min="8673" max="8673" width="3.42578125" style="218" customWidth="1"/>
    <col min="8674" max="8674" width="0" style="218" hidden="1" customWidth="1"/>
    <col min="8675" max="8675" width="23.7109375" style="218" customWidth="1"/>
    <col min="8676" max="8676" width="10" style="218" customWidth="1"/>
    <col min="8677" max="8677" width="0" style="218" hidden="1" customWidth="1"/>
    <col min="8678" max="8679" width="14.7109375" style="218" customWidth="1"/>
    <col min="8680" max="8680" width="12.85546875" style="218" customWidth="1"/>
    <col min="8681" max="8681" width="3.28515625" style="218" customWidth="1"/>
    <col min="8682" max="8682" width="30.28515625" style="218" customWidth="1"/>
    <col min="8683" max="8683" width="5" style="218" customWidth="1"/>
    <col min="8684" max="8684" width="0" style="218" hidden="1" customWidth="1"/>
    <col min="8685" max="8685" width="14.28515625" style="218" customWidth="1"/>
    <col min="8686" max="8686" width="5.7109375" style="218" customWidth="1"/>
    <col min="8687" max="8687" width="0" style="218" hidden="1" customWidth="1"/>
    <col min="8688" max="8688" width="17.28515625" style="218" customWidth="1"/>
    <col min="8689" max="8689" width="12.7109375" style="218" customWidth="1"/>
    <col min="8690" max="8690" width="0" style="218" hidden="1" customWidth="1"/>
    <col min="8691" max="8691" width="5.28515625" style="218" customWidth="1"/>
    <col min="8692" max="8692" width="0" style="218" hidden="1" customWidth="1"/>
    <col min="8693" max="8693" width="17" style="218" customWidth="1"/>
    <col min="8694" max="8694" width="6.28515625" style="218" customWidth="1"/>
    <col min="8695" max="8695" width="0" style="218" hidden="1" customWidth="1"/>
    <col min="8696" max="8696" width="14.28515625" style="218" customWidth="1"/>
    <col min="8697" max="8697" width="7.5703125" style="218" customWidth="1"/>
    <col min="8698" max="8698" width="0" style="218" hidden="1" customWidth="1"/>
    <col min="8699" max="8700" width="14.28515625" style="218" customWidth="1"/>
    <col min="8701" max="8701" width="20.85546875" style="218" customWidth="1"/>
    <col min="8702" max="8702" width="14.42578125" style="218" customWidth="1"/>
    <col min="8703" max="8703" width="15" style="218" customWidth="1"/>
    <col min="8704" max="8704" width="2.7109375" style="218" customWidth="1"/>
    <col min="8705" max="8705" width="11.7109375" style="218" customWidth="1"/>
    <col min="8706" max="8706" width="11.5703125" style="218" customWidth="1"/>
    <col min="8707" max="8707" width="2.28515625" style="218" customWidth="1"/>
    <col min="8708" max="8708" width="41" style="218" customWidth="1"/>
    <col min="8709" max="8709" width="14.28515625" style="218" customWidth="1"/>
    <col min="8710" max="8711" width="11.5703125" style="218" customWidth="1"/>
    <col min="8712" max="8712" width="21.85546875" style="218" customWidth="1"/>
    <col min="8713" max="8904" width="11.42578125" style="218"/>
    <col min="8905" max="8905" width="21.85546875" style="218" customWidth="1"/>
    <col min="8906" max="8906" width="13.85546875" style="218" customWidth="1"/>
    <col min="8907" max="8907" width="38.7109375" style="218" customWidth="1"/>
    <col min="8908" max="8908" width="3" style="218" bestFit="1" customWidth="1"/>
    <col min="8909" max="8909" width="32.28515625" style="218" customWidth="1"/>
    <col min="8910" max="8910" width="46.28515625" style="218" customWidth="1"/>
    <col min="8911" max="8911" width="19" style="218" customWidth="1"/>
    <col min="8912" max="8912" width="0" style="218" hidden="1" customWidth="1"/>
    <col min="8913" max="8913" width="17.7109375" style="218" customWidth="1"/>
    <col min="8914" max="8914" width="0" style="218" hidden="1" customWidth="1"/>
    <col min="8915" max="8915" width="22.28515625" style="218" customWidth="1"/>
    <col min="8916" max="8916" width="5.28515625" style="218" customWidth="1"/>
    <col min="8917" max="8917" width="36.28515625" style="218" customWidth="1"/>
    <col min="8918" max="8918" width="5.7109375" style="218" customWidth="1"/>
    <col min="8919" max="8919" width="0" style="218" hidden="1" customWidth="1"/>
    <col min="8920" max="8920" width="20.7109375" style="218" customWidth="1"/>
    <col min="8921" max="8921" width="4.85546875" style="218" customWidth="1"/>
    <col min="8922" max="8922" width="0" style="218" hidden="1" customWidth="1"/>
    <col min="8923" max="8923" width="24.7109375" style="218" customWidth="1"/>
    <col min="8924" max="8924" width="12.28515625" style="218" customWidth="1"/>
    <col min="8925" max="8925" width="0" style="218" hidden="1" customWidth="1"/>
    <col min="8926" max="8926" width="3.42578125" style="218" customWidth="1"/>
    <col min="8927" max="8927" width="0" style="218" hidden="1" customWidth="1"/>
    <col min="8928" max="8928" width="17.7109375" style="218" customWidth="1"/>
    <col min="8929" max="8929" width="3.42578125" style="218" customWidth="1"/>
    <col min="8930" max="8930" width="0" style="218" hidden="1" customWidth="1"/>
    <col min="8931" max="8931" width="23.7109375" style="218" customWidth="1"/>
    <col min="8932" max="8932" width="10" style="218" customWidth="1"/>
    <col min="8933" max="8933" width="0" style="218" hidden="1" customWidth="1"/>
    <col min="8934" max="8935" width="14.7109375" style="218" customWidth="1"/>
    <col min="8936" max="8936" width="12.85546875" style="218" customWidth="1"/>
    <col min="8937" max="8937" width="3.28515625" style="218" customWidth="1"/>
    <col min="8938" max="8938" width="30.28515625" style="218" customWidth="1"/>
    <col min="8939" max="8939" width="5" style="218" customWidth="1"/>
    <col min="8940" max="8940" width="0" style="218" hidden="1" customWidth="1"/>
    <col min="8941" max="8941" width="14.28515625" style="218" customWidth="1"/>
    <col min="8942" max="8942" width="5.7109375" style="218" customWidth="1"/>
    <col min="8943" max="8943" width="0" style="218" hidden="1" customWidth="1"/>
    <col min="8944" max="8944" width="17.28515625" style="218" customWidth="1"/>
    <col min="8945" max="8945" width="12.7109375" style="218" customWidth="1"/>
    <col min="8946" max="8946" width="0" style="218" hidden="1" customWidth="1"/>
    <col min="8947" max="8947" width="5.28515625" style="218" customWidth="1"/>
    <col min="8948" max="8948" width="0" style="218" hidden="1" customWidth="1"/>
    <col min="8949" max="8949" width="17" style="218" customWidth="1"/>
    <col min="8950" max="8950" width="6.28515625" style="218" customWidth="1"/>
    <col min="8951" max="8951" width="0" style="218" hidden="1" customWidth="1"/>
    <col min="8952" max="8952" width="14.28515625" style="218" customWidth="1"/>
    <col min="8953" max="8953" width="7.5703125" style="218" customWidth="1"/>
    <col min="8954" max="8954" width="0" style="218" hidden="1" customWidth="1"/>
    <col min="8955" max="8956" width="14.28515625" style="218" customWidth="1"/>
    <col min="8957" max="8957" width="20.85546875" style="218" customWidth="1"/>
    <col min="8958" max="8958" width="14.42578125" style="218" customWidth="1"/>
    <col min="8959" max="8959" width="15" style="218" customWidth="1"/>
    <col min="8960" max="8960" width="2.7109375" style="218" customWidth="1"/>
    <col min="8961" max="8961" width="11.7109375" style="218" customWidth="1"/>
    <col min="8962" max="8962" width="11.5703125" style="218" customWidth="1"/>
    <col min="8963" max="8963" width="2.28515625" style="218" customWidth="1"/>
    <col min="8964" max="8964" width="41" style="218" customWidth="1"/>
    <col min="8965" max="8965" width="14.28515625" style="218" customWidth="1"/>
    <col min="8966" max="8967" width="11.5703125" style="218" customWidth="1"/>
    <col min="8968" max="8968" width="21.85546875" style="218" customWidth="1"/>
    <col min="8969" max="9160" width="11.42578125" style="218"/>
    <col min="9161" max="9161" width="21.85546875" style="218" customWidth="1"/>
    <col min="9162" max="9162" width="13.85546875" style="218" customWidth="1"/>
    <col min="9163" max="9163" width="38.7109375" style="218" customWidth="1"/>
    <col min="9164" max="9164" width="3" style="218" bestFit="1" customWidth="1"/>
    <col min="9165" max="9165" width="32.28515625" style="218" customWidth="1"/>
    <col min="9166" max="9166" width="46.28515625" style="218" customWidth="1"/>
    <col min="9167" max="9167" width="19" style="218" customWidth="1"/>
    <col min="9168" max="9168" width="0" style="218" hidden="1" customWidth="1"/>
    <col min="9169" max="9169" width="17.7109375" style="218" customWidth="1"/>
    <col min="9170" max="9170" width="0" style="218" hidden="1" customWidth="1"/>
    <col min="9171" max="9171" width="22.28515625" style="218" customWidth="1"/>
    <col min="9172" max="9172" width="5.28515625" style="218" customWidth="1"/>
    <col min="9173" max="9173" width="36.28515625" style="218" customWidth="1"/>
    <col min="9174" max="9174" width="5.7109375" style="218" customWidth="1"/>
    <col min="9175" max="9175" width="0" style="218" hidden="1" customWidth="1"/>
    <col min="9176" max="9176" width="20.7109375" style="218" customWidth="1"/>
    <col min="9177" max="9177" width="4.85546875" style="218" customWidth="1"/>
    <col min="9178" max="9178" width="0" style="218" hidden="1" customWidth="1"/>
    <col min="9179" max="9179" width="24.7109375" style="218" customWidth="1"/>
    <col min="9180" max="9180" width="12.28515625" style="218" customWidth="1"/>
    <col min="9181" max="9181" width="0" style="218" hidden="1" customWidth="1"/>
    <col min="9182" max="9182" width="3.42578125" style="218" customWidth="1"/>
    <col min="9183" max="9183" width="0" style="218" hidden="1" customWidth="1"/>
    <col min="9184" max="9184" width="17.7109375" style="218" customWidth="1"/>
    <col min="9185" max="9185" width="3.42578125" style="218" customWidth="1"/>
    <col min="9186" max="9186" width="0" style="218" hidden="1" customWidth="1"/>
    <col min="9187" max="9187" width="23.7109375" style="218" customWidth="1"/>
    <col min="9188" max="9188" width="10" style="218" customWidth="1"/>
    <col min="9189" max="9189" width="0" style="218" hidden="1" customWidth="1"/>
    <col min="9190" max="9191" width="14.7109375" style="218" customWidth="1"/>
    <col min="9192" max="9192" width="12.85546875" style="218" customWidth="1"/>
    <col min="9193" max="9193" width="3.28515625" style="218" customWidth="1"/>
    <col min="9194" max="9194" width="30.28515625" style="218" customWidth="1"/>
    <col min="9195" max="9195" width="5" style="218" customWidth="1"/>
    <col min="9196" max="9196" width="0" style="218" hidden="1" customWidth="1"/>
    <col min="9197" max="9197" width="14.28515625" style="218" customWidth="1"/>
    <col min="9198" max="9198" width="5.7109375" style="218" customWidth="1"/>
    <col min="9199" max="9199" width="0" style="218" hidden="1" customWidth="1"/>
    <col min="9200" max="9200" width="17.28515625" style="218" customWidth="1"/>
    <col min="9201" max="9201" width="12.7109375" style="218" customWidth="1"/>
    <col min="9202" max="9202" width="0" style="218" hidden="1" customWidth="1"/>
    <col min="9203" max="9203" width="5.28515625" style="218" customWidth="1"/>
    <col min="9204" max="9204" width="0" style="218" hidden="1" customWidth="1"/>
    <col min="9205" max="9205" width="17" style="218" customWidth="1"/>
    <col min="9206" max="9206" width="6.28515625" style="218" customWidth="1"/>
    <col min="9207" max="9207" width="0" style="218" hidden="1" customWidth="1"/>
    <col min="9208" max="9208" width="14.28515625" style="218" customWidth="1"/>
    <col min="9209" max="9209" width="7.5703125" style="218" customWidth="1"/>
    <col min="9210" max="9210" width="0" style="218" hidden="1" customWidth="1"/>
    <col min="9211" max="9212" width="14.28515625" style="218" customWidth="1"/>
    <col min="9213" max="9213" width="20.85546875" style="218" customWidth="1"/>
    <col min="9214" max="9214" width="14.42578125" style="218" customWidth="1"/>
    <col min="9215" max="9215" width="15" style="218" customWidth="1"/>
    <col min="9216" max="9216" width="2.7109375" style="218" customWidth="1"/>
    <col min="9217" max="9217" width="11.7109375" style="218" customWidth="1"/>
    <col min="9218" max="9218" width="11.5703125" style="218" customWidth="1"/>
    <col min="9219" max="9219" width="2.28515625" style="218" customWidth="1"/>
    <col min="9220" max="9220" width="41" style="218" customWidth="1"/>
    <col min="9221" max="9221" width="14.28515625" style="218" customWidth="1"/>
    <col min="9222" max="9223" width="11.5703125" style="218" customWidth="1"/>
    <col min="9224" max="9224" width="21.85546875" style="218" customWidth="1"/>
    <col min="9225" max="9416" width="11.42578125" style="218"/>
    <col min="9417" max="9417" width="21.85546875" style="218" customWidth="1"/>
    <col min="9418" max="9418" width="13.85546875" style="218" customWidth="1"/>
    <col min="9419" max="9419" width="38.7109375" style="218" customWidth="1"/>
    <col min="9420" max="9420" width="3" style="218" bestFit="1" customWidth="1"/>
    <col min="9421" max="9421" width="32.28515625" style="218" customWidth="1"/>
    <col min="9422" max="9422" width="46.28515625" style="218" customWidth="1"/>
    <col min="9423" max="9423" width="19" style="218" customWidth="1"/>
    <col min="9424" max="9424" width="0" style="218" hidden="1" customWidth="1"/>
    <col min="9425" max="9425" width="17.7109375" style="218" customWidth="1"/>
    <col min="9426" max="9426" width="0" style="218" hidden="1" customWidth="1"/>
    <col min="9427" max="9427" width="22.28515625" style="218" customWidth="1"/>
    <col min="9428" max="9428" width="5.28515625" style="218" customWidth="1"/>
    <col min="9429" max="9429" width="36.28515625" style="218" customWidth="1"/>
    <col min="9430" max="9430" width="5.7109375" style="218" customWidth="1"/>
    <col min="9431" max="9431" width="0" style="218" hidden="1" customWidth="1"/>
    <col min="9432" max="9432" width="20.7109375" style="218" customWidth="1"/>
    <col min="9433" max="9433" width="4.85546875" style="218" customWidth="1"/>
    <col min="9434" max="9434" width="0" style="218" hidden="1" customWidth="1"/>
    <col min="9435" max="9435" width="24.7109375" style="218" customWidth="1"/>
    <col min="9436" max="9436" width="12.28515625" style="218" customWidth="1"/>
    <col min="9437" max="9437" width="0" style="218" hidden="1" customWidth="1"/>
    <col min="9438" max="9438" width="3.42578125" style="218" customWidth="1"/>
    <col min="9439" max="9439" width="0" style="218" hidden="1" customWidth="1"/>
    <col min="9440" max="9440" width="17.7109375" style="218" customWidth="1"/>
    <col min="9441" max="9441" width="3.42578125" style="218" customWidth="1"/>
    <col min="9442" max="9442" width="0" style="218" hidden="1" customWidth="1"/>
    <col min="9443" max="9443" width="23.7109375" style="218" customWidth="1"/>
    <col min="9444" max="9444" width="10" style="218" customWidth="1"/>
    <col min="9445" max="9445" width="0" style="218" hidden="1" customWidth="1"/>
    <col min="9446" max="9447" width="14.7109375" style="218" customWidth="1"/>
    <col min="9448" max="9448" width="12.85546875" style="218" customWidth="1"/>
    <col min="9449" max="9449" width="3.28515625" style="218" customWidth="1"/>
    <col min="9450" max="9450" width="30.28515625" style="218" customWidth="1"/>
    <col min="9451" max="9451" width="5" style="218" customWidth="1"/>
    <col min="9452" max="9452" width="0" style="218" hidden="1" customWidth="1"/>
    <col min="9453" max="9453" width="14.28515625" style="218" customWidth="1"/>
    <col min="9454" max="9454" width="5.7109375" style="218" customWidth="1"/>
    <col min="9455" max="9455" width="0" style="218" hidden="1" customWidth="1"/>
    <col min="9456" max="9456" width="17.28515625" style="218" customWidth="1"/>
    <col min="9457" max="9457" width="12.7109375" style="218" customWidth="1"/>
    <col min="9458" max="9458" width="0" style="218" hidden="1" customWidth="1"/>
    <col min="9459" max="9459" width="5.28515625" style="218" customWidth="1"/>
    <col min="9460" max="9460" width="0" style="218" hidden="1" customWidth="1"/>
    <col min="9461" max="9461" width="17" style="218" customWidth="1"/>
    <col min="9462" max="9462" width="6.28515625" style="218" customWidth="1"/>
    <col min="9463" max="9463" width="0" style="218" hidden="1" customWidth="1"/>
    <col min="9464" max="9464" width="14.28515625" style="218" customWidth="1"/>
    <col min="9465" max="9465" width="7.5703125" style="218" customWidth="1"/>
    <col min="9466" max="9466" width="0" style="218" hidden="1" customWidth="1"/>
    <col min="9467" max="9468" width="14.28515625" style="218" customWidth="1"/>
    <col min="9469" max="9469" width="20.85546875" style="218" customWidth="1"/>
    <col min="9470" max="9470" width="14.42578125" style="218" customWidth="1"/>
    <col min="9471" max="9471" width="15" style="218" customWidth="1"/>
    <col min="9472" max="9472" width="2.7109375" style="218" customWidth="1"/>
    <col min="9473" max="9473" width="11.7109375" style="218" customWidth="1"/>
    <col min="9474" max="9474" width="11.5703125" style="218" customWidth="1"/>
    <col min="9475" max="9475" width="2.28515625" style="218" customWidth="1"/>
    <col min="9476" max="9476" width="41" style="218" customWidth="1"/>
    <col min="9477" max="9477" width="14.28515625" style="218" customWidth="1"/>
    <col min="9478" max="9479" width="11.5703125" style="218" customWidth="1"/>
    <col min="9480" max="9480" width="21.85546875" style="218" customWidth="1"/>
    <col min="9481" max="9672" width="11.42578125" style="218"/>
    <col min="9673" max="9673" width="21.85546875" style="218" customWidth="1"/>
    <col min="9674" max="9674" width="13.85546875" style="218" customWidth="1"/>
    <col min="9675" max="9675" width="38.7109375" style="218" customWidth="1"/>
    <col min="9676" max="9676" width="3" style="218" bestFit="1" customWidth="1"/>
    <col min="9677" max="9677" width="32.28515625" style="218" customWidth="1"/>
    <col min="9678" max="9678" width="46.28515625" style="218" customWidth="1"/>
    <col min="9679" max="9679" width="19" style="218" customWidth="1"/>
    <col min="9680" max="9680" width="0" style="218" hidden="1" customWidth="1"/>
    <col min="9681" max="9681" width="17.7109375" style="218" customWidth="1"/>
    <col min="9682" max="9682" width="0" style="218" hidden="1" customWidth="1"/>
    <col min="9683" max="9683" width="22.28515625" style="218" customWidth="1"/>
    <col min="9684" max="9684" width="5.28515625" style="218" customWidth="1"/>
    <col min="9685" max="9685" width="36.28515625" style="218" customWidth="1"/>
    <col min="9686" max="9686" width="5.7109375" style="218" customWidth="1"/>
    <col min="9687" max="9687" width="0" style="218" hidden="1" customWidth="1"/>
    <col min="9688" max="9688" width="20.7109375" style="218" customWidth="1"/>
    <col min="9689" max="9689" width="4.85546875" style="218" customWidth="1"/>
    <col min="9690" max="9690" width="0" style="218" hidden="1" customWidth="1"/>
    <col min="9691" max="9691" width="24.7109375" style="218" customWidth="1"/>
    <col min="9692" max="9692" width="12.28515625" style="218" customWidth="1"/>
    <col min="9693" max="9693" width="0" style="218" hidden="1" customWidth="1"/>
    <col min="9694" max="9694" width="3.42578125" style="218" customWidth="1"/>
    <col min="9695" max="9695" width="0" style="218" hidden="1" customWidth="1"/>
    <col min="9696" max="9696" width="17.7109375" style="218" customWidth="1"/>
    <col min="9697" max="9697" width="3.42578125" style="218" customWidth="1"/>
    <col min="9698" max="9698" width="0" style="218" hidden="1" customWidth="1"/>
    <col min="9699" max="9699" width="23.7109375" style="218" customWidth="1"/>
    <col min="9700" max="9700" width="10" style="218" customWidth="1"/>
    <col min="9701" max="9701" width="0" style="218" hidden="1" customWidth="1"/>
    <col min="9702" max="9703" width="14.7109375" style="218" customWidth="1"/>
    <col min="9704" max="9704" width="12.85546875" style="218" customWidth="1"/>
    <col min="9705" max="9705" width="3.28515625" style="218" customWidth="1"/>
    <col min="9706" max="9706" width="30.28515625" style="218" customWidth="1"/>
    <col min="9707" max="9707" width="5" style="218" customWidth="1"/>
    <col min="9708" max="9708" width="0" style="218" hidden="1" customWidth="1"/>
    <col min="9709" max="9709" width="14.28515625" style="218" customWidth="1"/>
    <col min="9710" max="9710" width="5.7109375" style="218" customWidth="1"/>
    <col min="9711" max="9711" width="0" style="218" hidden="1" customWidth="1"/>
    <col min="9712" max="9712" width="17.28515625" style="218" customWidth="1"/>
    <col min="9713" max="9713" width="12.7109375" style="218" customWidth="1"/>
    <col min="9714" max="9714" width="0" style="218" hidden="1" customWidth="1"/>
    <col min="9715" max="9715" width="5.28515625" style="218" customWidth="1"/>
    <col min="9716" max="9716" width="0" style="218" hidden="1" customWidth="1"/>
    <col min="9717" max="9717" width="17" style="218" customWidth="1"/>
    <col min="9718" max="9718" width="6.28515625" style="218" customWidth="1"/>
    <col min="9719" max="9719" width="0" style="218" hidden="1" customWidth="1"/>
    <col min="9720" max="9720" width="14.28515625" style="218" customWidth="1"/>
    <col min="9721" max="9721" width="7.5703125" style="218" customWidth="1"/>
    <col min="9722" max="9722" width="0" style="218" hidden="1" customWidth="1"/>
    <col min="9723" max="9724" width="14.28515625" style="218" customWidth="1"/>
    <col min="9725" max="9725" width="20.85546875" style="218" customWidth="1"/>
    <col min="9726" max="9726" width="14.42578125" style="218" customWidth="1"/>
    <col min="9727" max="9727" width="15" style="218" customWidth="1"/>
    <col min="9728" max="9728" width="2.7109375" style="218" customWidth="1"/>
    <col min="9729" max="9729" width="11.7109375" style="218" customWidth="1"/>
    <col min="9730" max="9730" width="11.5703125" style="218" customWidth="1"/>
    <col min="9731" max="9731" width="2.28515625" style="218" customWidth="1"/>
    <col min="9732" max="9732" width="41" style="218" customWidth="1"/>
    <col min="9733" max="9733" width="14.28515625" style="218" customWidth="1"/>
    <col min="9734" max="9735" width="11.5703125" style="218" customWidth="1"/>
    <col min="9736" max="9736" width="21.85546875" style="218" customWidth="1"/>
    <col min="9737" max="9928" width="11.42578125" style="218"/>
    <col min="9929" max="9929" width="21.85546875" style="218" customWidth="1"/>
    <col min="9930" max="9930" width="13.85546875" style="218" customWidth="1"/>
    <col min="9931" max="9931" width="38.7109375" style="218" customWidth="1"/>
    <col min="9932" max="9932" width="3" style="218" bestFit="1" customWidth="1"/>
    <col min="9933" max="9933" width="32.28515625" style="218" customWidth="1"/>
    <col min="9934" max="9934" width="46.28515625" style="218" customWidth="1"/>
    <col min="9935" max="9935" width="19" style="218" customWidth="1"/>
    <col min="9936" max="9936" width="0" style="218" hidden="1" customWidth="1"/>
    <col min="9937" max="9937" width="17.7109375" style="218" customWidth="1"/>
    <col min="9938" max="9938" width="0" style="218" hidden="1" customWidth="1"/>
    <col min="9939" max="9939" width="22.28515625" style="218" customWidth="1"/>
    <col min="9940" max="9940" width="5.28515625" style="218" customWidth="1"/>
    <col min="9941" max="9941" width="36.28515625" style="218" customWidth="1"/>
    <col min="9942" max="9942" width="5.7109375" style="218" customWidth="1"/>
    <col min="9943" max="9943" width="0" style="218" hidden="1" customWidth="1"/>
    <col min="9944" max="9944" width="20.7109375" style="218" customWidth="1"/>
    <col min="9945" max="9945" width="4.85546875" style="218" customWidth="1"/>
    <col min="9946" max="9946" width="0" style="218" hidden="1" customWidth="1"/>
    <col min="9947" max="9947" width="24.7109375" style="218" customWidth="1"/>
    <col min="9948" max="9948" width="12.28515625" style="218" customWidth="1"/>
    <col min="9949" max="9949" width="0" style="218" hidden="1" customWidth="1"/>
    <col min="9950" max="9950" width="3.42578125" style="218" customWidth="1"/>
    <col min="9951" max="9951" width="0" style="218" hidden="1" customWidth="1"/>
    <col min="9952" max="9952" width="17.7109375" style="218" customWidth="1"/>
    <col min="9953" max="9953" width="3.42578125" style="218" customWidth="1"/>
    <col min="9954" max="9954" width="0" style="218" hidden="1" customWidth="1"/>
    <col min="9955" max="9955" width="23.7109375" style="218" customWidth="1"/>
    <col min="9956" max="9956" width="10" style="218" customWidth="1"/>
    <col min="9957" max="9957" width="0" style="218" hidden="1" customWidth="1"/>
    <col min="9958" max="9959" width="14.7109375" style="218" customWidth="1"/>
    <col min="9960" max="9960" width="12.85546875" style="218" customWidth="1"/>
    <col min="9961" max="9961" width="3.28515625" style="218" customWidth="1"/>
    <col min="9962" max="9962" width="30.28515625" style="218" customWidth="1"/>
    <col min="9963" max="9963" width="5" style="218" customWidth="1"/>
    <col min="9964" max="9964" width="0" style="218" hidden="1" customWidth="1"/>
    <col min="9965" max="9965" width="14.28515625" style="218" customWidth="1"/>
    <col min="9966" max="9966" width="5.7109375" style="218" customWidth="1"/>
    <col min="9967" max="9967" width="0" style="218" hidden="1" customWidth="1"/>
    <col min="9968" max="9968" width="17.28515625" style="218" customWidth="1"/>
    <col min="9969" max="9969" width="12.7109375" style="218" customWidth="1"/>
    <col min="9970" max="9970" width="0" style="218" hidden="1" customWidth="1"/>
    <col min="9971" max="9971" width="5.28515625" style="218" customWidth="1"/>
    <col min="9972" max="9972" width="0" style="218" hidden="1" customWidth="1"/>
    <col min="9973" max="9973" width="17" style="218" customWidth="1"/>
    <col min="9974" max="9974" width="6.28515625" style="218" customWidth="1"/>
    <col min="9975" max="9975" width="0" style="218" hidden="1" customWidth="1"/>
    <col min="9976" max="9976" width="14.28515625" style="218" customWidth="1"/>
    <col min="9977" max="9977" width="7.5703125" style="218" customWidth="1"/>
    <col min="9978" max="9978" width="0" style="218" hidden="1" customWidth="1"/>
    <col min="9979" max="9980" width="14.28515625" style="218" customWidth="1"/>
    <col min="9981" max="9981" width="20.85546875" style="218" customWidth="1"/>
    <col min="9982" max="9982" width="14.42578125" style="218" customWidth="1"/>
    <col min="9983" max="9983" width="15" style="218" customWidth="1"/>
    <col min="9984" max="9984" width="2.7109375" style="218" customWidth="1"/>
    <col min="9985" max="9985" width="11.7109375" style="218" customWidth="1"/>
    <col min="9986" max="9986" width="11.5703125" style="218" customWidth="1"/>
    <col min="9987" max="9987" width="2.28515625" style="218" customWidth="1"/>
    <col min="9988" max="9988" width="41" style="218" customWidth="1"/>
    <col min="9989" max="9989" width="14.28515625" style="218" customWidth="1"/>
    <col min="9990" max="9991" width="11.5703125" style="218" customWidth="1"/>
    <col min="9992" max="9992" width="21.85546875" style="218" customWidth="1"/>
    <col min="9993" max="10184" width="11.42578125" style="218"/>
    <col min="10185" max="10185" width="21.85546875" style="218" customWidth="1"/>
    <col min="10186" max="10186" width="13.85546875" style="218" customWidth="1"/>
    <col min="10187" max="10187" width="38.7109375" style="218" customWidth="1"/>
    <col min="10188" max="10188" width="3" style="218" bestFit="1" customWidth="1"/>
    <col min="10189" max="10189" width="32.28515625" style="218" customWidth="1"/>
    <col min="10190" max="10190" width="46.28515625" style="218" customWidth="1"/>
    <col min="10191" max="10191" width="19" style="218" customWidth="1"/>
    <col min="10192" max="10192" width="0" style="218" hidden="1" customWidth="1"/>
    <col min="10193" max="10193" width="17.7109375" style="218" customWidth="1"/>
    <col min="10194" max="10194" width="0" style="218" hidden="1" customWidth="1"/>
    <col min="10195" max="10195" width="22.28515625" style="218" customWidth="1"/>
    <col min="10196" max="10196" width="5.28515625" style="218" customWidth="1"/>
    <col min="10197" max="10197" width="36.28515625" style="218" customWidth="1"/>
    <col min="10198" max="10198" width="5.7109375" style="218" customWidth="1"/>
    <col min="10199" max="10199" width="0" style="218" hidden="1" customWidth="1"/>
    <col min="10200" max="10200" width="20.7109375" style="218" customWidth="1"/>
    <col min="10201" max="10201" width="4.85546875" style="218" customWidth="1"/>
    <col min="10202" max="10202" width="0" style="218" hidden="1" customWidth="1"/>
    <col min="10203" max="10203" width="24.7109375" style="218" customWidth="1"/>
    <col min="10204" max="10204" width="12.28515625" style="218" customWidth="1"/>
    <col min="10205" max="10205" width="0" style="218" hidden="1" customWidth="1"/>
    <col min="10206" max="10206" width="3.42578125" style="218" customWidth="1"/>
    <col min="10207" max="10207" width="0" style="218" hidden="1" customWidth="1"/>
    <col min="10208" max="10208" width="17.7109375" style="218" customWidth="1"/>
    <col min="10209" max="10209" width="3.42578125" style="218" customWidth="1"/>
    <col min="10210" max="10210" width="0" style="218" hidden="1" customWidth="1"/>
    <col min="10211" max="10211" width="23.7109375" style="218" customWidth="1"/>
    <col min="10212" max="10212" width="10" style="218" customWidth="1"/>
    <col min="10213" max="10213" width="0" style="218" hidden="1" customWidth="1"/>
    <col min="10214" max="10215" width="14.7109375" style="218" customWidth="1"/>
    <col min="10216" max="10216" width="12.85546875" style="218" customWidth="1"/>
    <col min="10217" max="10217" width="3.28515625" style="218" customWidth="1"/>
    <col min="10218" max="10218" width="30.28515625" style="218" customWidth="1"/>
    <col min="10219" max="10219" width="5" style="218" customWidth="1"/>
    <col min="10220" max="10220" width="0" style="218" hidden="1" customWidth="1"/>
    <col min="10221" max="10221" width="14.28515625" style="218" customWidth="1"/>
    <col min="10222" max="10222" width="5.7109375" style="218" customWidth="1"/>
    <col min="10223" max="10223" width="0" style="218" hidden="1" customWidth="1"/>
    <col min="10224" max="10224" width="17.28515625" style="218" customWidth="1"/>
    <col min="10225" max="10225" width="12.7109375" style="218" customWidth="1"/>
    <col min="10226" max="10226" width="0" style="218" hidden="1" customWidth="1"/>
    <col min="10227" max="10227" width="5.28515625" style="218" customWidth="1"/>
    <col min="10228" max="10228" width="0" style="218" hidden="1" customWidth="1"/>
    <col min="10229" max="10229" width="17" style="218" customWidth="1"/>
    <col min="10230" max="10230" width="6.28515625" style="218" customWidth="1"/>
    <col min="10231" max="10231" width="0" style="218" hidden="1" customWidth="1"/>
    <col min="10232" max="10232" width="14.28515625" style="218" customWidth="1"/>
    <col min="10233" max="10233" width="7.5703125" style="218" customWidth="1"/>
    <col min="10234" max="10234" width="0" style="218" hidden="1" customWidth="1"/>
    <col min="10235" max="10236" width="14.28515625" style="218" customWidth="1"/>
    <col min="10237" max="10237" width="20.85546875" style="218" customWidth="1"/>
    <col min="10238" max="10238" width="14.42578125" style="218" customWidth="1"/>
    <col min="10239" max="10239" width="15" style="218" customWidth="1"/>
    <col min="10240" max="10240" width="2.7109375" style="218" customWidth="1"/>
    <col min="10241" max="10241" width="11.7109375" style="218" customWidth="1"/>
    <col min="10242" max="10242" width="11.5703125" style="218" customWidth="1"/>
    <col min="10243" max="10243" width="2.28515625" style="218" customWidth="1"/>
    <col min="10244" max="10244" width="41" style="218" customWidth="1"/>
    <col min="10245" max="10245" width="14.28515625" style="218" customWidth="1"/>
    <col min="10246" max="10247" width="11.5703125" style="218" customWidth="1"/>
    <col min="10248" max="10248" width="21.85546875" style="218" customWidth="1"/>
    <col min="10249" max="10440" width="11.42578125" style="218"/>
    <col min="10441" max="10441" width="21.85546875" style="218" customWidth="1"/>
    <col min="10442" max="10442" width="13.85546875" style="218" customWidth="1"/>
    <col min="10443" max="10443" width="38.7109375" style="218" customWidth="1"/>
    <col min="10444" max="10444" width="3" style="218" bestFit="1" customWidth="1"/>
    <col min="10445" max="10445" width="32.28515625" style="218" customWidth="1"/>
    <col min="10446" max="10446" width="46.28515625" style="218" customWidth="1"/>
    <col min="10447" max="10447" width="19" style="218" customWidth="1"/>
    <col min="10448" max="10448" width="0" style="218" hidden="1" customWidth="1"/>
    <col min="10449" max="10449" width="17.7109375" style="218" customWidth="1"/>
    <col min="10450" max="10450" width="0" style="218" hidden="1" customWidth="1"/>
    <col min="10451" max="10451" width="22.28515625" style="218" customWidth="1"/>
    <col min="10452" max="10452" width="5.28515625" style="218" customWidth="1"/>
    <col min="10453" max="10453" width="36.28515625" style="218" customWidth="1"/>
    <col min="10454" max="10454" width="5.7109375" style="218" customWidth="1"/>
    <col min="10455" max="10455" width="0" style="218" hidden="1" customWidth="1"/>
    <col min="10456" max="10456" width="20.7109375" style="218" customWidth="1"/>
    <col min="10457" max="10457" width="4.85546875" style="218" customWidth="1"/>
    <col min="10458" max="10458" width="0" style="218" hidden="1" customWidth="1"/>
    <col min="10459" max="10459" width="24.7109375" style="218" customWidth="1"/>
    <col min="10460" max="10460" width="12.28515625" style="218" customWidth="1"/>
    <col min="10461" max="10461" width="0" style="218" hidden="1" customWidth="1"/>
    <col min="10462" max="10462" width="3.42578125" style="218" customWidth="1"/>
    <col min="10463" max="10463" width="0" style="218" hidden="1" customWidth="1"/>
    <col min="10464" max="10464" width="17.7109375" style="218" customWidth="1"/>
    <col min="10465" max="10465" width="3.42578125" style="218" customWidth="1"/>
    <col min="10466" max="10466" width="0" style="218" hidden="1" customWidth="1"/>
    <col min="10467" max="10467" width="23.7109375" style="218" customWidth="1"/>
    <col min="10468" max="10468" width="10" style="218" customWidth="1"/>
    <col min="10469" max="10469" width="0" style="218" hidden="1" customWidth="1"/>
    <col min="10470" max="10471" width="14.7109375" style="218" customWidth="1"/>
    <col min="10472" max="10472" width="12.85546875" style="218" customWidth="1"/>
    <col min="10473" max="10473" width="3.28515625" style="218" customWidth="1"/>
    <col min="10474" max="10474" width="30.28515625" style="218" customWidth="1"/>
    <col min="10475" max="10475" width="5" style="218" customWidth="1"/>
    <col min="10476" max="10476" width="0" style="218" hidden="1" customWidth="1"/>
    <col min="10477" max="10477" width="14.28515625" style="218" customWidth="1"/>
    <col min="10478" max="10478" width="5.7109375" style="218" customWidth="1"/>
    <col min="10479" max="10479" width="0" style="218" hidden="1" customWidth="1"/>
    <col min="10480" max="10480" width="17.28515625" style="218" customWidth="1"/>
    <col min="10481" max="10481" width="12.7109375" style="218" customWidth="1"/>
    <col min="10482" max="10482" width="0" style="218" hidden="1" customWidth="1"/>
    <col min="10483" max="10483" width="5.28515625" style="218" customWidth="1"/>
    <col min="10484" max="10484" width="0" style="218" hidden="1" customWidth="1"/>
    <col min="10485" max="10485" width="17" style="218" customWidth="1"/>
    <col min="10486" max="10486" width="6.28515625" style="218" customWidth="1"/>
    <col min="10487" max="10487" width="0" style="218" hidden="1" customWidth="1"/>
    <col min="10488" max="10488" width="14.28515625" style="218" customWidth="1"/>
    <col min="10489" max="10489" width="7.5703125" style="218" customWidth="1"/>
    <col min="10490" max="10490" width="0" style="218" hidden="1" customWidth="1"/>
    <col min="10491" max="10492" width="14.28515625" style="218" customWidth="1"/>
    <col min="10493" max="10493" width="20.85546875" style="218" customWidth="1"/>
    <col min="10494" max="10494" width="14.42578125" style="218" customWidth="1"/>
    <col min="10495" max="10495" width="15" style="218" customWidth="1"/>
    <col min="10496" max="10496" width="2.7109375" style="218" customWidth="1"/>
    <col min="10497" max="10497" width="11.7109375" style="218" customWidth="1"/>
    <col min="10498" max="10498" width="11.5703125" style="218" customWidth="1"/>
    <col min="10499" max="10499" width="2.28515625" style="218" customWidth="1"/>
    <col min="10500" max="10500" width="41" style="218" customWidth="1"/>
    <col min="10501" max="10501" width="14.28515625" style="218" customWidth="1"/>
    <col min="10502" max="10503" width="11.5703125" style="218" customWidth="1"/>
    <col min="10504" max="10504" width="21.85546875" style="218" customWidth="1"/>
    <col min="10505" max="10696" width="11.42578125" style="218"/>
    <col min="10697" max="10697" width="21.85546875" style="218" customWidth="1"/>
    <col min="10698" max="10698" width="13.85546875" style="218" customWidth="1"/>
    <col min="10699" max="10699" width="38.7109375" style="218" customWidth="1"/>
    <col min="10700" max="10700" width="3" style="218" bestFit="1" customWidth="1"/>
    <col min="10701" max="10701" width="32.28515625" style="218" customWidth="1"/>
    <col min="10702" max="10702" width="46.28515625" style="218" customWidth="1"/>
    <col min="10703" max="10703" width="19" style="218" customWidth="1"/>
    <col min="10704" max="10704" width="0" style="218" hidden="1" customWidth="1"/>
    <col min="10705" max="10705" width="17.7109375" style="218" customWidth="1"/>
    <col min="10706" max="10706" width="0" style="218" hidden="1" customWidth="1"/>
    <col min="10707" max="10707" width="22.28515625" style="218" customWidth="1"/>
    <col min="10708" max="10708" width="5.28515625" style="218" customWidth="1"/>
    <col min="10709" max="10709" width="36.28515625" style="218" customWidth="1"/>
    <col min="10710" max="10710" width="5.7109375" style="218" customWidth="1"/>
    <col min="10711" max="10711" width="0" style="218" hidden="1" customWidth="1"/>
    <col min="10712" max="10712" width="20.7109375" style="218" customWidth="1"/>
    <col min="10713" max="10713" width="4.85546875" style="218" customWidth="1"/>
    <col min="10714" max="10714" width="0" style="218" hidden="1" customWidth="1"/>
    <col min="10715" max="10715" width="24.7109375" style="218" customWidth="1"/>
    <col min="10716" max="10716" width="12.28515625" style="218" customWidth="1"/>
    <col min="10717" max="10717" width="0" style="218" hidden="1" customWidth="1"/>
    <col min="10718" max="10718" width="3.42578125" style="218" customWidth="1"/>
    <col min="10719" max="10719" width="0" style="218" hidden="1" customWidth="1"/>
    <col min="10720" max="10720" width="17.7109375" style="218" customWidth="1"/>
    <col min="10721" max="10721" width="3.42578125" style="218" customWidth="1"/>
    <col min="10722" max="10722" width="0" style="218" hidden="1" customWidth="1"/>
    <col min="10723" max="10723" width="23.7109375" style="218" customWidth="1"/>
    <col min="10724" max="10724" width="10" style="218" customWidth="1"/>
    <col min="10725" max="10725" width="0" style="218" hidden="1" customWidth="1"/>
    <col min="10726" max="10727" width="14.7109375" style="218" customWidth="1"/>
    <col min="10728" max="10728" width="12.85546875" style="218" customWidth="1"/>
    <col min="10729" max="10729" width="3.28515625" style="218" customWidth="1"/>
    <col min="10730" max="10730" width="30.28515625" style="218" customWidth="1"/>
    <col min="10731" max="10731" width="5" style="218" customWidth="1"/>
    <col min="10732" max="10732" width="0" style="218" hidden="1" customWidth="1"/>
    <col min="10733" max="10733" width="14.28515625" style="218" customWidth="1"/>
    <col min="10734" max="10734" width="5.7109375" style="218" customWidth="1"/>
    <col min="10735" max="10735" width="0" style="218" hidden="1" customWidth="1"/>
    <col min="10736" max="10736" width="17.28515625" style="218" customWidth="1"/>
    <col min="10737" max="10737" width="12.7109375" style="218" customWidth="1"/>
    <col min="10738" max="10738" width="0" style="218" hidden="1" customWidth="1"/>
    <col min="10739" max="10739" width="5.28515625" style="218" customWidth="1"/>
    <col min="10740" max="10740" width="0" style="218" hidden="1" customWidth="1"/>
    <col min="10741" max="10741" width="17" style="218" customWidth="1"/>
    <col min="10742" max="10742" width="6.28515625" style="218" customWidth="1"/>
    <col min="10743" max="10743" width="0" style="218" hidden="1" customWidth="1"/>
    <col min="10744" max="10744" width="14.28515625" style="218" customWidth="1"/>
    <col min="10745" max="10745" width="7.5703125" style="218" customWidth="1"/>
    <col min="10746" max="10746" width="0" style="218" hidden="1" customWidth="1"/>
    <col min="10747" max="10748" width="14.28515625" style="218" customWidth="1"/>
    <col min="10749" max="10749" width="20.85546875" style="218" customWidth="1"/>
    <col min="10750" max="10750" width="14.42578125" style="218" customWidth="1"/>
    <col min="10751" max="10751" width="15" style="218" customWidth="1"/>
    <col min="10752" max="10752" width="2.7109375" style="218" customWidth="1"/>
    <col min="10753" max="10753" width="11.7109375" style="218" customWidth="1"/>
    <col min="10754" max="10754" width="11.5703125" style="218" customWidth="1"/>
    <col min="10755" max="10755" width="2.28515625" style="218" customWidth="1"/>
    <col min="10756" max="10756" width="41" style="218" customWidth="1"/>
    <col min="10757" max="10757" width="14.28515625" style="218" customWidth="1"/>
    <col min="10758" max="10759" width="11.5703125" style="218" customWidth="1"/>
    <col min="10760" max="10760" width="21.85546875" style="218" customWidth="1"/>
    <col min="10761" max="10952" width="11.42578125" style="218"/>
    <col min="10953" max="10953" width="21.85546875" style="218" customWidth="1"/>
    <col min="10954" max="10954" width="13.85546875" style="218" customWidth="1"/>
    <col min="10955" max="10955" width="38.7109375" style="218" customWidth="1"/>
    <col min="10956" max="10956" width="3" style="218" bestFit="1" customWidth="1"/>
    <col min="10957" max="10957" width="32.28515625" style="218" customWidth="1"/>
    <col min="10958" max="10958" width="46.28515625" style="218" customWidth="1"/>
    <col min="10959" max="10959" width="19" style="218" customWidth="1"/>
    <col min="10960" max="10960" width="0" style="218" hidden="1" customWidth="1"/>
    <col min="10961" max="10961" width="17.7109375" style="218" customWidth="1"/>
    <col min="10962" max="10962" width="0" style="218" hidden="1" customWidth="1"/>
    <col min="10963" max="10963" width="22.28515625" style="218" customWidth="1"/>
    <col min="10964" max="10964" width="5.28515625" style="218" customWidth="1"/>
    <col min="10965" max="10965" width="36.28515625" style="218" customWidth="1"/>
    <col min="10966" max="10966" width="5.7109375" style="218" customWidth="1"/>
    <col min="10967" max="10967" width="0" style="218" hidden="1" customWidth="1"/>
    <col min="10968" max="10968" width="20.7109375" style="218" customWidth="1"/>
    <col min="10969" max="10969" width="4.85546875" style="218" customWidth="1"/>
    <col min="10970" max="10970" width="0" style="218" hidden="1" customWidth="1"/>
    <col min="10971" max="10971" width="24.7109375" style="218" customWidth="1"/>
    <col min="10972" max="10972" width="12.28515625" style="218" customWidth="1"/>
    <col min="10973" max="10973" width="0" style="218" hidden="1" customWidth="1"/>
    <col min="10974" max="10974" width="3.42578125" style="218" customWidth="1"/>
    <col min="10975" max="10975" width="0" style="218" hidden="1" customWidth="1"/>
    <col min="10976" max="10976" width="17.7109375" style="218" customWidth="1"/>
    <col min="10977" max="10977" width="3.42578125" style="218" customWidth="1"/>
    <col min="10978" max="10978" width="0" style="218" hidden="1" customWidth="1"/>
    <col min="10979" max="10979" width="23.7109375" style="218" customWidth="1"/>
    <col min="10980" max="10980" width="10" style="218" customWidth="1"/>
    <col min="10981" max="10981" width="0" style="218" hidden="1" customWidth="1"/>
    <col min="10982" max="10983" width="14.7109375" style="218" customWidth="1"/>
    <col min="10984" max="10984" width="12.85546875" style="218" customWidth="1"/>
    <col min="10985" max="10985" width="3.28515625" style="218" customWidth="1"/>
    <col min="10986" max="10986" width="30.28515625" style="218" customWidth="1"/>
    <col min="10987" max="10987" width="5" style="218" customWidth="1"/>
    <col min="10988" max="10988" width="0" style="218" hidden="1" customWidth="1"/>
    <col min="10989" max="10989" width="14.28515625" style="218" customWidth="1"/>
    <col min="10990" max="10990" width="5.7109375" style="218" customWidth="1"/>
    <col min="10991" max="10991" width="0" style="218" hidden="1" customWidth="1"/>
    <col min="10992" max="10992" width="17.28515625" style="218" customWidth="1"/>
    <col min="10993" max="10993" width="12.7109375" style="218" customWidth="1"/>
    <col min="10994" max="10994" width="0" style="218" hidden="1" customWidth="1"/>
    <col min="10995" max="10995" width="5.28515625" style="218" customWidth="1"/>
    <col min="10996" max="10996" width="0" style="218" hidden="1" customWidth="1"/>
    <col min="10997" max="10997" width="17" style="218" customWidth="1"/>
    <col min="10998" max="10998" width="6.28515625" style="218" customWidth="1"/>
    <col min="10999" max="10999" width="0" style="218" hidden="1" customWidth="1"/>
    <col min="11000" max="11000" width="14.28515625" style="218" customWidth="1"/>
    <col min="11001" max="11001" width="7.5703125" style="218" customWidth="1"/>
    <col min="11002" max="11002" width="0" style="218" hidden="1" customWidth="1"/>
    <col min="11003" max="11004" width="14.28515625" style="218" customWidth="1"/>
    <col min="11005" max="11005" width="20.85546875" style="218" customWidth="1"/>
    <col min="11006" max="11006" width="14.42578125" style="218" customWidth="1"/>
    <col min="11007" max="11007" width="15" style="218" customWidth="1"/>
    <col min="11008" max="11008" width="2.7109375" style="218" customWidth="1"/>
    <col min="11009" max="11009" width="11.7109375" style="218" customWidth="1"/>
    <col min="11010" max="11010" width="11.5703125" style="218" customWidth="1"/>
    <col min="11011" max="11011" width="2.28515625" style="218" customWidth="1"/>
    <col min="11012" max="11012" width="41" style="218" customWidth="1"/>
    <col min="11013" max="11013" width="14.28515625" style="218" customWidth="1"/>
    <col min="11014" max="11015" width="11.5703125" style="218" customWidth="1"/>
    <col min="11016" max="11016" width="21.85546875" style="218" customWidth="1"/>
    <col min="11017" max="11208" width="11.42578125" style="218"/>
    <col min="11209" max="11209" width="21.85546875" style="218" customWidth="1"/>
    <col min="11210" max="11210" width="13.85546875" style="218" customWidth="1"/>
    <col min="11211" max="11211" width="38.7109375" style="218" customWidth="1"/>
    <col min="11212" max="11212" width="3" style="218" bestFit="1" customWidth="1"/>
    <col min="11213" max="11213" width="32.28515625" style="218" customWidth="1"/>
    <col min="11214" max="11214" width="46.28515625" style="218" customWidth="1"/>
    <col min="11215" max="11215" width="19" style="218" customWidth="1"/>
    <col min="11216" max="11216" width="0" style="218" hidden="1" customWidth="1"/>
    <col min="11217" max="11217" width="17.7109375" style="218" customWidth="1"/>
    <col min="11218" max="11218" width="0" style="218" hidden="1" customWidth="1"/>
    <col min="11219" max="11219" width="22.28515625" style="218" customWidth="1"/>
    <col min="11220" max="11220" width="5.28515625" style="218" customWidth="1"/>
    <col min="11221" max="11221" width="36.28515625" style="218" customWidth="1"/>
    <col min="11222" max="11222" width="5.7109375" style="218" customWidth="1"/>
    <col min="11223" max="11223" width="0" style="218" hidden="1" customWidth="1"/>
    <col min="11224" max="11224" width="20.7109375" style="218" customWidth="1"/>
    <col min="11225" max="11225" width="4.85546875" style="218" customWidth="1"/>
    <col min="11226" max="11226" width="0" style="218" hidden="1" customWidth="1"/>
    <col min="11227" max="11227" width="24.7109375" style="218" customWidth="1"/>
    <col min="11228" max="11228" width="12.28515625" style="218" customWidth="1"/>
    <col min="11229" max="11229" width="0" style="218" hidden="1" customWidth="1"/>
    <col min="11230" max="11230" width="3.42578125" style="218" customWidth="1"/>
    <col min="11231" max="11231" width="0" style="218" hidden="1" customWidth="1"/>
    <col min="11232" max="11232" width="17.7109375" style="218" customWidth="1"/>
    <col min="11233" max="11233" width="3.42578125" style="218" customWidth="1"/>
    <col min="11234" max="11234" width="0" style="218" hidden="1" customWidth="1"/>
    <col min="11235" max="11235" width="23.7109375" style="218" customWidth="1"/>
    <col min="11236" max="11236" width="10" style="218" customWidth="1"/>
    <col min="11237" max="11237" width="0" style="218" hidden="1" customWidth="1"/>
    <col min="11238" max="11239" width="14.7109375" style="218" customWidth="1"/>
    <col min="11240" max="11240" width="12.85546875" style="218" customWidth="1"/>
    <col min="11241" max="11241" width="3.28515625" style="218" customWidth="1"/>
    <col min="11242" max="11242" width="30.28515625" style="218" customWidth="1"/>
    <col min="11243" max="11243" width="5" style="218" customWidth="1"/>
    <col min="11244" max="11244" width="0" style="218" hidden="1" customWidth="1"/>
    <col min="11245" max="11245" width="14.28515625" style="218" customWidth="1"/>
    <col min="11246" max="11246" width="5.7109375" style="218" customWidth="1"/>
    <col min="11247" max="11247" width="0" style="218" hidden="1" customWidth="1"/>
    <col min="11248" max="11248" width="17.28515625" style="218" customWidth="1"/>
    <col min="11249" max="11249" width="12.7109375" style="218" customWidth="1"/>
    <col min="11250" max="11250" width="0" style="218" hidden="1" customWidth="1"/>
    <col min="11251" max="11251" width="5.28515625" style="218" customWidth="1"/>
    <col min="11252" max="11252" width="0" style="218" hidden="1" customWidth="1"/>
    <col min="11253" max="11253" width="17" style="218" customWidth="1"/>
    <col min="11254" max="11254" width="6.28515625" style="218" customWidth="1"/>
    <col min="11255" max="11255" width="0" style="218" hidden="1" customWidth="1"/>
    <col min="11256" max="11256" width="14.28515625" style="218" customWidth="1"/>
    <col min="11257" max="11257" width="7.5703125" style="218" customWidth="1"/>
    <col min="11258" max="11258" width="0" style="218" hidden="1" customWidth="1"/>
    <col min="11259" max="11260" width="14.28515625" style="218" customWidth="1"/>
    <col min="11261" max="11261" width="20.85546875" style="218" customWidth="1"/>
    <col min="11262" max="11262" width="14.42578125" style="218" customWidth="1"/>
    <col min="11263" max="11263" width="15" style="218" customWidth="1"/>
    <col min="11264" max="11264" width="2.7109375" style="218" customWidth="1"/>
    <col min="11265" max="11265" width="11.7109375" style="218" customWidth="1"/>
    <col min="11266" max="11266" width="11.5703125" style="218" customWidth="1"/>
    <col min="11267" max="11267" width="2.28515625" style="218" customWidth="1"/>
    <col min="11268" max="11268" width="41" style="218" customWidth="1"/>
    <col min="11269" max="11269" width="14.28515625" style="218" customWidth="1"/>
    <col min="11270" max="11271" width="11.5703125" style="218" customWidth="1"/>
    <col min="11272" max="11272" width="21.85546875" style="218" customWidth="1"/>
    <col min="11273" max="11464" width="11.42578125" style="218"/>
    <col min="11465" max="11465" width="21.85546875" style="218" customWidth="1"/>
    <col min="11466" max="11466" width="13.85546875" style="218" customWidth="1"/>
    <col min="11467" max="11467" width="38.7109375" style="218" customWidth="1"/>
    <col min="11468" max="11468" width="3" style="218" bestFit="1" customWidth="1"/>
    <col min="11469" max="11469" width="32.28515625" style="218" customWidth="1"/>
    <col min="11470" max="11470" width="46.28515625" style="218" customWidth="1"/>
    <col min="11471" max="11471" width="19" style="218" customWidth="1"/>
    <col min="11472" max="11472" width="0" style="218" hidden="1" customWidth="1"/>
    <col min="11473" max="11473" width="17.7109375" style="218" customWidth="1"/>
    <col min="11474" max="11474" width="0" style="218" hidden="1" customWidth="1"/>
    <col min="11475" max="11475" width="22.28515625" style="218" customWidth="1"/>
    <col min="11476" max="11476" width="5.28515625" style="218" customWidth="1"/>
    <col min="11477" max="11477" width="36.28515625" style="218" customWidth="1"/>
    <col min="11478" max="11478" width="5.7109375" style="218" customWidth="1"/>
    <col min="11479" max="11479" width="0" style="218" hidden="1" customWidth="1"/>
    <col min="11480" max="11480" width="20.7109375" style="218" customWidth="1"/>
    <col min="11481" max="11481" width="4.85546875" style="218" customWidth="1"/>
    <col min="11482" max="11482" width="0" style="218" hidden="1" customWidth="1"/>
    <col min="11483" max="11483" width="24.7109375" style="218" customWidth="1"/>
    <col min="11484" max="11484" width="12.28515625" style="218" customWidth="1"/>
    <col min="11485" max="11485" width="0" style="218" hidden="1" customWidth="1"/>
    <col min="11486" max="11486" width="3.42578125" style="218" customWidth="1"/>
    <col min="11487" max="11487" width="0" style="218" hidden="1" customWidth="1"/>
    <col min="11488" max="11488" width="17.7109375" style="218" customWidth="1"/>
    <col min="11489" max="11489" width="3.42578125" style="218" customWidth="1"/>
    <col min="11490" max="11490" width="0" style="218" hidden="1" customWidth="1"/>
    <col min="11491" max="11491" width="23.7109375" style="218" customWidth="1"/>
    <col min="11492" max="11492" width="10" style="218" customWidth="1"/>
    <col min="11493" max="11493" width="0" style="218" hidden="1" customWidth="1"/>
    <col min="11494" max="11495" width="14.7109375" style="218" customWidth="1"/>
    <col min="11496" max="11496" width="12.85546875" style="218" customWidth="1"/>
    <col min="11497" max="11497" width="3.28515625" style="218" customWidth="1"/>
    <col min="11498" max="11498" width="30.28515625" style="218" customWidth="1"/>
    <col min="11499" max="11499" width="5" style="218" customWidth="1"/>
    <col min="11500" max="11500" width="0" style="218" hidden="1" customWidth="1"/>
    <col min="11501" max="11501" width="14.28515625" style="218" customWidth="1"/>
    <col min="11502" max="11502" width="5.7109375" style="218" customWidth="1"/>
    <col min="11503" max="11503" width="0" style="218" hidden="1" customWidth="1"/>
    <col min="11504" max="11504" width="17.28515625" style="218" customWidth="1"/>
    <col min="11505" max="11505" width="12.7109375" style="218" customWidth="1"/>
    <col min="11506" max="11506" width="0" style="218" hidden="1" customWidth="1"/>
    <col min="11507" max="11507" width="5.28515625" style="218" customWidth="1"/>
    <col min="11508" max="11508" width="0" style="218" hidden="1" customWidth="1"/>
    <col min="11509" max="11509" width="17" style="218" customWidth="1"/>
    <col min="11510" max="11510" width="6.28515625" style="218" customWidth="1"/>
    <col min="11511" max="11511" width="0" style="218" hidden="1" customWidth="1"/>
    <col min="11512" max="11512" width="14.28515625" style="218" customWidth="1"/>
    <col min="11513" max="11513" width="7.5703125" style="218" customWidth="1"/>
    <col min="11514" max="11514" width="0" style="218" hidden="1" customWidth="1"/>
    <col min="11515" max="11516" width="14.28515625" style="218" customWidth="1"/>
    <col min="11517" max="11517" width="20.85546875" style="218" customWidth="1"/>
    <col min="11518" max="11518" width="14.42578125" style="218" customWidth="1"/>
    <col min="11519" max="11519" width="15" style="218" customWidth="1"/>
    <col min="11520" max="11520" width="2.7109375" style="218" customWidth="1"/>
    <col min="11521" max="11521" width="11.7109375" style="218" customWidth="1"/>
    <col min="11522" max="11522" width="11.5703125" style="218" customWidth="1"/>
    <col min="11523" max="11523" width="2.28515625" style="218" customWidth="1"/>
    <col min="11524" max="11524" width="41" style="218" customWidth="1"/>
    <col min="11525" max="11525" width="14.28515625" style="218" customWidth="1"/>
    <col min="11526" max="11527" width="11.5703125" style="218" customWidth="1"/>
    <col min="11528" max="11528" width="21.85546875" style="218" customWidth="1"/>
    <col min="11529" max="11720" width="11.42578125" style="218"/>
    <col min="11721" max="11721" width="21.85546875" style="218" customWidth="1"/>
    <col min="11722" max="11722" width="13.85546875" style="218" customWidth="1"/>
    <col min="11723" max="11723" width="38.7109375" style="218" customWidth="1"/>
    <col min="11724" max="11724" width="3" style="218" bestFit="1" customWidth="1"/>
    <col min="11725" max="11725" width="32.28515625" style="218" customWidth="1"/>
    <col min="11726" max="11726" width="46.28515625" style="218" customWidth="1"/>
    <col min="11727" max="11727" width="19" style="218" customWidth="1"/>
    <col min="11728" max="11728" width="0" style="218" hidden="1" customWidth="1"/>
    <col min="11729" max="11729" width="17.7109375" style="218" customWidth="1"/>
    <col min="11730" max="11730" width="0" style="218" hidden="1" customWidth="1"/>
    <col min="11731" max="11731" width="22.28515625" style="218" customWidth="1"/>
    <col min="11732" max="11732" width="5.28515625" style="218" customWidth="1"/>
    <col min="11733" max="11733" width="36.28515625" style="218" customWidth="1"/>
    <col min="11734" max="11734" width="5.7109375" style="218" customWidth="1"/>
    <col min="11735" max="11735" width="0" style="218" hidden="1" customWidth="1"/>
    <col min="11736" max="11736" width="20.7109375" style="218" customWidth="1"/>
    <col min="11737" max="11737" width="4.85546875" style="218" customWidth="1"/>
    <col min="11738" max="11738" width="0" style="218" hidden="1" customWidth="1"/>
    <col min="11739" max="11739" width="24.7109375" style="218" customWidth="1"/>
    <col min="11740" max="11740" width="12.28515625" style="218" customWidth="1"/>
    <col min="11741" max="11741" width="0" style="218" hidden="1" customWidth="1"/>
    <col min="11742" max="11742" width="3.42578125" style="218" customWidth="1"/>
    <col min="11743" max="11743" width="0" style="218" hidden="1" customWidth="1"/>
    <col min="11744" max="11744" width="17.7109375" style="218" customWidth="1"/>
    <col min="11745" max="11745" width="3.42578125" style="218" customWidth="1"/>
    <col min="11746" max="11746" width="0" style="218" hidden="1" customWidth="1"/>
    <col min="11747" max="11747" width="23.7109375" style="218" customWidth="1"/>
    <col min="11748" max="11748" width="10" style="218" customWidth="1"/>
    <col min="11749" max="11749" width="0" style="218" hidden="1" customWidth="1"/>
    <col min="11750" max="11751" width="14.7109375" style="218" customWidth="1"/>
    <col min="11752" max="11752" width="12.85546875" style="218" customWidth="1"/>
    <col min="11753" max="11753" width="3.28515625" style="218" customWidth="1"/>
    <col min="11754" max="11754" width="30.28515625" style="218" customWidth="1"/>
    <col min="11755" max="11755" width="5" style="218" customWidth="1"/>
    <col min="11756" max="11756" width="0" style="218" hidden="1" customWidth="1"/>
    <col min="11757" max="11757" width="14.28515625" style="218" customWidth="1"/>
    <col min="11758" max="11758" width="5.7109375" style="218" customWidth="1"/>
    <col min="11759" max="11759" width="0" style="218" hidden="1" customWidth="1"/>
    <col min="11760" max="11760" width="17.28515625" style="218" customWidth="1"/>
    <col min="11761" max="11761" width="12.7109375" style="218" customWidth="1"/>
    <col min="11762" max="11762" width="0" style="218" hidden="1" customWidth="1"/>
    <col min="11763" max="11763" width="5.28515625" style="218" customWidth="1"/>
    <col min="11764" max="11764" width="0" style="218" hidden="1" customWidth="1"/>
    <col min="11765" max="11765" width="17" style="218" customWidth="1"/>
    <col min="11766" max="11766" width="6.28515625" style="218" customWidth="1"/>
    <col min="11767" max="11767" width="0" style="218" hidden="1" customWidth="1"/>
    <col min="11768" max="11768" width="14.28515625" style="218" customWidth="1"/>
    <col min="11769" max="11769" width="7.5703125" style="218" customWidth="1"/>
    <col min="11770" max="11770" width="0" style="218" hidden="1" customWidth="1"/>
    <col min="11771" max="11772" width="14.28515625" style="218" customWidth="1"/>
    <col min="11773" max="11773" width="20.85546875" style="218" customWidth="1"/>
    <col min="11774" max="11774" width="14.42578125" style="218" customWidth="1"/>
    <col min="11775" max="11775" width="15" style="218" customWidth="1"/>
    <col min="11776" max="11776" width="2.7109375" style="218" customWidth="1"/>
    <col min="11777" max="11777" width="11.7109375" style="218" customWidth="1"/>
    <col min="11778" max="11778" width="11.5703125" style="218" customWidth="1"/>
    <col min="11779" max="11779" width="2.28515625" style="218" customWidth="1"/>
    <col min="11780" max="11780" width="41" style="218" customWidth="1"/>
    <col min="11781" max="11781" width="14.28515625" style="218" customWidth="1"/>
    <col min="11782" max="11783" width="11.5703125" style="218" customWidth="1"/>
    <col min="11784" max="11784" width="21.85546875" style="218" customWidth="1"/>
    <col min="11785" max="11976" width="11.42578125" style="218"/>
    <col min="11977" max="11977" width="21.85546875" style="218" customWidth="1"/>
    <col min="11978" max="11978" width="13.85546875" style="218" customWidth="1"/>
    <col min="11979" max="11979" width="38.7109375" style="218" customWidth="1"/>
    <col min="11980" max="11980" width="3" style="218" bestFit="1" customWidth="1"/>
    <col min="11981" max="11981" width="32.28515625" style="218" customWidth="1"/>
    <col min="11982" max="11982" width="46.28515625" style="218" customWidth="1"/>
    <col min="11983" max="11983" width="19" style="218" customWidth="1"/>
    <col min="11984" max="11984" width="0" style="218" hidden="1" customWidth="1"/>
    <col min="11985" max="11985" width="17.7109375" style="218" customWidth="1"/>
    <col min="11986" max="11986" width="0" style="218" hidden="1" customWidth="1"/>
    <col min="11987" max="11987" width="22.28515625" style="218" customWidth="1"/>
    <col min="11988" max="11988" width="5.28515625" style="218" customWidth="1"/>
    <col min="11989" max="11989" width="36.28515625" style="218" customWidth="1"/>
    <col min="11990" max="11990" width="5.7109375" style="218" customWidth="1"/>
    <col min="11991" max="11991" width="0" style="218" hidden="1" customWidth="1"/>
    <col min="11992" max="11992" width="20.7109375" style="218" customWidth="1"/>
    <col min="11993" max="11993" width="4.85546875" style="218" customWidth="1"/>
    <col min="11994" max="11994" width="0" style="218" hidden="1" customWidth="1"/>
    <col min="11995" max="11995" width="24.7109375" style="218" customWidth="1"/>
    <col min="11996" max="11996" width="12.28515625" style="218" customWidth="1"/>
    <col min="11997" max="11997" width="0" style="218" hidden="1" customWidth="1"/>
    <col min="11998" max="11998" width="3.42578125" style="218" customWidth="1"/>
    <col min="11999" max="11999" width="0" style="218" hidden="1" customWidth="1"/>
    <col min="12000" max="12000" width="17.7109375" style="218" customWidth="1"/>
    <col min="12001" max="12001" width="3.42578125" style="218" customWidth="1"/>
    <col min="12002" max="12002" width="0" style="218" hidden="1" customWidth="1"/>
    <col min="12003" max="12003" width="23.7109375" style="218" customWidth="1"/>
    <col min="12004" max="12004" width="10" style="218" customWidth="1"/>
    <col min="12005" max="12005" width="0" style="218" hidden="1" customWidth="1"/>
    <col min="12006" max="12007" width="14.7109375" style="218" customWidth="1"/>
    <col min="12008" max="12008" width="12.85546875" style="218" customWidth="1"/>
    <col min="12009" max="12009" width="3.28515625" style="218" customWidth="1"/>
    <col min="12010" max="12010" width="30.28515625" style="218" customWidth="1"/>
    <col min="12011" max="12011" width="5" style="218" customWidth="1"/>
    <col min="12012" max="12012" width="0" style="218" hidden="1" customWidth="1"/>
    <col min="12013" max="12013" width="14.28515625" style="218" customWidth="1"/>
    <col min="12014" max="12014" width="5.7109375" style="218" customWidth="1"/>
    <col min="12015" max="12015" width="0" style="218" hidden="1" customWidth="1"/>
    <col min="12016" max="12016" width="17.28515625" style="218" customWidth="1"/>
    <col min="12017" max="12017" width="12.7109375" style="218" customWidth="1"/>
    <col min="12018" max="12018" width="0" style="218" hidden="1" customWidth="1"/>
    <col min="12019" max="12019" width="5.28515625" style="218" customWidth="1"/>
    <col min="12020" max="12020" width="0" style="218" hidden="1" customWidth="1"/>
    <col min="12021" max="12021" width="17" style="218" customWidth="1"/>
    <col min="12022" max="12022" width="6.28515625" style="218" customWidth="1"/>
    <col min="12023" max="12023" width="0" style="218" hidden="1" customWidth="1"/>
    <col min="12024" max="12024" width="14.28515625" style="218" customWidth="1"/>
    <col min="12025" max="12025" width="7.5703125" style="218" customWidth="1"/>
    <col min="12026" max="12026" width="0" style="218" hidden="1" customWidth="1"/>
    <col min="12027" max="12028" width="14.28515625" style="218" customWidth="1"/>
    <col min="12029" max="12029" width="20.85546875" style="218" customWidth="1"/>
    <col min="12030" max="12030" width="14.42578125" style="218" customWidth="1"/>
    <col min="12031" max="12031" width="15" style="218" customWidth="1"/>
    <col min="12032" max="12032" width="2.7109375" style="218" customWidth="1"/>
    <col min="12033" max="12033" width="11.7109375" style="218" customWidth="1"/>
    <col min="12034" max="12034" width="11.5703125" style="218" customWidth="1"/>
    <col min="12035" max="12035" width="2.28515625" style="218" customWidth="1"/>
    <col min="12036" max="12036" width="41" style="218" customWidth="1"/>
    <col min="12037" max="12037" width="14.28515625" style="218" customWidth="1"/>
    <col min="12038" max="12039" width="11.5703125" style="218" customWidth="1"/>
    <col min="12040" max="12040" width="21.85546875" style="218" customWidth="1"/>
    <col min="12041" max="12232" width="11.42578125" style="218"/>
    <col min="12233" max="12233" width="21.85546875" style="218" customWidth="1"/>
    <col min="12234" max="12234" width="13.85546875" style="218" customWidth="1"/>
    <col min="12235" max="12235" width="38.7109375" style="218" customWidth="1"/>
    <col min="12236" max="12236" width="3" style="218" bestFit="1" customWidth="1"/>
    <col min="12237" max="12237" width="32.28515625" style="218" customWidth="1"/>
    <col min="12238" max="12238" width="46.28515625" style="218" customWidth="1"/>
    <col min="12239" max="12239" width="19" style="218" customWidth="1"/>
    <col min="12240" max="12240" width="0" style="218" hidden="1" customWidth="1"/>
    <col min="12241" max="12241" width="17.7109375" style="218" customWidth="1"/>
    <col min="12242" max="12242" width="0" style="218" hidden="1" customWidth="1"/>
    <col min="12243" max="12243" width="22.28515625" style="218" customWidth="1"/>
    <col min="12244" max="12244" width="5.28515625" style="218" customWidth="1"/>
    <col min="12245" max="12245" width="36.28515625" style="218" customWidth="1"/>
    <col min="12246" max="12246" width="5.7109375" style="218" customWidth="1"/>
    <col min="12247" max="12247" width="0" style="218" hidden="1" customWidth="1"/>
    <col min="12248" max="12248" width="20.7109375" style="218" customWidth="1"/>
    <col min="12249" max="12249" width="4.85546875" style="218" customWidth="1"/>
    <col min="12250" max="12250" width="0" style="218" hidden="1" customWidth="1"/>
    <col min="12251" max="12251" width="24.7109375" style="218" customWidth="1"/>
    <col min="12252" max="12252" width="12.28515625" style="218" customWidth="1"/>
    <col min="12253" max="12253" width="0" style="218" hidden="1" customWidth="1"/>
    <col min="12254" max="12254" width="3.42578125" style="218" customWidth="1"/>
    <col min="12255" max="12255" width="0" style="218" hidden="1" customWidth="1"/>
    <col min="12256" max="12256" width="17.7109375" style="218" customWidth="1"/>
    <col min="12257" max="12257" width="3.42578125" style="218" customWidth="1"/>
    <col min="12258" max="12258" width="0" style="218" hidden="1" customWidth="1"/>
    <col min="12259" max="12259" width="23.7109375" style="218" customWidth="1"/>
    <col min="12260" max="12260" width="10" style="218" customWidth="1"/>
    <col min="12261" max="12261" width="0" style="218" hidden="1" customWidth="1"/>
    <col min="12262" max="12263" width="14.7109375" style="218" customWidth="1"/>
    <col min="12264" max="12264" width="12.85546875" style="218" customWidth="1"/>
    <col min="12265" max="12265" width="3.28515625" style="218" customWidth="1"/>
    <col min="12266" max="12266" width="30.28515625" style="218" customWidth="1"/>
    <col min="12267" max="12267" width="5" style="218" customWidth="1"/>
    <col min="12268" max="12268" width="0" style="218" hidden="1" customWidth="1"/>
    <col min="12269" max="12269" width="14.28515625" style="218" customWidth="1"/>
    <col min="12270" max="12270" width="5.7109375" style="218" customWidth="1"/>
    <col min="12271" max="12271" width="0" style="218" hidden="1" customWidth="1"/>
    <col min="12272" max="12272" width="17.28515625" style="218" customWidth="1"/>
    <col min="12273" max="12273" width="12.7109375" style="218" customWidth="1"/>
    <col min="12274" max="12274" width="0" style="218" hidden="1" customWidth="1"/>
    <col min="12275" max="12275" width="5.28515625" style="218" customWidth="1"/>
    <col min="12276" max="12276" width="0" style="218" hidden="1" customWidth="1"/>
    <col min="12277" max="12277" width="17" style="218" customWidth="1"/>
    <col min="12278" max="12278" width="6.28515625" style="218" customWidth="1"/>
    <col min="12279" max="12279" width="0" style="218" hidden="1" customWidth="1"/>
    <col min="12280" max="12280" width="14.28515625" style="218" customWidth="1"/>
    <col min="12281" max="12281" width="7.5703125" style="218" customWidth="1"/>
    <col min="12282" max="12282" width="0" style="218" hidden="1" customWidth="1"/>
    <col min="12283" max="12284" width="14.28515625" style="218" customWidth="1"/>
    <col min="12285" max="12285" width="20.85546875" style="218" customWidth="1"/>
    <col min="12286" max="12286" width="14.42578125" style="218" customWidth="1"/>
    <col min="12287" max="12287" width="15" style="218" customWidth="1"/>
    <col min="12288" max="12288" width="2.7109375" style="218" customWidth="1"/>
    <col min="12289" max="12289" width="11.7109375" style="218" customWidth="1"/>
    <col min="12290" max="12290" width="11.5703125" style="218" customWidth="1"/>
    <col min="12291" max="12291" width="2.28515625" style="218" customWidth="1"/>
    <col min="12292" max="12292" width="41" style="218" customWidth="1"/>
    <col min="12293" max="12293" width="14.28515625" style="218" customWidth="1"/>
    <col min="12294" max="12295" width="11.5703125" style="218" customWidth="1"/>
    <col min="12296" max="12296" width="21.85546875" style="218" customWidth="1"/>
    <col min="12297" max="12488" width="11.42578125" style="218"/>
    <col min="12489" max="12489" width="21.85546875" style="218" customWidth="1"/>
    <col min="12490" max="12490" width="13.85546875" style="218" customWidth="1"/>
    <col min="12491" max="12491" width="38.7109375" style="218" customWidth="1"/>
    <col min="12492" max="12492" width="3" style="218" bestFit="1" customWidth="1"/>
    <col min="12493" max="12493" width="32.28515625" style="218" customWidth="1"/>
    <col min="12494" max="12494" width="46.28515625" style="218" customWidth="1"/>
    <col min="12495" max="12495" width="19" style="218" customWidth="1"/>
    <col min="12496" max="12496" width="0" style="218" hidden="1" customWidth="1"/>
    <col min="12497" max="12497" width="17.7109375" style="218" customWidth="1"/>
    <col min="12498" max="12498" width="0" style="218" hidden="1" customWidth="1"/>
    <col min="12499" max="12499" width="22.28515625" style="218" customWidth="1"/>
    <col min="12500" max="12500" width="5.28515625" style="218" customWidth="1"/>
    <col min="12501" max="12501" width="36.28515625" style="218" customWidth="1"/>
    <col min="12502" max="12502" width="5.7109375" style="218" customWidth="1"/>
    <col min="12503" max="12503" width="0" style="218" hidden="1" customWidth="1"/>
    <col min="12504" max="12504" width="20.7109375" style="218" customWidth="1"/>
    <col min="12505" max="12505" width="4.85546875" style="218" customWidth="1"/>
    <col min="12506" max="12506" width="0" style="218" hidden="1" customWidth="1"/>
    <col min="12507" max="12507" width="24.7109375" style="218" customWidth="1"/>
    <col min="12508" max="12508" width="12.28515625" style="218" customWidth="1"/>
    <col min="12509" max="12509" width="0" style="218" hidden="1" customWidth="1"/>
    <col min="12510" max="12510" width="3.42578125" style="218" customWidth="1"/>
    <col min="12511" max="12511" width="0" style="218" hidden="1" customWidth="1"/>
    <col min="12512" max="12512" width="17.7109375" style="218" customWidth="1"/>
    <col min="12513" max="12513" width="3.42578125" style="218" customWidth="1"/>
    <col min="12514" max="12514" width="0" style="218" hidden="1" customWidth="1"/>
    <col min="12515" max="12515" width="23.7109375" style="218" customWidth="1"/>
    <col min="12516" max="12516" width="10" style="218" customWidth="1"/>
    <col min="12517" max="12517" width="0" style="218" hidden="1" customWidth="1"/>
    <col min="12518" max="12519" width="14.7109375" style="218" customWidth="1"/>
    <col min="12520" max="12520" width="12.85546875" style="218" customWidth="1"/>
    <col min="12521" max="12521" width="3.28515625" style="218" customWidth="1"/>
    <col min="12522" max="12522" width="30.28515625" style="218" customWidth="1"/>
    <col min="12523" max="12523" width="5" style="218" customWidth="1"/>
    <col min="12524" max="12524" width="0" style="218" hidden="1" customWidth="1"/>
    <col min="12525" max="12525" width="14.28515625" style="218" customWidth="1"/>
    <col min="12526" max="12526" width="5.7109375" style="218" customWidth="1"/>
    <col min="12527" max="12527" width="0" style="218" hidden="1" customWidth="1"/>
    <col min="12528" max="12528" width="17.28515625" style="218" customWidth="1"/>
    <col min="12529" max="12529" width="12.7109375" style="218" customWidth="1"/>
    <col min="12530" max="12530" width="0" style="218" hidden="1" customWidth="1"/>
    <col min="12531" max="12531" width="5.28515625" style="218" customWidth="1"/>
    <col min="12532" max="12532" width="0" style="218" hidden="1" customWidth="1"/>
    <col min="12533" max="12533" width="17" style="218" customWidth="1"/>
    <col min="12534" max="12534" width="6.28515625" style="218" customWidth="1"/>
    <col min="12535" max="12535" width="0" style="218" hidden="1" customWidth="1"/>
    <col min="12536" max="12536" width="14.28515625" style="218" customWidth="1"/>
    <col min="12537" max="12537" width="7.5703125" style="218" customWidth="1"/>
    <col min="12538" max="12538" width="0" style="218" hidden="1" customWidth="1"/>
    <col min="12539" max="12540" width="14.28515625" style="218" customWidth="1"/>
    <col min="12541" max="12541" width="20.85546875" style="218" customWidth="1"/>
    <col min="12542" max="12542" width="14.42578125" style="218" customWidth="1"/>
    <col min="12543" max="12543" width="15" style="218" customWidth="1"/>
    <col min="12544" max="12544" width="2.7109375" style="218" customWidth="1"/>
    <col min="12545" max="12545" width="11.7109375" style="218" customWidth="1"/>
    <col min="12546" max="12546" width="11.5703125" style="218" customWidth="1"/>
    <col min="12547" max="12547" width="2.28515625" style="218" customWidth="1"/>
    <col min="12548" max="12548" width="41" style="218" customWidth="1"/>
    <col min="12549" max="12549" width="14.28515625" style="218" customWidth="1"/>
    <col min="12550" max="12551" width="11.5703125" style="218" customWidth="1"/>
    <col min="12552" max="12552" width="21.85546875" style="218" customWidth="1"/>
    <col min="12553" max="12744" width="11.42578125" style="218"/>
    <col min="12745" max="12745" width="21.85546875" style="218" customWidth="1"/>
    <col min="12746" max="12746" width="13.85546875" style="218" customWidth="1"/>
    <col min="12747" max="12747" width="38.7109375" style="218" customWidth="1"/>
    <col min="12748" max="12748" width="3" style="218" bestFit="1" customWidth="1"/>
    <col min="12749" max="12749" width="32.28515625" style="218" customWidth="1"/>
    <col min="12750" max="12750" width="46.28515625" style="218" customWidth="1"/>
    <col min="12751" max="12751" width="19" style="218" customWidth="1"/>
    <col min="12752" max="12752" width="0" style="218" hidden="1" customWidth="1"/>
    <col min="12753" max="12753" width="17.7109375" style="218" customWidth="1"/>
    <col min="12754" max="12754" width="0" style="218" hidden="1" customWidth="1"/>
    <col min="12755" max="12755" width="22.28515625" style="218" customWidth="1"/>
    <col min="12756" max="12756" width="5.28515625" style="218" customWidth="1"/>
    <col min="12757" max="12757" width="36.28515625" style="218" customWidth="1"/>
    <col min="12758" max="12758" width="5.7109375" style="218" customWidth="1"/>
    <col min="12759" max="12759" width="0" style="218" hidden="1" customWidth="1"/>
    <col min="12760" max="12760" width="20.7109375" style="218" customWidth="1"/>
    <col min="12761" max="12761" width="4.85546875" style="218" customWidth="1"/>
    <col min="12762" max="12762" width="0" style="218" hidden="1" customWidth="1"/>
    <col min="12763" max="12763" width="24.7109375" style="218" customWidth="1"/>
    <col min="12764" max="12764" width="12.28515625" style="218" customWidth="1"/>
    <col min="12765" max="12765" width="0" style="218" hidden="1" customWidth="1"/>
    <col min="12766" max="12766" width="3.42578125" style="218" customWidth="1"/>
    <col min="12767" max="12767" width="0" style="218" hidden="1" customWidth="1"/>
    <col min="12768" max="12768" width="17.7109375" style="218" customWidth="1"/>
    <col min="12769" max="12769" width="3.42578125" style="218" customWidth="1"/>
    <col min="12770" max="12770" width="0" style="218" hidden="1" customWidth="1"/>
    <col min="12771" max="12771" width="23.7109375" style="218" customWidth="1"/>
    <col min="12772" max="12772" width="10" style="218" customWidth="1"/>
    <col min="12773" max="12773" width="0" style="218" hidden="1" customWidth="1"/>
    <col min="12774" max="12775" width="14.7109375" style="218" customWidth="1"/>
    <col min="12776" max="12776" width="12.85546875" style="218" customWidth="1"/>
    <col min="12777" max="12777" width="3.28515625" style="218" customWidth="1"/>
    <col min="12778" max="12778" width="30.28515625" style="218" customWidth="1"/>
    <col min="12779" max="12779" width="5" style="218" customWidth="1"/>
    <col min="12780" max="12780" width="0" style="218" hidden="1" customWidth="1"/>
    <col min="12781" max="12781" width="14.28515625" style="218" customWidth="1"/>
    <col min="12782" max="12782" width="5.7109375" style="218" customWidth="1"/>
    <col min="12783" max="12783" width="0" style="218" hidden="1" customWidth="1"/>
    <col min="12784" max="12784" width="17.28515625" style="218" customWidth="1"/>
    <col min="12785" max="12785" width="12.7109375" style="218" customWidth="1"/>
    <col min="12786" max="12786" width="0" style="218" hidden="1" customWidth="1"/>
    <col min="12787" max="12787" width="5.28515625" style="218" customWidth="1"/>
    <col min="12788" max="12788" width="0" style="218" hidden="1" customWidth="1"/>
    <col min="12789" max="12789" width="17" style="218" customWidth="1"/>
    <col min="12790" max="12790" width="6.28515625" style="218" customWidth="1"/>
    <col min="12791" max="12791" width="0" style="218" hidden="1" customWidth="1"/>
    <col min="12792" max="12792" width="14.28515625" style="218" customWidth="1"/>
    <col min="12793" max="12793" width="7.5703125" style="218" customWidth="1"/>
    <col min="12794" max="12794" width="0" style="218" hidden="1" customWidth="1"/>
    <col min="12795" max="12796" width="14.28515625" style="218" customWidth="1"/>
    <col min="12797" max="12797" width="20.85546875" style="218" customWidth="1"/>
    <col min="12798" max="12798" width="14.42578125" style="218" customWidth="1"/>
    <col min="12799" max="12799" width="15" style="218" customWidth="1"/>
    <col min="12800" max="12800" width="2.7109375" style="218" customWidth="1"/>
    <col min="12801" max="12801" width="11.7109375" style="218" customWidth="1"/>
    <col min="12802" max="12802" width="11.5703125" style="218" customWidth="1"/>
    <col min="12803" max="12803" width="2.28515625" style="218" customWidth="1"/>
    <col min="12804" max="12804" width="41" style="218" customWidth="1"/>
    <col min="12805" max="12805" width="14.28515625" style="218" customWidth="1"/>
    <col min="12806" max="12807" width="11.5703125" style="218" customWidth="1"/>
    <col min="12808" max="12808" width="21.85546875" style="218" customWidth="1"/>
    <col min="12809" max="13000" width="11.42578125" style="218"/>
    <col min="13001" max="13001" width="21.85546875" style="218" customWidth="1"/>
    <col min="13002" max="13002" width="13.85546875" style="218" customWidth="1"/>
    <col min="13003" max="13003" width="38.7109375" style="218" customWidth="1"/>
    <col min="13004" max="13004" width="3" style="218" bestFit="1" customWidth="1"/>
    <col min="13005" max="13005" width="32.28515625" style="218" customWidth="1"/>
    <col min="13006" max="13006" width="46.28515625" style="218" customWidth="1"/>
    <col min="13007" max="13007" width="19" style="218" customWidth="1"/>
    <col min="13008" max="13008" width="0" style="218" hidden="1" customWidth="1"/>
    <col min="13009" max="13009" width="17.7109375" style="218" customWidth="1"/>
    <col min="13010" max="13010" width="0" style="218" hidden="1" customWidth="1"/>
    <col min="13011" max="13011" width="22.28515625" style="218" customWidth="1"/>
    <col min="13012" max="13012" width="5.28515625" style="218" customWidth="1"/>
    <col min="13013" max="13013" width="36.28515625" style="218" customWidth="1"/>
    <col min="13014" max="13014" width="5.7109375" style="218" customWidth="1"/>
    <col min="13015" max="13015" width="0" style="218" hidden="1" customWidth="1"/>
    <col min="13016" max="13016" width="20.7109375" style="218" customWidth="1"/>
    <col min="13017" max="13017" width="4.85546875" style="218" customWidth="1"/>
    <col min="13018" max="13018" width="0" style="218" hidden="1" customWidth="1"/>
    <col min="13019" max="13019" width="24.7109375" style="218" customWidth="1"/>
    <col min="13020" max="13020" width="12.28515625" style="218" customWidth="1"/>
    <col min="13021" max="13021" width="0" style="218" hidden="1" customWidth="1"/>
    <col min="13022" max="13022" width="3.42578125" style="218" customWidth="1"/>
    <col min="13023" max="13023" width="0" style="218" hidden="1" customWidth="1"/>
    <col min="13024" max="13024" width="17.7109375" style="218" customWidth="1"/>
    <col min="13025" max="13025" width="3.42578125" style="218" customWidth="1"/>
    <col min="13026" max="13026" width="0" style="218" hidden="1" customWidth="1"/>
    <col min="13027" max="13027" width="23.7109375" style="218" customWidth="1"/>
    <col min="13028" max="13028" width="10" style="218" customWidth="1"/>
    <col min="13029" max="13029" width="0" style="218" hidden="1" customWidth="1"/>
    <col min="13030" max="13031" width="14.7109375" style="218" customWidth="1"/>
    <col min="13032" max="13032" width="12.85546875" style="218" customWidth="1"/>
    <col min="13033" max="13033" width="3.28515625" style="218" customWidth="1"/>
    <col min="13034" max="13034" width="30.28515625" style="218" customWidth="1"/>
    <col min="13035" max="13035" width="5" style="218" customWidth="1"/>
    <col min="13036" max="13036" width="0" style="218" hidden="1" customWidth="1"/>
    <col min="13037" max="13037" width="14.28515625" style="218" customWidth="1"/>
    <col min="13038" max="13038" width="5.7109375" style="218" customWidth="1"/>
    <col min="13039" max="13039" width="0" style="218" hidden="1" customWidth="1"/>
    <col min="13040" max="13040" width="17.28515625" style="218" customWidth="1"/>
    <col min="13041" max="13041" width="12.7109375" style="218" customWidth="1"/>
    <col min="13042" max="13042" width="0" style="218" hidden="1" customWidth="1"/>
    <col min="13043" max="13043" width="5.28515625" style="218" customWidth="1"/>
    <col min="13044" max="13044" width="0" style="218" hidden="1" customWidth="1"/>
    <col min="13045" max="13045" width="17" style="218" customWidth="1"/>
    <col min="13046" max="13046" width="6.28515625" style="218" customWidth="1"/>
    <col min="13047" max="13047" width="0" style="218" hidden="1" customWidth="1"/>
    <col min="13048" max="13048" width="14.28515625" style="218" customWidth="1"/>
    <col min="13049" max="13049" width="7.5703125" style="218" customWidth="1"/>
    <col min="13050" max="13050" width="0" style="218" hidden="1" customWidth="1"/>
    <col min="13051" max="13052" width="14.28515625" style="218" customWidth="1"/>
    <col min="13053" max="13053" width="20.85546875" style="218" customWidth="1"/>
    <col min="13054" max="13054" width="14.42578125" style="218" customWidth="1"/>
    <col min="13055" max="13055" width="15" style="218" customWidth="1"/>
    <col min="13056" max="13056" width="2.7109375" style="218" customWidth="1"/>
    <col min="13057" max="13057" width="11.7109375" style="218" customWidth="1"/>
    <col min="13058" max="13058" width="11.5703125" style="218" customWidth="1"/>
    <col min="13059" max="13059" width="2.28515625" style="218" customWidth="1"/>
    <col min="13060" max="13060" width="41" style="218" customWidth="1"/>
    <col min="13061" max="13061" width="14.28515625" style="218" customWidth="1"/>
    <col min="13062" max="13063" width="11.5703125" style="218" customWidth="1"/>
    <col min="13064" max="13064" width="21.85546875" style="218" customWidth="1"/>
    <col min="13065" max="13256" width="11.42578125" style="218"/>
    <col min="13257" max="13257" width="21.85546875" style="218" customWidth="1"/>
    <col min="13258" max="13258" width="13.85546875" style="218" customWidth="1"/>
    <col min="13259" max="13259" width="38.7109375" style="218" customWidth="1"/>
    <col min="13260" max="13260" width="3" style="218" bestFit="1" customWidth="1"/>
    <col min="13261" max="13261" width="32.28515625" style="218" customWidth="1"/>
    <col min="13262" max="13262" width="46.28515625" style="218" customWidth="1"/>
    <col min="13263" max="13263" width="19" style="218" customWidth="1"/>
    <col min="13264" max="13264" width="0" style="218" hidden="1" customWidth="1"/>
    <col min="13265" max="13265" width="17.7109375" style="218" customWidth="1"/>
    <col min="13266" max="13266" width="0" style="218" hidden="1" customWidth="1"/>
    <col min="13267" max="13267" width="22.28515625" style="218" customWidth="1"/>
    <col min="13268" max="13268" width="5.28515625" style="218" customWidth="1"/>
    <col min="13269" max="13269" width="36.28515625" style="218" customWidth="1"/>
    <col min="13270" max="13270" width="5.7109375" style="218" customWidth="1"/>
    <col min="13271" max="13271" width="0" style="218" hidden="1" customWidth="1"/>
    <col min="13272" max="13272" width="20.7109375" style="218" customWidth="1"/>
    <col min="13273" max="13273" width="4.85546875" style="218" customWidth="1"/>
    <col min="13274" max="13274" width="0" style="218" hidden="1" customWidth="1"/>
    <col min="13275" max="13275" width="24.7109375" style="218" customWidth="1"/>
    <col min="13276" max="13276" width="12.28515625" style="218" customWidth="1"/>
    <col min="13277" max="13277" width="0" style="218" hidden="1" customWidth="1"/>
    <col min="13278" max="13278" width="3.42578125" style="218" customWidth="1"/>
    <col min="13279" max="13279" width="0" style="218" hidden="1" customWidth="1"/>
    <col min="13280" max="13280" width="17.7109375" style="218" customWidth="1"/>
    <col min="13281" max="13281" width="3.42578125" style="218" customWidth="1"/>
    <col min="13282" max="13282" width="0" style="218" hidden="1" customWidth="1"/>
    <col min="13283" max="13283" width="23.7109375" style="218" customWidth="1"/>
    <col min="13284" max="13284" width="10" style="218" customWidth="1"/>
    <col min="13285" max="13285" width="0" style="218" hidden="1" customWidth="1"/>
    <col min="13286" max="13287" width="14.7109375" style="218" customWidth="1"/>
    <col min="13288" max="13288" width="12.85546875" style="218" customWidth="1"/>
    <col min="13289" max="13289" width="3.28515625" style="218" customWidth="1"/>
    <col min="13290" max="13290" width="30.28515625" style="218" customWidth="1"/>
    <col min="13291" max="13291" width="5" style="218" customWidth="1"/>
    <col min="13292" max="13292" width="0" style="218" hidden="1" customWidth="1"/>
    <col min="13293" max="13293" width="14.28515625" style="218" customWidth="1"/>
    <col min="13294" max="13294" width="5.7109375" style="218" customWidth="1"/>
    <col min="13295" max="13295" width="0" style="218" hidden="1" customWidth="1"/>
    <col min="13296" max="13296" width="17.28515625" style="218" customWidth="1"/>
    <col min="13297" max="13297" width="12.7109375" style="218" customWidth="1"/>
    <col min="13298" max="13298" width="0" style="218" hidden="1" customWidth="1"/>
    <col min="13299" max="13299" width="5.28515625" style="218" customWidth="1"/>
    <col min="13300" max="13300" width="0" style="218" hidden="1" customWidth="1"/>
    <col min="13301" max="13301" width="17" style="218" customWidth="1"/>
    <col min="13302" max="13302" width="6.28515625" style="218" customWidth="1"/>
    <col min="13303" max="13303" width="0" style="218" hidden="1" customWidth="1"/>
    <col min="13304" max="13304" width="14.28515625" style="218" customWidth="1"/>
    <col min="13305" max="13305" width="7.5703125" style="218" customWidth="1"/>
    <col min="13306" max="13306" width="0" style="218" hidden="1" customWidth="1"/>
    <col min="13307" max="13308" width="14.28515625" style="218" customWidth="1"/>
    <col min="13309" max="13309" width="20.85546875" style="218" customWidth="1"/>
    <col min="13310" max="13310" width="14.42578125" style="218" customWidth="1"/>
    <col min="13311" max="13311" width="15" style="218" customWidth="1"/>
    <col min="13312" max="13312" width="2.7109375" style="218" customWidth="1"/>
    <col min="13313" max="13313" width="11.7109375" style="218" customWidth="1"/>
    <col min="13314" max="13314" width="11.5703125" style="218" customWidth="1"/>
    <col min="13315" max="13315" width="2.28515625" style="218" customWidth="1"/>
    <col min="13316" max="13316" width="41" style="218" customWidth="1"/>
    <col min="13317" max="13317" width="14.28515625" style="218" customWidth="1"/>
    <col min="13318" max="13319" width="11.5703125" style="218" customWidth="1"/>
    <col min="13320" max="13320" width="21.85546875" style="218" customWidth="1"/>
    <col min="13321" max="13512" width="11.42578125" style="218"/>
    <col min="13513" max="13513" width="21.85546875" style="218" customWidth="1"/>
    <col min="13514" max="13514" width="13.85546875" style="218" customWidth="1"/>
    <col min="13515" max="13515" width="38.7109375" style="218" customWidth="1"/>
    <col min="13516" max="13516" width="3" style="218" bestFit="1" customWidth="1"/>
    <col min="13517" max="13517" width="32.28515625" style="218" customWidth="1"/>
    <col min="13518" max="13518" width="46.28515625" style="218" customWidth="1"/>
    <col min="13519" max="13519" width="19" style="218" customWidth="1"/>
    <col min="13520" max="13520" width="0" style="218" hidden="1" customWidth="1"/>
    <col min="13521" max="13521" width="17.7109375" style="218" customWidth="1"/>
    <col min="13522" max="13522" width="0" style="218" hidden="1" customWidth="1"/>
    <col min="13523" max="13523" width="22.28515625" style="218" customWidth="1"/>
    <col min="13524" max="13524" width="5.28515625" style="218" customWidth="1"/>
    <col min="13525" max="13525" width="36.28515625" style="218" customWidth="1"/>
    <col min="13526" max="13526" width="5.7109375" style="218" customWidth="1"/>
    <col min="13527" max="13527" width="0" style="218" hidden="1" customWidth="1"/>
    <col min="13528" max="13528" width="20.7109375" style="218" customWidth="1"/>
    <col min="13529" max="13529" width="4.85546875" style="218" customWidth="1"/>
    <col min="13530" max="13530" width="0" style="218" hidden="1" customWidth="1"/>
    <col min="13531" max="13531" width="24.7109375" style="218" customWidth="1"/>
    <col min="13532" max="13532" width="12.28515625" style="218" customWidth="1"/>
    <col min="13533" max="13533" width="0" style="218" hidden="1" customWidth="1"/>
    <col min="13534" max="13534" width="3.42578125" style="218" customWidth="1"/>
    <col min="13535" max="13535" width="0" style="218" hidden="1" customWidth="1"/>
    <col min="13536" max="13536" width="17.7109375" style="218" customWidth="1"/>
    <col min="13537" max="13537" width="3.42578125" style="218" customWidth="1"/>
    <col min="13538" max="13538" width="0" style="218" hidden="1" customWidth="1"/>
    <col min="13539" max="13539" width="23.7109375" style="218" customWidth="1"/>
    <col min="13540" max="13540" width="10" style="218" customWidth="1"/>
    <col min="13541" max="13541" width="0" style="218" hidden="1" customWidth="1"/>
    <col min="13542" max="13543" width="14.7109375" style="218" customWidth="1"/>
    <col min="13544" max="13544" width="12.85546875" style="218" customWidth="1"/>
    <col min="13545" max="13545" width="3.28515625" style="218" customWidth="1"/>
    <col min="13546" max="13546" width="30.28515625" style="218" customWidth="1"/>
    <col min="13547" max="13547" width="5" style="218" customWidth="1"/>
    <col min="13548" max="13548" width="0" style="218" hidden="1" customWidth="1"/>
    <col min="13549" max="13549" width="14.28515625" style="218" customWidth="1"/>
    <col min="13550" max="13550" width="5.7109375" style="218" customWidth="1"/>
    <col min="13551" max="13551" width="0" style="218" hidden="1" customWidth="1"/>
    <col min="13552" max="13552" width="17.28515625" style="218" customWidth="1"/>
    <col min="13553" max="13553" width="12.7109375" style="218" customWidth="1"/>
    <col min="13554" max="13554" width="0" style="218" hidden="1" customWidth="1"/>
    <col min="13555" max="13555" width="5.28515625" style="218" customWidth="1"/>
    <col min="13556" max="13556" width="0" style="218" hidden="1" customWidth="1"/>
    <col min="13557" max="13557" width="17" style="218" customWidth="1"/>
    <col min="13558" max="13558" width="6.28515625" style="218" customWidth="1"/>
    <col min="13559" max="13559" width="0" style="218" hidden="1" customWidth="1"/>
    <col min="13560" max="13560" width="14.28515625" style="218" customWidth="1"/>
    <col min="13561" max="13561" width="7.5703125" style="218" customWidth="1"/>
    <col min="13562" max="13562" width="0" style="218" hidden="1" customWidth="1"/>
    <col min="13563" max="13564" width="14.28515625" style="218" customWidth="1"/>
    <col min="13565" max="13565" width="20.85546875" style="218" customWidth="1"/>
    <col min="13566" max="13566" width="14.42578125" style="218" customWidth="1"/>
    <col min="13567" max="13567" width="15" style="218" customWidth="1"/>
    <col min="13568" max="13568" width="2.7109375" style="218" customWidth="1"/>
    <col min="13569" max="13569" width="11.7109375" style="218" customWidth="1"/>
    <col min="13570" max="13570" width="11.5703125" style="218" customWidth="1"/>
    <col min="13571" max="13571" width="2.28515625" style="218" customWidth="1"/>
    <col min="13572" max="13572" width="41" style="218" customWidth="1"/>
    <col min="13573" max="13573" width="14.28515625" style="218" customWidth="1"/>
    <col min="13574" max="13575" width="11.5703125" style="218" customWidth="1"/>
    <col min="13576" max="13576" width="21.85546875" style="218" customWidth="1"/>
    <col min="13577" max="13768" width="11.42578125" style="218"/>
    <col min="13769" max="13769" width="21.85546875" style="218" customWidth="1"/>
    <col min="13770" max="13770" width="13.85546875" style="218" customWidth="1"/>
    <col min="13771" max="13771" width="38.7109375" style="218" customWidth="1"/>
    <col min="13772" max="13772" width="3" style="218" bestFit="1" customWidth="1"/>
    <col min="13773" max="13773" width="32.28515625" style="218" customWidth="1"/>
    <col min="13774" max="13774" width="46.28515625" style="218" customWidth="1"/>
    <col min="13775" max="13775" width="19" style="218" customWidth="1"/>
    <col min="13776" max="13776" width="0" style="218" hidden="1" customWidth="1"/>
    <col min="13777" max="13777" width="17.7109375" style="218" customWidth="1"/>
    <col min="13778" max="13778" width="0" style="218" hidden="1" customWidth="1"/>
    <col min="13779" max="13779" width="22.28515625" style="218" customWidth="1"/>
    <col min="13780" max="13780" width="5.28515625" style="218" customWidth="1"/>
    <col min="13781" max="13781" width="36.28515625" style="218" customWidth="1"/>
    <col min="13782" max="13782" width="5.7109375" style="218" customWidth="1"/>
    <col min="13783" max="13783" width="0" style="218" hidden="1" customWidth="1"/>
    <col min="13784" max="13784" width="20.7109375" style="218" customWidth="1"/>
    <col min="13785" max="13785" width="4.85546875" style="218" customWidth="1"/>
    <col min="13786" max="13786" width="0" style="218" hidden="1" customWidth="1"/>
    <col min="13787" max="13787" width="24.7109375" style="218" customWidth="1"/>
    <col min="13788" max="13788" width="12.28515625" style="218" customWidth="1"/>
    <col min="13789" max="13789" width="0" style="218" hidden="1" customWidth="1"/>
    <col min="13790" max="13790" width="3.42578125" style="218" customWidth="1"/>
    <col min="13791" max="13791" width="0" style="218" hidden="1" customWidth="1"/>
    <col min="13792" max="13792" width="17.7109375" style="218" customWidth="1"/>
    <col min="13793" max="13793" width="3.42578125" style="218" customWidth="1"/>
    <col min="13794" max="13794" width="0" style="218" hidden="1" customWidth="1"/>
    <col min="13795" max="13795" width="23.7109375" style="218" customWidth="1"/>
    <col min="13796" max="13796" width="10" style="218" customWidth="1"/>
    <col min="13797" max="13797" width="0" style="218" hidden="1" customWidth="1"/>
    <col min="13798" max="13799" width="14.7109375" style="218" customWidth="1"/>
    <col min="13800" max="13800" width="12.85546875" style="218" customWidth="1"/>
    <col min="13801" max="13801" width="3.28515625" style="218" customWidth="1"/>
    <col min="13802" max="13802" width="30.28515625" style="218" customWidth="1"/>
    <col min="13803" max="13803" width="5" style="218" customWidth="1"/>
    <col min="13804" max="13804" width="0" style="218" hidden="1" customWidth="1"/>
    <col min="13805" max="13805" width="14.28515625" style="218" customWidth="1"/>
    <col min="13806" max="13806" width="5.7109375" style="218" customWidth="1"/>
    <col min="13807" max="13807" width="0" style="218" hidden="1" customWidth="1"/>
    <col min="13808" max="13808" width="17.28515625" style="218" customWidth="1"/>
    <col min="13809" max="13809" width="12.7109375" style="218" customWidth="1"/>
    <col min="13810" max="13810" width="0" style="218" hidden="1" customWidth="1"/>
    <col min="13811" max="13811" width="5.28515625" style="218" customWidth="1"/>
    <col min="13812" max="13812" width="0" style="218" hidden="1" customWidth="1"/>
    <col min="13813" max="13813" width="17" style="218" customWidth="1"/>
    <col min="13814" max="13814" width="6.28515625" style="218" customWidth="1"/>
    <col min="13815" max="13815" width="0" style="218" hidden="1" customWidth="1"/>
    <col min="13816" max="13816" width="14.28515625" style="218" customWidth="1"/>
    <col min="13817" max="13817" width="7.5703125" style="218" customWidth="1"/>
    <col min="13818" max="13818" width="0" style="218" hidden="1" customWidth="1"/>
    <col min="13819" max="13820" width="14.28515625" style="218" customWidth="1"/>
    <col min="13821" max="13821" width="20.85546875" style="218" customWidth="1"/>
    <col min="13822" max="13822" width="14.42578125" style="218" customWidth="1"/>
    <col min="13823" max="13823" width="15" style="218" customWidth="1"/>
    <col min="13824" max="13824" width="2.7109375" style="218" customWidth="1"/>
    <col min="13825" max="13825" width="11.7109375" style="218" customWidth="1"/>
    <col min="13826" max="13826" width="11.5703125" style="218" customWidth="1"/>
    <col min="13827" max="13827" width="2.28515625" style="218" customWidth="1"/>
    <col min="13828" max="13828" width="41" style="218" customWidth="1"/>
    <col min="13829" max="13829" width="14.28515625" style="218" customWidth="1"/>
    <col min="13830" max="13831" width="11.5703125" style="218" customWidth="1"/>
    <col min="13832" max="13832" width="21.85546875" style="218" customWidth="1"/>
    <col min="13833" max="14024" width="11.42578125" style="218"/>
    <col min="14025" max="14025" width="21.85546875" style="218" customWidth="1"/>
    <col min="14026" max="14026" width="13.85546875" style="218" customWidth="1"/>
    <col min="14027" max="14027" width="38.7109375" style="218" customWidth="1"/>
    <col min="14028" max="14028" width="3" style="218" bestFit="1" customWidth="1"/>
    <col min="14029" max="14029" width="32.28515625" style="218" customWidth="1"/>
    <col min="14030" max="14030" width="46.28515625" style="218" customWidth="1"/>
    <col min="14031" max="14031" width="19" style="218" customWidth="1"/>
    <col min="14032" max="14032" width="0" style="218" hidden="1" customWidth="1"/>
    <col min="14033" max="14033" width="17.7109375" style="218" customWidth="1"/>
    <col min="14034" max="14034" width="0" style="218" hidden="1" customWidth="1"/>
    <col min="14035" max="14035" width="22.28515625" style="218" customWidth="1"/>
    <col min="14036" max="14036" width="5.28515625" style="218" customWidth="1"/>
    <col min="14037" max="14037" width="36.28515625" style="218" customWidth="1"/>
    <col min="14038" max="14038" width="5.7109375" style="218" customWidth="1"/>
    <col min="14039" max="14039" width="0" style="218" hidden="1" customWidth="1"/>
    <col min="14040" max="14040" width="20.7109375" style="218" customWidth="1"/>
    <col min="14041" max="14041" width="4.85546875" style="218" customWidth="1"/>
    <col min="14042" max="14042" width="0" style="218" hidden="1" customWidth="1"/>
    <col min="14043" max="14043" width="24.7109375" style="218" customWidth="1"/>
    <col min="14044" max="14044" width="12.28515625" style="218" customWidth="1"/>
    <col min="14045" max="14045" width="0" style="218" hidden="1" customWidth="1"/>
    <col min="14046" max="14046" width="3.42578125" style="218" customWidth="1"/>
    <col min="14047" max="14047" width="0" style="218" hidden="1" customWidth="1"/>
    <col min="14048" max="14048" width="17.7109375" style="218" customWidth="1"/>
    <col min="14049" max="14049" width="3.42578125" style="218" customWidth="1"/>
    <col min="14050" max="14050" width="0" style="218" hidden="1" customWidth="1"/>
    <col min="14051" max="14051" width="23.7109375" style="218" customWidth="1"/>
    <col min="14052" max="14052" width="10" style="218" customWidth="1"/>
    <col min="14053" max="14053" width="0" style="218" hidden="1" customWidth="1"/>
    <col min="14054" max="14055" width="14.7109375" style="218" customWidth="1"/>
    <col min="14056" max="14056" width="12.85546875" style="218" customWidth="1"/>
    <col min="14057" max="14057" width="3.28515625" style="218" customWidth="1"/>
    <col min="14058" max="14058" width="30.28515625" style="218" customWidth="1"/>
    <col min="14059" max="14059" width="5" style="218" customWidth="1"/>
    <col min="14060" max="14060" width="0" style="218" hidden="1" customWidth="1"/>
    <col min="14061" max="14061" width="14.28515625" style="218" customWidth="1"/>
    <col min="14062" max="14062" width="5.7109375" style="218" customWidth="1"/>
    <col min="14063" max="14063" width="0" style="218" hidden="1" customWidth="1"/>
    <col min="14064" max="14064" width="17.28515625" style="218" customWidth="1"/>
    <col min="14065" max="14065" width="12.7109375" style="218" customWidth="1"/>
    <col min="14066" max="14066" width="0" style="218" hidden="1" customWidth="1"/>
    <col min="14067" max="14067" width="5.28515625" style="218" customWidth="1"/>
    <col min="14068" max="14068" width="0" style="218" hidden="1" customWidth="1"/>
    <col min="14069" max="14069" width="17" style="218" customWidth="1"/>
    <col min="14070" max="14070" width="6.28515625" style="218" customWidth="1"/>
    <col min="14071" max="14071" width="0" style="218" hidden="1" customWidth="1"/>
    <col min="14072" max="14072" width="14.28515625" style="218" customWidth="1"/>
    <col min="14073" max="14073" width="7.5703125" style="218" customWidth="1"/>
    <col min="14074" max="14074" width="0" style="218" hidden="1" customWidth="1"/>
    <col min="14075" max="14076" width="14.28515625" style="218" customWidth="1"/>
    <col min="14077" max="14077" width="20.85546875" style="218" customWidth="1"/>
    <col min="14078" max="14078" width="14.42578125" style="218" customWidth="1"/>
    <col min="14079" max="14079" width="15" style="218" customWidth="1"/>
    <col min="14080" max="14080" width="2.7109375" style="218" customWidth="1"/>
    <col min="14081" max="14081" width="11.7109375" style="218" customWidth="1"/>
    <col min="14082" max="14082" width="11.5703125" style="218" customWidth="1"/>
    <col min="14083" max="14083" width="2.28515625" style="218" customWidth="1"/>
    <col min="14084" max="14084" width="41" style="218" customWidth="1"/>
    <col min="14085" max="14085" width="14.28515625" style="218" customWidth="1"/>
    <col min="14086" max="14087" width="11.5703125" style="218" customWidth="1"/>
    <col min="14088" max="14088" width="21.85546875" style="218" customWidth="1"/>
    <col min="14089" max="14280" width="11.42578125" style="218"/>
    <col min="14281" max="14281" width="21.85546875" style="218" customWidth="1"/>
    <col min="14282" max="14282" width="13.85546875" style="218" customWidth="1"/>
    <col min="14283" max="14283" width="38.7109375" style="218" customWidth="1"/>
    <col min="14284" max="14284" width="3" style="218" bestFit="1" customWidth="1"/>
    <col min="14285" max="14285" width="32.28515625" style="218" customWidth="1"/>
    <col min="14286" max="14286" width="46.28515625" style="218" customWidth="1"/>
    <col min="14287" max="14287" width="19" style="218" customWidth="1"/>
    <col min="14288" max="14288" width="0" style="218" hidden="1" customWidth="1"/>
    <col min="14289" max="14289" width="17.7109375" style="218" customWidth="1"/>
    <col min="14290" max="14290" width="0" style="218" hidden="1" customWidth="1"/>
    <col min="14291" max="14291" width="22.28515625" style="218" customWidth="1"/>
    <col min="14292" max="14292" width="5.28515625" style="218" customWidth="1"/>
    <col min="14293" max="14293" width="36.28515625" style="218" customWidth="1"/>
    <col min="14294" max="14294" width="5.7109375" style="218" customWidth="1"/>
    <col min="14295" max="14295" width="0" style="218" hidden="1" customWidth="1"/>
    <col min="14296" max="14296" width="20.7109375" style="218" customWidth="1"/>
    <col min="14297" max="14297" width="4.85546875" style="218" customWidth="1"/>
    <col min="14298" max="14298" width="0" style="218" hidden="1" customWidth="1"/>
    <col min="14299" max="14299" width="24.7109375" style="218" customWidth="1"/>
    <col min="14300" max="14300" width="12.28515625" style="218" customWidth="1"/>
    <col min="14301" max="14301" width="0" style="218" hidden="1" customWidth="1"/>
    <col min="14302" max="14302" width="3.42578125" style="218" customWidth="1"/>
    <col min="14303" max="14303" width="0" style="218" hidden="1" customWidth="1"/>
    <col min="14304" max="14304" width="17.7109375" style="218" customWidth="1"/>
    <col min="14305" max="14305" width="3.42578125" style="218" customWidth="1"/>
    <col min="14306" max="14306" width="0" style="218" hidden="1" customWidth="1"/>
    <col min="14307" max="14307" width="23.7109375" style="218" customWidth="1"/>
    <col min="14308" max="14308" width="10" style="218" customWidth="1"/>
    <col min="14309" max="14309" width="0" style="218" hidden="1" customWidth="1"/>
    <col min="14310" max="14311" width="14.7109375" style="218" customWidth="1"/>
    <col min="14312" max="14312" width="12.85546875" style="218" customWidth="1"/>
    <col min="14313" max="14313" width="3.28515625" style="218" customWidth="1"/>
    <col min="14314" max="14314" width="30.28515625" style="218" customWidth="1"/>
    <col min="14315" max="14315" width="5" style="218" customWidth="1"/>
    <col min="14316" max="14316" width="0" style="218" hidden="1" customWidth="1"/>
    <col min="14317" max="14317" width="14.28515625" style="218" customWidth="1"/>
    <col min="14318" max="14318" width="5.7109375" style="218" customWidth="1"/>
    <col min="14319" max="14319" width="0" style="218" hidden="1" customWidth="1"/>
    <col min="14320" max="14320" width="17.28515625" style="218" customWidth="1"/>
    <col min="14321" max="14321" width="12.7109375" style="218" customWidth="1"/>
    <col min="14322" max="14322" width="0" style="218" hidden="1" customWidth="1"/>
    <col min="14323" max="14323" width="5.28515625" style="218" customWidth="1"/>
    <col min="14324" max="14324" width="0" style="218" hidden="1" customWidth="1"/>
    <col min="14325" max="14325" width="17" style="218" customWidth="1"/>
    <col min="14326" max="14326" width="6.28515625" style="218" customWidth="1"/>
    <col min="14327" max="14327" width="0" style="218" hidden="1" customWidth="1"/>
    <col min="14328" max="14328" width="14.28515625" style="218" customWidth="1"/>
    <col min="14329" max="14329" width="7.5703125" style="218" customWidth="1"/>
    <col min="14330" max="14330" width="0" style="218" hidden="1" customWidth="1"/>
    <col min="14331" max="14332" width="14.28515625" style="218" customWidth="1"/>
    <col min="14333" max="14333" width="20.85546875" style="218" customWidth="1"/>
    <col min="14334" max="14334" width="14.42578125" style="218" customWidth="1"/>
    <col min="14335" max="14335" width="15" style="218" customWidth="1"/>
    <col min="14336" max="14336" width="2.7109375" style="218" customWidth="1"/>
    <col min="14337" max="14337" width="11.7109375" style="218" customWidth="1"/>
    <col min="14338" max="14338" width="11.5703125" style="218" customWidth="1"/>
    <col min="14339" max="14339" width="2.28515625" style="218" customWidth="1"/>
    <col min="14340" max="14340" width="41" style="218" customWidth="1"/>
    <col min="14341" max="14341" width="14.28515625" style="218" customWidth="1"/>
    <col min="14342" max="14343" width="11.5703125" style="218" customWidth="1"/>
    <col min="14344" max="14344" width="21.85546875" style="218" customWidth="1"/>
    <col min="14345" max="14536" width="11.42578125" style="218"/>
    <col min="14537" max="14537" width="21.85546875" style="218" customWidth="1"/>
    <col min="14538" max="14538" width="13.85546875" style="218" customWidth="1"/>
    <col min="14539" max="14539" width="38.7109375" style="218" customWidth="1"/>
    <col min="14540" max="14540" width="3" style="218" bestFit="1" customWidth="1"/>
    <col min="14541" max="14541" width="32.28515625" style="218" customWidth="1"/>
    <col min="14542" max="14542" width="46.28515625" style="218" customWidth="1"/>
    <col min="14543" max="14543" width="19" style="218" customWidth="1"/>
    <col min="14544" max="14544" width="0" style="218" hidden="1" customWidth="1"/>
    <col min="14545" max="14545" width="17.7109375" style="218" customWidth="1"/>
    <col min="14546" max="14546" width="0" style="218" hidden="1" customWidth="1"/>
    <col min="14547" max="14547" width="22.28515625" style="218" customWidth="1"/>
    <col min="14548" max="14548" width="5.28515625" style="218" customWidth="1"/>
    <col min="14549" max="14549" width="36.28515625" style="218" customWidth="1"/>
    <col min="14550" max="14550" width="5.7109375" style="218" customWidth="1"/>
    <col min="14551" max="14551" width="0" style="218" hidden="1" customWidth="1"/>
    <col min="14552" max="14552" width="20.7109375" style="218" customWidth="1"/>
    <col min="14553" max="14553" width="4.85546875" style="218" customWidth="1"/>
    <col min="14554" max="14554" width="0" style="218" hidden="1" customWidth="1"/>
    <col min="14555" max="14555" width="24.7109375" style="218" customWidth="1"/>
    <col min="14556" max="14556" width="12.28515625" style="218" customWidth="1"/>
    <col min="14557" max="14557" width="0" style="218" hidden="1" customWidth="1"/>
    <col min="14558" max="14558" width="3.42578125" style="218" customWidth="1"/>
    <col min="14559" max="14559" width="0" style="218" hidden="1" customWidth="1"/>
    <col min="14560" max="14560" width="17.7109375" style="218" customWidth="1"/>
    <col min="14561" max="14561" width="3.42578125" style="218" customWidth="1"/>
    <col min="14562" max="14562" width="0" style="218" hidden="1" customWidth="1"/>
    <col min="14563" max="14563" width="23.7109375" style="218" customWidth="1"/>
    <col min="14564" max="14564" width="10" style="218" customWidth="1"/>
    <col min="14565" max="14565" width="0" style="218" hidden="1" customWidth="1"/>
    <col min="14566" max="14567" width="14.7109375" style="218" customWidth="1"/>
    <col min="14568" max="14568" width="12.85546875" style="218" customWidth="1"/>
    <col min="14569" max="14569" width="3.28515625" style="218" customWidth="1"/>
    <col min="14570" max="14570" width="30.28515625" style="218" customWidth="1"/>
    <col min="14571" max="14571" width="5" style="218" customWidth="1"/>
    <col min="14572" max="14572" width="0" style="218" hidden="1" customWidth="1"/>
    <col min="14573" max="14573" width="14.28515625" style="218" customWidth="1"/>
    <col min="14574" max="14574" width="5.7109375" style="218" customWidth="1"/>
    <col min="14575" max="14575" width="0" style="218" hidden="1" customWidth="1"/>
    <col min="14576" max="14576" width="17.28515625" style="218" customWidth="1"/>
    <col min="14577" max="14577" width="12.7109375" style="218" customWidth="1"/>
    <col min="14578" max="14578" width="0" style="218" hidden="1" customWidth="1"/>
    <col min="14579" max="14579" width="5.28515625" style="218" customWidth="1"/>
    <col min="14580" max="14580" width="0" style="218" hidden="1" customWidth="1"/>
    <col min="14581" max="14581" width="17" style="218" customWidth="1"/>
    <col min="14582" max="14582" width="6.28515625" style="218" customWidth="1"/>
    <col min="14583" max="14583" width="0" style="218" hidden="1" customWidth="1"/>
    <col min="14584" max="14584" width="14.28515625" style="218" customWidth="1"/>
    <col min="14585" max="14585" width="7.5703125" style="218" customWidth="1"/>
    <col min="14586" max="14586" width="0" style="218" hidden="1" customWidth="1"/>
    <col min="14587" max="14588" width="14.28515625" style="218" customWidth="1"/>
    <col min="14589" max="14589" width="20.85546875" style="218" customWidth="1"/>
    <col min="14590" max="14590" width="14.42578125" style="218" customWidth="1"/>
    <col min="14591" max="14591" width="15" style="218" customWidth="1"/>
    <col min="14592" max="14592" width="2.7109375" style="218" customWidth="1"/>
    <col min="14593" max="14593" width="11.7109375" style="218" customWidth="1"/>
    <col min="14594" max="14594" width="11.5703125" style="218" customWidth="1"/>
    <col min="14595" max="14595" width="2.28515625" style="218" customWidth="1"/>
    <col min="14596" max="14596" width="41" style="218" customWidth="1"/>
    <col min="14597" max="14597" width="14.28515625" style="218" customWidth="1"/>
    <col min="14598" max="14599" width="11.5703125" style="218" customWidth="1"/>
    <col min="14600" max="14600" width="21.85546875" style="218" customWidth="1"/>
    <col min="14601" max="14792" width="11.42578125" style="218"/>
    <col min="14793" max="14793" width="21.85546875" style="218" customWidth="1"/>
    <col min="14794" max="14794" width="13.85546875" style="218" customWidth="1"/>
    <col min="14795" max="14795" width="38.7109375" style="218" customWidth="1"/>
    <col min="14796" max="14796" width="3" style="218" bestFit="1" customWidth="1"/>
    <col min="14797" max="14797" width="32.28515625" style="218" customWidth="1"/>
    <col min="14798" max="14798" width="46.28515625" style="218" customWidth="1"/>
    <col min="14799" max="14799" width="19" style="218" customWidth="1"/>
    <col min="14800" max="14800" width="0" style="218" hidden="1" customWidth="1"/>
    <col min="14801" max="14801" width="17.7109375" style="218" customWidth="1"/>
    <col min="14802" max="14802" width="0" style="218" hidden="1" customWidth="1"/>
    <col min="14803" max="14803" width="22.28515625" style="218" customWidth="1"/>
    <col min="14804" max="14804" width="5.28515625" style="218" customWidth="1"/>
    <col min="14805" max="14805" width="36.28515625" style="218" customWidth="1"/>
    <col min="14806" max="14806" width="5.7109375" style="218" customWidth="1"/>
    <col min="14807" max="14807" width="0" style="218" hidden="1" customWidth="1"/>
    <col min="14808" max="14808" width="20.7109375" style="218" customWidth="1"/>
    <col min="14809" max="14809" width="4.85546875" style="218" customWidth="1"/>
    <col min="14810" max="14810" width="0" style="218" hidden="1" customWidth="1"/>
    <col min="14811" max="14811" width="24.7109375" style="218" customWidth="1"/>
    <col min="14812" max="14812" width="12.28515625" style="218" customWidth="1"/>
    <col min="14813" max="14813" width="0" style="218" hidden="1" customWidth="1"/>
    <col min="14814" max="14814" width="3.42578125" style="218" customWidth="1"/>
    <col min="14815" max="14815" width="0" style="218" hidden="1" customWidth="1"/>
    <col min="14816" max="14816" width="17.7109375" style="218" customWidth="1"/>
    <col min="14817" max="14817" width="3.42578125" style="218" customWidth="1"/>
    <col min="14818" max="14818" width="0" style="218" hidden="1" customWidth="1"/>
    <col min="14819" max="14819" width="23.7109375" style="218" customWidth="1"/>
    <col min="14820" max="14820" width="10" style="218" customWidth="1"/>
    <col min="14821" max="14821" width="0" style="218" hidden="1" customWidth="1"/>
    <col min="14822" max="14823" width="14.7109375" style="218" customWidth="1"/>
    <col min="14824" max="14824" width="12.85546875" style="218" customWidth="1"/>
    <col min="14825" max="14825" width="3.28515625" style="218" customWidth="1"/>
    <col min="14826" max="14826" width="30.28515625" style="218" customWidth="1"/>
    <col min="14827" max="14827" width="5" style="218" customWidth="1"/>
    <col min="14828" max="14828" width="0" style="218" hidden="1" customWidth="1"/>
    <col min="14829" max="14829" width="14.28515625" style="218" customWidth="1"/>
    <col min="14830" max="14830" width="5.7109375" style="218" customWidth="1"/>
    <col min="14831" max="14831" width="0" style="218" hidden="1" customWidth="1"/>
    <col min="14832" max="14832" width="17.28515625" style="218" customWidth="1"/>
    <col min="14833" max="14833" width="12.7109375" style="218" customWidth="1"/>
    <col min="14834" max="14834" width="0" style="218" hidden="1" customWidth="1"/>
    <col min="14835" max="14835" width="5.28515625" style="218" customWidth="1"/>
    <col min="14836" max="14836" width="0" style="218" hidden="1" customWidth="1"/>
    <col min="14837" max="14837" width="17" style="218" customWidth="1"/>
    <col min="14838" max="14838" width="6.28515625" style="218" customWidth="1"/>
    <col min="14839" max="14839" width="0" style="218" hidden="1" customWidth="1"/>
    <col min="14840" max="14840" width="14.28515625" style="218" customWidth="1"/>
    <col min="14841" max="14841" width="7.5703125" style="218" customWidth="1"/>
    <col min="14842" max="14842" width="0" style="218" hidden="1" customWidth="1"/>
    <col min="14843" max="14844" width="14.28515625" style="218" customWidth="1"/>
    <col min="14845" max="14845" width="20.85546875" style="218" customWidth="1"/>
    <col min="14846" max="14846" width="14.42578125" style="218" customWidth="1"/>
    <col min="14847" max="14847" width="15" style="218" customWidth="1"/>
    <col min="14848" max="14848" width="2.7109375" style="218" customWidth="1"/>
    <col min="14849" max="14849" width="11.7109375" style="218" customWidth="1"/>
    <col min="14850" max="14850" width="11.5703125" style="218" customWidth="1"/>
    <col min="14851" max="14851" width="2.28515625" style="218" customWidth="1"/>
    <col min="14852" max="14852" width="41" style="218" customWidth="1"/>
    <col min="14853" max="14853" width="14.28515625" style="218" customWidth="1"/>
    <col min="14854" max="14855" width="11.5703125" style="218" customWidth="1"/>
    <col min="14856" max="14856" width="21.85546875" style="218" customWidth="1"/>
    <col min="14857" max="15048" width="11.42578125" style="218"/>
    <col min="15049" max="15049" width="21.85546875" style="218" customWidth="1"/>
    <col min="15050" max="15050" width="13.85546875" style="218" customWidth="1"/>
    <col min="15051" max="15051" width="38.7109375" style="218" customWidth="1"/>
    <col min="15052" max="15052" width="3" style="218" bestFit="1" customWidth="1"/>
    <col min="15053" max="15053" width="32.28515625" style="218" customWidth="1"/>
    <col min="15054" max="15054" width="46.28515625" style="218" customWidth="1"/>
    <col min="15055" max="15055" width="19" style="218" customWidth="1"/>
    <col min="15056" max="15056" width="0" style="218" hidden="1" customWidth="1"/>
    <col min="15057" max="15057" width="17.7109375" style="218" customWidth="1"/>
    <col min="15058" max="15058" width="0" style="218" hidden="1" customWidth="1"/>
    <col min="15059" max="15059" width="22.28515625" style="218" customWidth="1"/>
    <col min="15060" max="15060" width="5.28515625" style="218" customWidth="1"/>
    <col min="15061" max="15061" width="36.28515625" style="218" customWidth="1"/>
    <col min="15062" max="15062" width="5.7109375" style="218" customWidth="1"/>
    <col min="15063" max="15063" width="0" style="218" hidden="1" customWidth="1"/>
    <col min="15064" max="15064" width="20.7109375" style="218" customWidth="1"/>
    <col min="15065" max="15065" width="4.85546875" style="218" customWidth="1"/>
    <col min="15066" max="15066" width="0" style="218" hidden="1" customWidth="1"/>
    <col min="15067" max="15067" width="24.7109375" style="218" customWidth="1"/>
    <col min="15068" max="15068" width="12.28515625" style="218" customWidth="1"/>
    <col min="15069" max="15069" width="0" style="218" hidden="1" customWidth="1"/>
    <col min="15070" max="15070" width="3.42578125" style="218" customWidth="1"/>
    <col min="15071" max="15071" width="0" style="218" hidden="1" customWidth="1"/>
    <col min="15072" max="15072" width="17.7109375" style="218" customWidth="1"/>
    <col min="15073" max="15073" width="3.42578125" style="218" customWidth="1"/>
    <col min="15074" max="15074" width="0" style="218" hidden="1" customWidth="1"/>
    <col min="15075" max="15075" width="23.7109375" style="218" customWidth="1"/>
    <col min="15076" max="15076" width="10" style="218" customWidth="1"/>
    <col min="15077" max="15077" width="0" style="218" hidden="1" customWidth="1"/>
    <col min="15078" max="15079" width="14.7109375" style="218" customWidth="1"/>
    <col min="15080" max="15080" width="12.85546875" style="218" customWidth="1"/>
    <col min="15081" max="15081" width="3.28515625" style="218" customWidth="1"/>
    <col min="15082" max="15082" width="30.28515625" style="218" customWidth="1"/>
    <col min="15083" max="15083" width="5" style="218" customWidth="1"/>
    <col min="15084" max="15084" width="0" style="218" hidden="1" customWidth="1"/>
    <col min="15085" max="15085" width="14.28515625" style="218" customWidth="1"/>
    <col min="15086" max="15086" width="5.7109375" style="218" customWidth="1"/>
    <col min="15087" max="15087" width="0" style="218" hidden="1" customWidth="1"/>
    <col min="15088" max="15088" width="17.28515625" style="218" customWidth="1"/>
    <col min="15089" max="15089" width="12.7109375" style="218" customWidth="1"/>
    <col min="15090" max="15090" width="0" style="218" hidden="1" customWidth="1"/>
    <col min="15091" max="15091" width="5.28515625" style="218" customWidth="1"/>
    <col min="15092" max="15092" width="0" style="218" hidden="1" customWidth="1"/>
    <col min="15093" max="15093" width="17" style="218" customWidth="1"/>
    <col min="15094" max="15094" width="6.28515625" style="218" customWidth="1"/>
    <col min="15095" max="15095" width="0" style="218" hidden="1" customWidth="1"/>
    <col min="15096" max="15096" width="14.28515625" style="218" customWidth="1"/>
    <col min="15097" max="15097" width="7.5703125" style="218" customWidth="1"/>
    <col min="15098" max="15098" width="0" style="218" hidden="1" customWidth="1"/>
    <col min="15099" max="15100" width="14.28515625" style="218" customWidth="1"/>
    <col min="15101" max="15101" width="20.85546875" style="218" customWidth="1"/>
    <col min="15102" max="15102" width="14.42578125" style="218" customWidth="1"/>
    <col min="15103" max="15103" width="15" style="218" customWidth="1"/>
    <col min="15104" max="15104" width="2.7109375" style="218" customWidth="1"/>
    <col min="15105" max="15105" width="11.7109375" style="218" customWidth="1"/>
    <col min="15106" max="15106" width="11.5703125" style="218" customWidth="1"/>
    <col min="15107" max="15107" width="2.28515625" style="218" customWidth="1"/>
    <col min="15108" max="15108" width="41" style="218" customWidth="1"/>
    <col min="15109" max="15109" width="14.28515625" style="218" customWidth="1"/>
    <col min="15110" max="15111" width="11.5703125" style="218" customWidth="1"/>
    <col min="15112" max="15112" width="21.85546875" style="218" customWidth="1"/>
    <col min="15113" max="15304" width="11.42578125" style="218"/>
    <col min="15305" max="15305" width="21.85546875" style="218" customWidth="1"/>
    <col min="15306" max="15306" width="13.85546875" style="218" customWidth="1"/>
    <col min="15307" max="15307" width="38.7109375" style="218" customWidth="1"/>
    <col min="15308" max="15308" width="3" style="218" bestFit="1" customWidth="1"/>
    <col min="15309" max="15309" width="32.28515625" style="218" customWidth="1"/>
    <col min="15310" max="15310" width="46.28515625" style="218" customWidth="1"/>
    <col min="15311" max="15311" width="19" style="218" customWidth="1"/>
    <col min="15312" max="15312" width="0" style="218" hidden="1" customWidth="1"/>
    <col min="15313" max="15313" width="17.7109375" style="218" customWidth="1"/>
    <col min="15314" max="15314" width="0" style="218" hidden="1" customWidth="1"/>
    <col min="15315" max="15315" width="22.28515625" style="218" customWidth="1"/>
    <col min="15316" max="15316" width="5.28515625" style="218" customWidth="1"/>
    <col min="15317" max="15317" width="36.28515625" style="218" customWidth="1"/>
    <col min="15318" max="15318" width="5.7109375" style="218" customWidth="1"/>
    <col min="15319" max="15319" width="0" style="218" hidden="1" customWidth="1"/>
    <col min="15320" max="15320" width="20.7109375" style="218" customWidth="1"/>
    <col min="15321" max="15321" width="4.85546875" style="218" customWidth="1"/>
    <col min="15322" max="15322" width="0" style="218" hidden="1" customWidth="1"/>
    <col min="15323" max="15323" width="24.7109375" style="218" customWidth="1"/>
    <col min="15324" max="15324" width="12.28515625" style="218" customWidth="1"/>
    <col min="15325" max="15325" width="0" style="218" hidden="1" customWidth="1"/>
    <col min="15326" max="15326" width="3.42578125" style="218" customWidth="1"/>
    <col min="15327" max="15327" width="0" style="218" hidden="1" customWidth="1"/>
    <col min="15328" max="15328" width="17.7109375" style="218" customWidth="1"/>
    <col min="15329" max="15329" width="3.42578125" style="218" customWidth="1"/>
    <col min="15330" max="15330" width="0" style="218" hidden="1" customWidth="1"/>
    <col min="15331" max="15331" width="23.7109375" style="218" customWidth="1"/>
    <col min="15332" max="15332" width="10" style="218" customWidth="1"/>
    <col min="15333" max="15333" width="0" style="218" hidden="1" customWidth="1"/>
    <col min="15334" max="15335" width="14.7109375" style="218" customWidth="1"/>
    <col min="15336" max="15336" width="12.85546875" style="218" customWidth="1"/>
    <col min="15337" max="15337" width="3.28515625" style="218" customWidth="1"/>
    <col min="15338" max="15338" width="30.28515625" style="218" customWidth="1"/>
    <col min="15339" max="15339" width="5" style="218" customWidth="1"/>
    <col min="15340" max="15340" width="0" style="218" hidden="1" customWidth="1"/>
    <col min="15341" max="15341" width="14.28515625" style="218" customWidth="1"/>
    <col min="15342" max="15342" width="5.7109375" style="218" customWidth="1"/>
    <col min="15343" max="15343" width="0" style="218" hidden="1" customWidth="1"/>
    <col min="15344" max="15344" width="17.28515625" style="218" customWidth="1"/>
    <col min="15345" max="15345" width="12.7109375" style="218" customWidth="1"/>
    <col min="15346" max="15346" width="0" style="218" hidden="1" customWidth="1"/>
    <col min="15347" max="15347" width="5.28515625" style="218" customWidth="1"/>
    <col min="15348" max="15348" width="0" style="218" hidden="1" customWidth="1"/>
    <col min="15349" max="15349" width="17" style="218" customWidth="1"/>
    <col min="15350" max="15350" width="6.28515625" style="218" customWidth="1"/>
    <col min="15351" max="15351" width="0" style="218" hidden="1" customWidth="1"/>
    <col min="15352" max="15352" width="14.28515625" style="218" customWidth="1"/>
    <col min="15353" max="15353" width="7.5703125" style="218" customWidth="1"/>
    <col min="15354" max="15354" width="0" style="218" hidden="1" customWidth="1"/>
    <col min="15355" max="15356" width="14.28515625" style="218" customWidth="1"/>
    <col min="15357" max="15357" width="20.85546875" style="218" customWidth="1"/>
    <col min="15358" max="15358" width="14.42578125" style="218" customWidth="1"/>
    <col min="15359" max="15359" width="15" style="218" customWidth="1"/>
    <col min="15360" max="15360" width="2.7109375" style="218" customWidth="1"/>
    <col min="15361" max="15361" width="11.7109375" style="218" customWidth="1"/>
    <col min="15362" max="15362" width="11.5703125" style="218" customWidth="1"/>
    <col min="15363" max="15363" width="2.28515625" style="218" customWidth="1"/>
    <col min="15364" max="15364" width="41" style="218" customWidth="1"/>
    <col min="15365" max="15365" width="14.28515625" style="218" customWidth="1"/>
    <col min="15366" max="15367" width="11.5703125" style="218" customWidth="1"/>
    <col min="15368" max="15368" width="21.85546875" style="218" customWidth="1"/>
    <col min="15369" max="15560" width="11.42578125" style="218"/>
    <col min="15561" max="15561" width="21.85546875" style="218" customWidth="1"/>
    <col min="15562" max="15562" width="13.85546875" style="218" customWidth="1"/>
    <col min="15563" max="15563" width="38.7109375" style="218" customWidth="1"/>
    <col min="15564" max="15564" width="3" style="218" bestFit="1" customWidth="1"/>
    <col min="15565" max="15565" width="32.28515625" style="218" customWidth="1"/>
    <col min="15566" max="15566" width="46.28515625" style="218" customWidth="1"/>
    <col min="15567" max="15567" width="19" style="218" customWidth="1"/>
    <col min="15568" max="15568" width="0" style="218" hidden="1" customWidth="1"/>
    <col min="15569" max="15569" width="17.7109375" style="218" customWidth="1"/>
    <col min="15570" max="15570" width="0" style="218" hidden="1" customWidth="1"/>
    <col min="15571" max="15571" width="22.28515625" style="218" customWidth="1"/>
    <col min="15572" max="15572" width="5.28515625" style="218" customWidth="1"/>
    <col min="15573" max="15573" width="36.28515625" style="218" customWidth="1"/>
    <col min="15574" max="15574" width="5.7109375" style="218" customWidth="1"/>
    <col min="15575" max="15575" width="0" style="218" hidden="1" customWidth="1"/>
    <col min="15576" max="15576" width="20.7109375" style="218" customWidth="1"/>
    <col min="15577" max="15577" width="4.85546875" style="218" customWidth="1"/>
    <col min="15578" max="15578" width="0" style="218" hidden="1" customWidth="1"/>
    <col min="15579" max="15579" width="24.7109375" style="218" customWidth="1"/>
    <col min="15580" max="15580" width="12.28515625" style="218" customWidth="1"/>
    <col min="15581" max="15581" width="0" style="218" hidden="1" customWidth="1"/>
    <col min="15582" max="15582" width="3.42578125" style="218" customWidth="1"/>
    <col min="15583" max="15583" width="0" style="218" hidden="1" customWidth="1"/>
    <col min="15584" max="15584" width="17.7109375" style="218" customWidth="1"/>
    <col min="15585" max="15585" width="3.42578125" style="218" customWidth="1"/>
    <col min="15586" max="15586" width="0" style="218" hidden="1" customWidth="1"/>
    <col min="15587" max="15587" width="23.7109375" style="218" customWidth="1"/>
    <col min="15588" max="15588" width="10" style="218" customWidth="1"/>
    <col min="15589" max="15589" width="0" style="218" hidden="1" customWidth="1"/>
    <col min="15590" max="15591" width="14.7109375" style="218" customWidth="1"/>
    <col min="15592" max="15592" width="12.85546875" style="218" customWidth="1"/>
    <col min="15593" max="15593" width="3.28515625" style="218" customWidth="1"/>
    <col min="15594" max="15594" width="30.28515625" style="218" customWidth="1"/>
    <col min="15595" max="15595" width="5" style="218" customWidth="1"/>
    <col min="15596" max="15596" width="0" style="218" hidden="1" customWidth="1"/>
    <col min="15597" max="15597" width="14.28515625" style="218" customWidth="1"/>
    <col min="15598" max="15598" width="5.7109375" style="218" customWidth="1"/>
    <col min="15599" max="15599" width="0" style="218" hidden="1" customWidth="1"/>
    <col min="15600" max="15600" width="17.28515625" style="218" customWidth="1"/>
    <col min="15601" max="15601" width="12.7109375" style="218" customWidth="1"/>
    <col min="15602" max="15602" width="0" style="218" hidden="1" customWidth="1"/>
    <col min="15603" max="15603" width="5.28515625" style="218" customWidth="1"/>
    <col min="15604" max="15604" width="0" style="218" hidden="1" customWidth="1"/>
    <col min="15605" max="15605" width="17" style="218" customWidth="1"/>
    <col min="15606" max="15606" width="6.28515625" style="218" customWidth="1"/>
    <col min="15607" max="15607" width="0" style="218" hidden="1" customWidth="1"/>
    <col min="15608" max="15608" width="14.28515625" style="218" customWidth="1"/>
    <col min="15609" max="15609" width="7.5703125" style="218" customWidth="1"/>
    <col min="15610" max="15610" width="0" style="218" hidden="1" customWidth="1"/>
    <col min="15611" max="15612" width="14.28515625" style="218" customWidth="1"/>
    <col min="15613" max="15613" width="20.85546875" style="218" customWidth="1"/>
    <col min="15614" max="15614" width="14.42578125" style="218" customWidth="1"/>
    <col min="15615" max="15615" width="15" style="218" customWidth="1"/>
    <col min="15616" max="15616" width="2.7109375" style="218" customWidth="1"/>
    <col min="15617" max="15617" width="11.7109375" style="218" customWidth="1"/>
    <col min="15618" max="15618" width="11.5703125" style="218" customWidth="1"/>
    <col min="15619" max="15619" width="2.28515625" style="218" customWidth="1"/>
    <col min="15620" max="15620" width="41" style="218" customWidth="1"/>
    <col min="15621" max="15621" width="14.28515625" style="218" customWidth="1"/>
    <col min="15622" max="15623" width="11.5703125" style="218" customWidth="1"/>
    <col min="15624" max="15624" width="21.85546875" style="218" customWidth="1"/>
    <col min="15625" max="15816" width="11.42578125" style="218"/>
    <col min="15817" max="15817" width="21.85546875" style="218" customWidth="1"/>
    <col min="15818" max="15818" width="13.85546875" style="218" customWidth="1"/>
    <col min="15819" max="15819" width="38.7109375" style="218" customWidth="1"/>
    <col min="15820" max="15820" width="3" style="218" bestFit="1" customWidth="1"/>
    <col min="15821" max="15821" width="32.28515625" style="218" customWidth="1"/>
    <col min="15822" max="15822" width="46.28515625" style="218" customWidth="1"/>
    <col min="15823" max="15823" width="19" style="218" customWidth="1"/>
    <col min="15824" max="15824" width="0" style="218" hidden="1" customWidth="1"/>
    <col min="15825" max="15825" width="17.7109375" style="218" customWidth="1"/>
    <col min="15826" max="15826" width="0" style="218" hidden="1" customWidth="1"/>
    <col min="15827" max="15827" width="22.28515625" style="218" customWidth="1"/>
    <col min="15828" max="15828" width="5.28515625" style="218" customWidth="1"/>
    <col min="15829" max="15829" width="36.28515625" style="218" customWidth="1"/>
    <col min="15830" max="15830" width="5.7109375" style="218" customWidth="1"/>
    <col min="15831" max="15831" width="0" style="218" hidden="1" customWidth="1"/>
    <col min="15832" max="15832" width="20.7109375" style="218" customWidth="1"/>
    <col min="15833" max="15833" width="4.85546875" style="218" customWidth="1"/>
    <col min="15834" max="15834" width="0" style="218" hidden="1" customWidth="1"/>
    <col min="15835" max="15835" width="24.7109375" style="218" customWidth="1"/>
    <col min="15836" max="15836" width="12.28515625" style="218" customWidth="1"/>
    <col min="15837" max="15837" width="0" style="218" hidden="1" customWidth="1"/>
    <col min="15838" max="15838" width="3.42578125" style="218" customWidth="1"/>
    <col min="15839" max="15839" width="0" style="218" hidden="1" customWidth="1"/>
    <col min="15840" max="15840" width="17.7109375" style="218" customWidth="1"/>
    <col min="15841" max="15841" width="3.42578125" style="218" customWidth="1"/>
    <col min="15842" max="15842" width="0" style="218" hidden="1" customWidth="1"/>
    <col min="15843" max="15843" width="23.7109375" style="218" customWidth="1"/>
    <col min="15844" max="15844" width="10" style="218" customWidth="1"/>
    <col min="15845" max="15845" width="0" style="218" hidden="1" customWidth="1"/>
    <col min="15846" max="15847" width="14.7109375" style="218" customWidth="1"/>
    <col min="15848" max="15848" width="12.85546875" style="218" customWidth="1"/>
    <col min="15849" max="15849" width="3.28515625" style="218" customWidth="1"/>
    <col min="15850" max="15850" width="30.28515625" style="218" customWidth="1"/>
    <col min="15851" max="15851" width="5" style="218" customWidth="1"/>
    <col min="15852" max="15852" width="0" style="218" hidden="1" customWidth="1"/>
    <col min="15853" max="15853" width="14.28515625" style="218" customWidth="1"/>
    <col min="15854" max="15854" width="5.7109375" style="218" customWidth="1"/>
    <col min="15855" max="15855" width="0" style="218" hidden="1" customWidth="1"/>
    <col min="15856" max="15856" width="17.28515625" style="218" customWidth="1"/>
    <col min="15857" max="15857" width="12.7109375" style="218" customWidth="1"/>
    <col min="15858" max="15858" width="0" style="218" hidden="1" customWidth="1"/>
    <col min="15859" max="15859" width="5.28515625" style="218" customWidth="1"/>
    <col min="15860" max="15860" width="0" style="218" hidden="1" customWidth="1"/>
    <col min="15861" max="15861" width="17" style="218" customWidth="1"/>
    <col min="15862" max="15862" width="6.28515625" style="218" customWidth="1"/>
    <col min="15863" max="15863" width="0" style="218" hidden="1" customWidth="1"/>
    <col min="15864" max="15864" width="14.28515625" style="218" customWidth="1"/>
    <col min="15865" max="15865" width="7.5703125" style="218" customWidth="1"/>
    <col min="15866" max="15866" width="0" style="218" hidden="1" customWidth="1"/>
    <col min="15867" max="15868" width="14.28515625" style="218" customWidth="1"/>
    <col min="15869" max="15869" width="20.85546875" style="218" customWidth="1"/>
    <col min="15870" max="15870" width="14.42578125" style="218" customWidth="1"/>
    <col min="15871" max="15871" width="15" style="218" customWidth="1"/>
    <col min="15872" max="15872" width="2.7109375" style="218" customWidth="1"/>
    <col min="15873" max="15873" width="11.7109375" style="218" customWidth="1"/>
    <col min="15874" max="15874" width="11.5703125" style="218" customWidth="1"/>
    <col min="15875" max="15875" width="2.28515625" style="218" customWidth="1"/>
    <col min="15876" max="15876" width="41" style="218" customWidth="1"/>
    <col min="15877" max="15877" width="14.28515625" style="218" customWidth="1"/>
    <col min="15878" max="15879" width="11.5703125" style="218" customWidth="1"/>
    <col min="15880" max="15880" width="21.85546875" style="218" customWidth="1"/>
    <col min="15881" max="16072" width="11.42578125" style="218"/>
    <col min="16073" max="16073" width="21.85546875" style="218" customWidth="1"/>
    <col min="16074" max="16074" width="13.85546875" style="218" customWidth="1"/>
    <col min="16075" max="16075" width="38.7109375" style="218" customWidth="1"/>
    <col min="16076" max="16076" width="3" style="218" bestFit="1" customWidth="1"/>
    <col min="16077" max="16077" width="32.28515625" style="218" customWidth="1"/>
    <col min="16078" max="16078" width="46.28515625" style="218" customWidth="1"/>
    <col min="16079" max="16079" width="19" style="218" customWidth="1"/>
    <col min="16080" max="16080" width="0" style="218" hidden="1" customWidth="1"/>
    <col min="16081" max="16081" width="17.7109375" style="218" customWidth="1"/>
    <col min="16082" max="16082" width="0" style="218" hidden="1" customWidth="1"/>
    <col min="16083" max="16083" width="22.28515625" style="218" customWidth="1"/>
    <col min="16084" max="16084" width="5.28515625" style="218" customWidth="1"/>
    <col min="16085" max="16085" width="36.28515625" style="218" customWidth="1"/>
    <col min="16086" max="16086" width="5.7109375" style="218" customWidth="1"/>
    <col min="16087" max="16087" width="0" style="218" hidden="1" customWidth="1"/>
    <col min="16088" max="16088" width="20.7109375" style="218" customWidth="1"/>
    <col min="16089" max="16089" width="4.85546875" style="218" customWidth="1"/>
    <col min="16090" max="16090" width="0" style="218" hidden="1" customWidth="1"/>
    <col min="16091" max="16091" width="24.7109375" style="218" customWidth="1"/>
    <col min="16092" max="16092" width="12.28515625" style="218" customWidth="1"/>
    <col min="16093" max="16093" width="0" style="218" hidden="1" customWidth="1"/>
    <col min="16094" max="16094" width="3.42578125" style="218" customWidth="1"/>
    <col min="16095" max="16095" width="0" style="218" hidden="1" customWidth="1"/>
    <col min="16096" max="16096" width="17.7109375" style="218" customWidth="1"/>
    <col min="16097" max="16097" width="3.42578125" style="218" customWidth="1"/>
    <col min="16098" max="16098" width="0" style="218" hidden="1" customWidth="1"/>
    <col min="16099" max="16099" width="23.7109375" style="218" customWidth="1"/>
    <col min="16100" max="16100" width="10" style="218" customWidth="1"/>
    <col min="16101" max="16101" width="0" style="218" hidden="1" customWidth="1"/>
    <col min="16102" max="16103" width="14.7109375" style="218" customWidth="1"/>
    <col min="16104" max="16104" width="12.85546875" style="218" customWidth="1"/>
    <col min="16105" max="16105" width="3.28515625" style="218" customWidth="1"/>
    <col min="16106" max="16106" width="30.28515625" style="218" customWidth="1"/>
    <col min="16107" max="16107" width="5" style="218" customWidth="1"/>
    <col min="16108" max="16108" width="0" style="218" hidden="1" customWidth="1"/>
    <col min="16109" max="16109" width="14.28515625" style="218" customWidth="1"/>
    <col min="16110" max="16110" width="5.7109375" style="218" customWidth="1"/>
    <col min="16111" max="16111" width="0" style="218" hidden="1" customWidth="1"/>
    <col min="16112" max="16112" width="17.28515625" style="218" customWidth="1"/>
    <col min="16113" max="16113" width="12.7109375" style="218" customWidth="1"/>
    <col min="16114" max="16114" width="0" style="218" hidden="1" customWidth="1"/>
    <col min="16115" max="16115" width="5.28515625" style="218" customWidth="1"/>
    <col min="16116" max="16116" width="0" style="218" hidden="1" customWidth="1"/>
    <col min="16117" max="16117" width="17" style="218" customWidth="1"/>
    <col min="16118" max="16118" width="6.28515625" style="218" customWidth="1"/>
    <col min="16119" max="16119" width="0" style="218" hidden="1" customWidth="1"/>
    <col min="16120" max="16120" width="14.28515625" style="218" customWidth="1"/>
    <col min="16121" max="16121" width="7.5703125" style="218" customWidth="1"/>
    <col min="16122" max="16122" width="0" style="218" hidden="1" customWidth="1"/>
    <col min="16123" max="16124" width="14.28515625" style="218" customWidth="1"/>
    <col min="16125" max="16125" width="20.85546875" style="218" customWidth="1"/>
    <col min="16126" max="16126" width="14.42578125" style="218" customWidth="1"/>
    <col min="16127" max="16127" width="15" style="218" customWidth="1"/>
    <col min="16128" max="16128" width="2.7109375" style="218" customWidth="1"/>
    <col min="16129" max="16129" width="11.7109375" style="218" customWidth="1"/>
    <col min="16130" max="16130" width="11.5703125" style="218" customWidth="1"/>
    <col min="16131" max="16131" width="2.28515625" style="218" customWidth="1"/>
    <col min="16132" max="16132" width="41" style="218" customWidth="1"/>
    <col min="16133" max="16133" width="14.28515625" style="218" customWidth="1"/>
    <col min="16134" max="16135" width="11.5703125" style="218" customWidth="1"/>
    <col min="16136" max="16136" width="21.85546875" style="218" customWidth="1"/>
    <col min="16137" max="16330" width="11.42578125" style="218"/>
    <col min="16331" max="16384" width="11.5703125" style="218" customWidth="1"/>
  </cols>
  <sheetData>
    <row r="1" spans="1:49" s="1" customFormat="1"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579" t="s">
        <v>1227</v>
      </c>
      <c r="AW1" s="579" t="s">
        <v>1255</v>
      </c>
    </row>
    <row r="2" spans="1:49" s="1" customFormat="1"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c r="AS2" s="881"/>
      <c r="AT2" s="881"/>
      <c r="AU2" s="881"/>
    </row>
    <row r="3" spans="1:49" s="1" customFormat="1"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c r="AS3" s="817" t="s">
        <v>182</v>
      </c>
      <c r="AT3" s="817" t="s">
        <v>183</v>
      </c>
      <c r="AU3" s="817" t="s">
        <v>184</v>
      </c>
    </row>
    <row r="4" spans="1:49"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c r="AS4" s="817"/>
      <c r="AT4" s="817"/>
      <c r="AU4" s="817"/>
    </row>
    <row r="5" spans="1:49" ht="408.6" customHeight="1">
      <c r="A5" s="334" t="s">
        <v>51</v>
      </c>
      <c r="B5" s="344" t="s">
        <v>62</v>
      </c>
      <c r="C5" s="344" t="s">
        <v>1115</v>
      </c>
      <c r="D5" s="344" t="s">
        <v>12</v>
      </c>
      <c r="E5" s="344" t="s">
        <v>96</v>
      </c>
      <c r="F5" s="726" t="s">
        <v>1408</v>
      </c>
      <c r="G5" s="727" t="s">
        <v>1186</v>
      </c>
      <c r="H5" s="728" t="s">
        <v>1260</v>
      </c>
      <c r="I5" s="245" t="s">
        <v>773</v>
      </c>
      <c r="J5" s="344" t="s">
        <v>66</v>
      </c>
      <c r="K5" s="344">
        <v>1</v>
      </c>
      <c r="L5" s="371">
        <f>IF(J5="Diaria",+(K5/360),IF(J5="Mensual",+(K5/12),IF(J5="Bimestral",+(K5/6),IF(J5="Trimestral",+(K5/4),IF(J5="Semestral",+(K5/2),IF(J5="Anual",+(K5/1),""))))))</f>
        <v>8.3333333333333329E-2</v>
      </c>
      <c r="M5" s="344" t="s">
        <v>86</v>
      </c>
      <c r="N5" s="344">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344" t="s">
        <v>87</v>
      </c>
      <c r="P5" s="344"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44" t="s">
        <v>73</v>
      </c>
      <c r="R5" s="344">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69" t="s">
        <v>60</v>
      </c>
      <c r="T5" s="369" t="s">
        <v>61</v>
      </c>
      <c r="U5" s="369">
        <f>+MAX(N5,P5,R5)</f>
        <v>1</v>
      </c>
      <c r="V5" s="335" t="str">
        <f>IF(L5&lt;=20%,"Muy baja",IF(L5&lt;=40%,"Baja",IF(L5&lt;=60%,"Media",IF(L5&lt;=80%,"Alta",IF(L5&lt;=100%,"Muy alta",IF(L5&gt;=100%,"Muy alta",""))))))</f>
        <v>Muy baja</v>
      </c>
      <c r="W5" s="370">
        <f>+IFERROR(VLOOKUP(V5,[10]Fórmula!$F$1:$G$6,2,FALSE),"")</f>
        <v>0.2</v>
      </c>
      <c r="X5" s="340" t="str">
        <f>IF(U5=20%,"Leve",IF(U5=40%,"Menor",IF(U5=60%,"Moderado",IF(U5=80%,"Mayor",IF(U5=100%,"Catastrófico","")))))</f>
        <v>Catastrófico</v>
      </c>
      <c r="Y5" s="370">
        <f>+IFERROR(VLOOKUP(X5,[10]Fórmula!$H$1:$I$6,2,FALSE),"")</f>
        <v>1</v>
      </c>
      <c r="Z5" s="340" t="str">
        <f>+IFERROR(VLOOKUP(V5&amp;X5,[10]Fórmula!$C$2:$D$26,2,FALSE),"")</f>
        <v>Extremo</v>
      </c>
      <c r="AA5" s="370">
        <f>IF(Z5="Bajo",25%,IF(Z5="Moderado",50%,IF(Z5="Alto",75%,IF(Z5="Extremo",100%,""))))</f>
        <v>1</v>
      </c>
      <c r="AB5" s="372" t="s">
        <v>774</v>
      </c>
      <c r="AC5" s="513" t="s">
        <v>775</v>
      </c>
      <c r="AD5" s="243" t="s">
        <v>57</v>
      </c>
      <c r="AE5" s="244">
        <f t="shared" ref="AE5:AE7" si="0">IF(AD5="Preventivo",25%,IF(AD5="Detectivo",15%,IF(AD5="Correctivo",10%,"")))</f>
        <v>0.25</v>
      </c>
      <c r="AF5" s="245" t="s">
        <v>214</v>
      </c>
      <c r="AG5" s="244">
        <f>IF(AF5="Manual",15%,IF(AF5="Automático",25%,""))</f>
        <v>0.15</v>
      </c>
      <c r="AH5" s="244">
        <f>+AG5+AE5</f>
        <v>0.4</v>
      </c>
      <c r="AI5" s="245" t="s">
        <v>215</v>
      </c>
      <c r="AJ5" s="332" t="s">
        <v>24</v>
      </c>
      <c r="AK5" s="245" t="s">
        <v>776</v>
      </c>
      <c r="AL5" s="345">
        <f>+AA5*AH5</f>
        <v>0.4</v>
      </c>
      <c r="AM5" s="229">
        <f>+AA5-AL5</f>
        <v>0.6</v>
      </c>
      <c r="AN5" s="394" t="str">
        <f>+IF(C5="Corrupción","Moderado",IF(AM5&lt;=25%,"Bajo",IF(AM5&lt;=50%,"Moderado",IF(AM5&lt;=75%,"Alto",IF(AM5&gt;75%,"Extremo","")))))</f>
        <v>Alto</v>
      </c>
      <c r="AO5" s="339" t="s">
        <v>59</v>
      </c>
      <c r="AP5" s="247">
        <v>1</v>
      </c>
      <c r="AQ5" s="398" t="s">
        <v>777</v>
      </c>
      <c r="AR5" s="344" t="s">
        <v>778</v>
      </c>
      <c r="AS5" s="228">
        <v>45658</v>
      </c>
      <c r="AT5" s="227">
        <v>46022</v>
      </c>
      <c r="AU5" s="226" t="s">
        <v>779</v>
      </c>
    </row>
    <row r="6" spans="1:49" ht="252.75" customHeight="1">
      <c r="A6" s="927" t="s">
        <v>216</v>
      </c>
      <c r="B6" s="947" t="s">
        <v>62</v>
      </c>
      <c r="C6" s="947" t="s">
        <v>92</v>
      </c>
      <c r="D6" s="947" t="s">
        <v>18</v>
      </c>
      <c r="E6" s="947" t="s">
        <v>67</v>
      </c>
      <c r="F6" s="949" t="s">
        <v>780</v>
      </c>
      <c r="G6" s="950" t="s">
        <v>691</v>
      </c>
      <c r="H6" s="950" t="s">
        <v>781</v>
      </c>
      <c r="I6" s="954" t="s">
        <v>782</v>
      </c>
      <c r="J6" s="947" t="s">
        <v>95</v>
      </c>
      <c r="K6" s="947">
        <v>2</v>
      </c>
      <c r="L6" s="951">
        <f>IF(J6="Diaria",+(K6/360),IF(J6="Mensual",+(K6/12),IF(J6="Bimestral",+(K6/6),IF(J6="Trimestral",+(K6/4),IF(J6="Semestral",+(K6/2),IF(J6="Anual",+(K6/1),""))))))</f>
        <v>1</v>
      </c>
      <c r="M6" s="947" t="s">
        <v>86</v>
      </c>
      <c r="N6" s="94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947" t="s">
        <v>76</v>
      </c>
      <c r="P6" s="947" t="str">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947" t="s">
        <v>73</v>
      </c>
      <c r="R6" s="94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948" t="s">
        <v>60</v>
      </c>
      <c r="T6" s="948" t="s">
        <v>73</v>
      </c>
      <c r="U6" s="948">
        <f>+MAX(N6,P6,R6)</f>
        <v>1</v>
      </c>
      <c r="V6" s="913" t="str">
        <f>IF(L6&lt;=20%,"Muy baja",IF(L6&lt;=40%,"Baja",IF(L6&lt;=60%,"Media",IF(L6&lt;=80%,"Alta",IF(L6&lt;=100%,"Muy alta",IF(L6&gt;=100%,"Muy alta",""))))))</f>
        <v>Muy alta</v>
      </c>
      <c r="W6" s="953">
        <f>+IFERROR(VLOOKUP(V6,[10]Fórmula!$F$1:$G$6,2,FALSE),"")</f>
        <v>1</v>
      </c>
      <c r="X6" s="919" t="str">
        <f>IF(U6=20%,"Leve",IF(U6=40%,"Menor",IF(U6=60%,"Moderado",IF(U6=80%,"Mayor",IF(U6=100%,"Catastrófico","")))))</f>
        <v>Catastrófico</v>
      </c>
      <c r="Y6" s="953">
        <f>+IFERROR(VLOOKUP(X6,[10]Fórmula!$H$1:$I$6,2,FALSE),"")</f>
        <v>1</v>
      </c>
      <c r="Z6" s="919" t="str">
        <f>+IFERROR(VLOOKUP(V6&amp;X6,[10]Fórmula!$C$2:$D$26,2,FALSE),"")</f>
        <v>Extremo</v>
      </c>
      <c r="AA6" s="953">
        <f>IF(Z6="Bajo",25%,IF(Z6="Moderado",50%,IF(Z6="Alto",75%,IF(Z6="Extremo",100%,""))))</f>
        <v>1</v>
      </c>
      <c r="AB6" s="952" t="s">
        <v>783</v>
      </c>
      <c r="AC6" s="699" t="s">
        <v>1261</v>
      </c>
      <c r="AD6" s="243" t="s">
        <v>57</v>
      </c>
      <c r="AE6" s="244">
        <f t="shared" si="0"/>
        <v>0.25</v>
      </c>
      <c r="AF6" s="245" t="s">
        <v>214</v>
      </c>
      <c r="AG6" s="244">
        <f>IF(AF6="Manual",15%,IF(AF6="Automático",25%,""))</f>
        <v>0.15</v>
      </c>
      <c r="AH6" s="244">
        <f>+AG6+AE6</f>
        <v>0.4</v>
      </c>
      <c r="AI6" s="245" t="s">
        <v>215</v>
      </c>
      <c r="AJ6" s="332" t="s">
        <v>24</v>
      </c>
      <c r="AK6" s="245" t="s">
        <v>784</v>
      </c>
      <c r="AL6" s="345">
        <f>+AA6*AH6</f>
        <v>0.4</v>
      </c>
      <c r="AM6" s="229">
        <f>+AA6-AL6</f>
        <v>0.6</v>
      </c>
      <c r="AN6" s="913" t="str">
        <f>+IF(C6="Corrupción","Moderado",IF(AM7&lt;=25%,"Bajo",IF(AM7&lt;=50%,"Moderado",IF(AM7&lt;=75%,"Alto",IF(AM7&gt;75%,"Extremo","")))))</f>
        <v>Moderado</v>
      </c>
      <c r="AO6" s="915" t="s">
        <v>59</v>
      </c>
      <c r="AP6" s="247">
        <v>1</v>
      </c>
      <c r="AQ6" s="399" t="s">
        <v>785</v>
      </c>
      <c r="AR6" s="700" t="s">
        <v>1262</v>
      </c>
      <c r="AS6" s="228">
        <v>45658</v>
      </c>
      <c r="AT6" s="227">
        <v>46022</v>
      </c>
      <c r="AU6" s="226" t="s">
        <v>786</v>
      </c>
    </row>
    <row r="7" spans="1:49" ht="324.75" customHeight="1" thickBot="1">
      <c r="A7" s="927"/>
      <c r="B7" s="947"/>
      <c r="C7" s="947"/>
      <c r="D7" s="947"/>
      <c r="E7" s="947"/>
      <c r="F7" s="949"/>
      <c r="G7" s="950"/>
      <c r="H7" s="950"/>
      <c r="I7" s="954"/>
      <c r="J7" s="947"/>
      <c r="K7" s="947"/>
      <c r="L7" s="951"/>
      <c r="M7" s="947"/>
      <c r="N7" s="947"/>
      <c r="O7" s="947"/>
      <c r="P7" s="947"/>
      <c r="Q7" s="947"/>
      <c r="R7" s="947"/>
      <c r="S7" s="948"/>
      <c r="T7" s="948"/>
      <c r="U7" s="948"/>
      <c r="V7" s="913"/>
      <c r="W7" s="953"/>
      <c r="X7" s="919"/>
      <c r="Y7" s="953"/>
      <c r="Z7" s="919"/>
      <c r="AA7" s="953"/>
      <c r="AB7" s="952"/>
      <c r="AC7" s="699" t="s">
        <v>1263</v>
      </c>
      <c r="AD7" s="243" t="s">
        <v>57</v>
      </c>
      <c r="AE7" s="244">
        <f t="shared" si="0"/>
        <v>0.25</v>
      </c>
      <c r="AF7" s="245" t="s">
        <v>214</v>
      </c>
      <c r="AG7" s="244">
        <f>IF(AF7="Manual",15%,IF(AF7="Automático",25%,""))</f>
        <v>0.15</v>
      </c>
      <c r="AH7" s="244">
        <f>+AG7+AE7</f>
        <v>0.4</v>
      </c>
      <c r="AI7" s="245" t="s">
        <v>215</v>
      </c>
      <c r="AJ7" s="332" t="s">
        <v>24</v>
      </c>
      <c r="AK7" s="245" t="s">
        <v>787</v>
      </c>
      <c r="AL7" s="345">
        <f>+AM6*AH7</f>
        <v>0.24</v>
      </c>
      <c r="AM7" s="229">
        <f>+AM6-AL7</f>
        <v>0.36</v>
      </c>
      <c r="AN7" s="913"/>
      <c r="AO7" s="915"/>
      <c r="AP7" s="248">
        <v>2</v>
      </c>
      <c r="AQ7" s="398" t="s">
        <v>788</v>
      </c>
      <c r="AR7" s="344" t="s">
        <v>789</v>
      </c>
      <c r="AS7" s="228">
        <v>45658</v>
      </c>
      <c r="AT7" s="227">
        <v>46022</v>
      </c>
      <c r="AU7" s="294" t="s">
        <v>656</v>
      </c>
    </row>
    <row r="8" spans="1:49" ht="348.75" customHeight="1" thickBot="1">
      <c r="A8" s="300" t="s">
        <v>216</v>
      </c>
      <c r="B8" s="280" t="s">
        <v>62</v>
      </c>
      <c r="C8" s="280" t="s">
        <v>92</v>
      </c>
      <c r="D8" s="280" t="s">
        <v>79</v>
      </c>
      <c r="E8" s="280" t="s">
        <v>36</v>
      </c>
      <c r="F8" s="729" t="s">
        <v>594</v>
      </c>
      <c r="G8" s="730" t="s">
        <v>595</v>
      </c>
      <c r="H8" s="730" t="s">
        <v>596</v>
      </c>
      <c r="I8" s="302" t="s">
        <v>597</v>
      </c>
      <c r="J8" s="280" t="s">
        <v>66</v>
      </c>
      <c r="K8" s="280">
        <v>1</v>
      </c>
      <c r="L8" s="283">
        <v>2.7777777777777779E-3</v>
      </c>
      <c r="M8" s="280" t="s">
        <v>30</v>
      </c>
      <c r="N8" s="28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280" t="s">
        <v>64</v>
      </c>
      <c r="P8" s="28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0" t="s">
        <v>73</v>
      </c>
      <c r="R8" s="28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76" t="s">
        <v>60</v>
      </c>
      <c r="T8" s="276" t="s">
        <v>45</v>
      </c>
      <c r="U8" s="276">
        <f>+MAX(N8,P8,R8)</f>
        <v>0.6</v>
      </c>
      <c r="V8" s="287" t="str">
        <f>IF(L8&lt;=20%,"Muy baja",IF(L8&lt;=40%,"Baja",IF(L8&lt;=60%,"Media",IF(L8&lt;=80%,"Alta",IF(L8&lt;=100%,"Muy alta",IF(L8&gt;=100%,"Muy alta",""))))))</f>
        <v>Muy baja</v>
      </c>
      <c r="W8" s="269">
        <f>+IFERROR(VLOOKUP(V8,Fórmula!$F$1:$G$6,2,FALSE),"")</f>
        <v>0.2</v>
      </c>
      <c r="X8" s="278" t="str">
        <f>IF(U8=20%,"Leve",IF(U8=40%,"Menor",IF(U8=60%,"Moderado",IF(U8=80%,"Mayor",IF(U8=100%,"Catastrófico","")))))</f>
        <v>Moderado</v>
      </c>
      <c r="Y8" s="295" t="s">
        <v>56</v>
      </c>
      <c r="Z8" s="273" t="str">
        <f>+IFERROR(VLOOKUP(V8&amp;X8,Fórmula!$C$2:$D$26,2,FALSE),"")</f>
        <v>Moderado</v>
      </c>
      <c r="AA8" s="295" t="s">
        <v>56</v>
      </c>
      <c r="AB8" s="510" t="s">
        <v>598</v>
      </c>
      <c r="AC8" s="698" t="s">
        <v>1264</v>
      </c>
      <c r="AD8" s="49" t="s">
        <v>57</v>
      </c>
      <c r="AE8" s="22">
        <f t="shared" ref="AE8:AE9" si="1">IF(AD8="Preventivo",25%,IF(AD8="Detectivo",15%,IF(AD8="Correctivo",10%,"")))</f>
        <v>0.25</v>
      </c>
      <c r="AF8" s="302" t="s">
        <v>214</v>
      </c>
      <c r="AG8" s="22">
        <f t="shared" ref="AG8:AG9" si="2">IF(AF8="Manual",15%,IF(AF8="Automático",25%,""))</f>
        <v>0.15</v>
      </c>
      <c r="AH8" s="22">
        <f t="shared" ref="AH8:AH9" si="3">+AG8+AE8</f>
        <v>0.4</v>
      </c>
      <c r="AI8" s="302" t="s">
        <v>215</v>
      </c>
      <c r="AJ8" s="280" t="s">
        <v>24</v>
      </c>
      <c r="AK8" s="302" t="s">
        <v>638</v>
      </c>
      <c r="AL8" s="363">
        <v>0.3</v>
      </c>
      <c r="AM8" s="363">
        <v>0.3</v>
      </c>
      <c r="AN8" s="338" t="s">
        <v>56</v>
      </c>
      <c r="AO8" s="286" t="s">
        <v>59</v>
      </c>
      <c r="AP8" s="407">
        <v>2</v>
      </c>
      <c r="AQ8" s="285" t="s">
        <v>600</v>
      </c>
      <c r="AR8" s="6" t="s">
        <v>670</v>
      </c>
      <c r="AS8" s="30">
        <v>45658</v>
      </c>
      <c r="AT8" s="30">
        <v>46022</v>
      </c>
      <c r="AU8" s="30" t="s">
        <v>601</v>
      </c>
    </row>
    <row r="9" spans="1:49" s="571" customFormat="1" ht="409.5">
      <c r="A9" s="556" t="s">
        <v>51</v>
      </c>
      <c r="B9" s="29" t="s">
        <v>1180</v>
      </c>
      <c r="C9" s="29" t="s">
        <v>58</v>
      </c>
      <c r="D9" s="29" t="s">
        <v>79</v>
      </c>
      <c r="E9" s="29" t="s">
        <v>80</v>
      </c>
      <c r="F9" s="40" t="s">
        <v>1177</v>
      </c>
      <c r="G9" s="181" t="s">
        <v>532</v>
      </c>
      <c r="H9" s="576" t="s">
        <v>1178</v>
      </c>
      <c r="I9" s="40" t="s">
        <v>1179</v>
      </c>
      <c r="J9" s="557" t="s">
        <v>95</v>
      </c>
      <c r="K9" s="558">
        <v>1</v>
      </c>
      <c r="L9" s="559">
        <f>IF(J9="Diaria",+(K9/360),IF(J9="Mensual",+(K9/12),IF(J9="Bimestral",+(K9/6),IF(J9="Trimestral",+(K9/4),IF(J9="Semestral",+(K9/2),IF(J9="Anual",+(K9/1),""))))))</f>
        <v>0.5</v>
      </c>
      <c r="M9" s="558" t="s">
        <v>47</v>
      </c>
      <c r="N9" s="542">
        <f t="shared" ref="N9"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560" t="s">
        <v>76</v>
      </c>
      <c r="P9" s="542" t="str">
        <f t="shared" ref="P9"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558" t="s">
        <v>73</v>
      </c>
      <c r="R9" s="54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561" t="s">
        <v>60</v>
      </c>
      <c r="T9" s="561" t="s">
        <v>73</v>
      </c>
      <c r="U9" s="562">
        <f>+MAX(N9,P9,R9)</f>
        <v>0.4</v>
      </c>
      <c r="V9" s="563" t="str">
        <f>IF(L9&lt;=20%,"Muy baja",IF(L9&lt;=40%,"Baja",IF(L9&lt;=60%,"Media",IF(L9&lt;=80%,"Alta",IF(L9&lt;=100%,"Muy alta",IF(L9&gt;=100%,"Muy alta",""))))))</f>
        <v>Media</v>
      </c>
      <c r="W9" s="564">
        <f>+IFERROR(VLOOKUP(V9,[3]Fórmula!$F$1:$G$6,2,FALSE),"")</f>
        <v>0.6</v>
      </c>
      <c r="X9" s="565" t="s">
        <v>56</v>
      </c>
      <c r="Y9" s="564">
        <f>+IFERROR(VLOOKUP(X9,[3]Fórmula!$H$1:$I$6,2,FALSE),"")</f>
        <v>0.6</v>
      </c>
      <c r="Z9" s="565" t="str">
        <f>+IFERROR(VLOOKUP(V9&amp;X9,[3]Fórmula!$C$2:$D$26,2,FALSE),"")</f>
        <v>Moderado</v>
      </c>
      <c r="AA9" s="566">
        <f>IF(Z9="Bajo",25%,IF(Z9="Moderado",50%,IF(Z9="Alto",75%,IF(Z9="Extremo",100%,""))))</f>
        <v>0.5</v>
      </c>
      <c r="AB9" s="567"/>
      <c r="AC9" s="557" t="s">
        <v>1224</v>
      </c>
      <c r="AD9" s="40" t="s">
        <v>57</v>
      </c>
      <c r="AE9" s="543">
        <f t="shared" si="1"/>
        <v>0.25</v>
      </c>
      <c r="AF9" s="40" t="s">
        <v>214</v>
      </c>
      <c r="AG9" s="543">
        <f t="shared" si="2"/>
        <v>0.15</v>
      </c>
      <c r="AH9" s="543">
        <f t="shared" si="3"/>
        <v>0.4</v>
      </c>
      <c r="AI9" s="40" t="s">
        <v>215</v>
      </c>
      <c r="AJ9" s="40" t="s">
        <v>24</v>
      </c>
      <c r="AK9" s="40" t="s">
        <v>1225</v>
      </c>
      <c r="AL9" s="29">
        <f>+AA9*AH9</f>
        <v>0.2</v>
      </c>
      <c r="AM9" s="568">
        <f>+AA9-AL9</f>
        <v>0.3</v>
      </c>
      <c r="AN9" s="569" t="str">
        <f>IF(AM9&lt;=25%,"Bajo",IF(AM9&lt;=50%,"Moderado",IF(AM9&lt;=75%,"Alto",IF(AM9&gt;75%,"Extremo",""))))</f>
        <v>Moderado</v>
      </c>
      <c r="AO9" s="570" t="s">
        <v>59</v>
      </c>
      <c r="AP9" s="181"/>
      <c r="AQ9" s="46"/>
      <c r="AR9" s="572"/>
      <c r="AS9" s="572"/>
      <c r="AT9" s="46"/>
      <c r="AU9" s="573"/>
    </row>
    <row r="10" spans="1:49" s="1" customFormat="1" ht="290.25" customHeight="1">
      <c r="A10" s="591" t="s">
        <v>216</v>
      </c>
      <c r="B10" s="346" t="s">
        <v>29</v>
      </c>
      <c r="C10" s="346" t="s">
        <v>92</v>
      </c>
      <c r="D10" s="346" t="s">
        <v>79</v>
      </c>
      <c r="E10" s="346" t="s">
        <v>36</v>
      </c>
      <c r="F10" s="348" t="s">
        <v>1252</v>
      </c>
      <c r="G10" s="346" t="s">
        <v>1214</v>
      </c>
      <c r="H10" s="592" t="s">
        <v>824</v>
      </c>
      <c r="I10" s="348" t="s">
        <v>825</v>
      </c>
      <c r="J10" s="346" t="s">
        <v>66</v>
      </c>
      <c r="K10" s="346">
        <v>1</v>
      </c>
      <c r="L10" s="587">
        <f>IF(J10="Diaria",+(K10/360),IF(J10="Mensual",+(K10/12),IF(J10="Bimestral",+(K10/6),IF(J10="Trimestral",+(K10/4),IF(J10="Semestral",+(K10/2),IF(J10="Anual",+(K10/1),""))))))</f>
        <v>8.3333333333333329E-2</v>
      </c>
      <c r="M10" s="346" t="s">
        <v>73</v>
      </c>
      <c r="N10" s="34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v>
      </c>
      <c r="O10" s="346" t="s">
        <v>31</v>
      </c>
      <c r="P10" s="34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346" t="s">
        <v>73</v>
      </c>
      <c r="R10" s="34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86" t="s">
        <v>60</v>
      </c>
      <c r="T10" s="586" t="s">
        <v>45</v>
      </c>
      <c r="U10" s="586">
        <f>+MAX(N10,P10,R10)</f>
        <v>0.2</v>
      </c>
      <c r="V10" s="588" t="str">
        <f>IF(L10&lt;=20%,"Muy baja",IF(L10&lt;=40%,"Baja",IF(L10&lt;=60%,"Media",IF(L10&lt;=80%,"Alta",IF(L10&lt;=100%,"Muy alta",IF(L10&gt;=100%,"Muy alta",""))))))</f>
        <v>Muy baja</v>
      </c>
      <c r="W10" s="590">
        <f>+IFERROR(VLOOKUP(V10,Fórmula!$F$1:$G$6,2,FALSE),"")</f>
        <v>0.2</v>
      </c>
      <c r="X10" s="588" t="str">
        <f>IF(U10=20%,"Leve",IF(U10=40%,"Menor",IF(U10=60%,"Moderado",IF(U10=80%,"Mayor",IF(U10=100%,"Catastrófico","")))))</f>
        <v>Leve</v>
      </c>
      <c r="Y10" s="590">
        <f>+IFERROR(VLOOKUP(X10,Fórmula!$H$1:$I$6,2,FALSE),"")</f>
        <v>0.2</v>
      </c>
      <c r="Z10" s="350" t="str">
        <f>+IFERROR(VLOOKUP(V10&amp;X10,Fórmula!$C$2:$D$26,2,FALSE),"")</f>
        <v>Bajo</v>
      </c>
      <c r="AA10" s="594">
        <f>IF(Z10="Bajo",25%,IF(Z10="Moderado",50%,IF(Z10="Alto",75%,IF(Z10="Extremo",100%,""))))</f>
        <v>0.25</v>
      </c>
      <c r="AB10" s="593" t="s">
        <v>826</v>
      </c>
      <c r="AC10" s="400" t="s">
        <v>1254</v>
      </c>
      <c r="AD10" s="71" t="s">
        <v>57</v>
      </c>
      <c r="AE10" s="72">
        <f>IF(AD10="Preventivo",25%,IF(AD10="Detectivo",15%,IF(AD10="Correctivo",10%,"")))</f>
        <v>0.25</v>
      </c>
      <c r="AF10" s="348" t="s">
        <v>729</v>
      </c>
      <c r="AG10" s="72">
        <f>IF(AF10="Manual",15%,IF(AF10="Automático",25%,""))</f>
        <v>0.25</v>
      </c>
      <c r="AH10" s="72">
        <f>+AG10+AE10</f>
        <v>0.5</v>
      </c>
      <c r="AI10" s="40" t="s">
        <v>215</v>
      </c>
      <c r="AJ10" s="346" t="s">
        <v>24</v>
      </c>
      <c r="AK10" s="348" t="s">
        <v>827</v>
      </c>
      <c r="AL10" s="348" t="e">
        <f>+AI10*AB10</f>
        <v>#VALUE!</v>
      </c>
      <c r="AM10" s="350" t="e">
        <f>+IF(C10="Corrupción","Moderado",IF(#REF!&lt;=25%,"Bajo",IF(#REF!&lt;=50%,"Moderado",IF(#REF!&lt;=75%,"Alto",IF(#REF!&gt;75%,"Extremo","")))))</f>
        <v>#REF!</v>
      </c>
      <c r="AN10" s="602" t="s">
        <v>168</v>
      </c>
      <c r="AO10" s="589" t="s">
        <v>59</v>
      </c>
      <c r="AP10" s="93"/>
      <c r="AQ10" s="291"/>
      <c r="AR10" s="36"/>
      <c r="AS10" s="36"/>
      <c r="AT10" s="294"/>
      <c r="AU10" s="34"/>
    </row>
  </sheetData>
  <sheetProtection formatCells="0" formatColumns="0" formatRows="0"/>
  <mergeCells count="49">
    <mergeCell ref="AT3:AT4"/>
    <mergeCell ref="AU3:AU4"/>
    <mergeCell ref="A2:T3"/>
    <mergeCell ref="I6:I7"/>
    <mergeCell ref="S6:S7"/>
    <mergeCell ref="T6:T7"/>
    <mergeCell ref="Y6:Y7"/>
    <mergeCell ref="X6:X7"/>
    <mergeCell ref="Q6:Q7"/>
    <mergeCell ref="N6:N7"/>
    <mergeCell ref="O6:O7"/>
    <mergeCell ref="P6:P7"/>
    <mergeCell ref="W6:W7"/>
    <mergeCell ref="M6:M7"/>
    <mergeCell ref="J6:J7"/>
    <mergeCell ref="AO6:AO7"/>
    <mergeCell ref="AB6:AB7"/>
    <mergeCell ref="AA6:AA7"/>
    <mergeCell ref="AN6:AN7"/>
    <mergeCell ref="Z6:Z7"/>
    <mergeCell ref="V6:V7"/>
    <mergeCell ref="A6:A7"/>
    <mergeCell ref="B6:B7"/>
    <mergeCell ref="D6:D7"/>
    <mergeCell ref="C6:C7"/>
    <mergeCell ref="U6:U7"/>
    <mergeCell ref="R6:R7"/>
    <mergeCell ref="F6:F7"/>
    <mergeCell ref="H6:H7"/>
    <mergeCell ref="K6:K7"/>
    <mergeCell ref="L6:L7"/>
    <mergeCell ref="E6:E7"/>
    <mergeCell ref="G6:G7"/>
    <mergeCell ref="A1:AU1"/>
    <mergeCell ref="U2:AB3"/>
    <mergeCell ref="AC2:AK2"/>
    <mergeCell ref="AM2:AO2"/>
    <mergeCell ref="AP2:AU2"/>
    <mergeCell ref="AC3:AC4"/>
    <mergeCell ref="AD3:AG3"/>
    <mergeCell ref="AH3:AH4"/>
    <mergeCell ref="AI3:AK3"/>
    <mergeCell ref="AL3:AN4"/>
    <mergeCell ref="AO3:AO4"/>
    <mergeCell ref="G4:H4"/>
    <mergeCell ref="AJ4:AK4"/>
    <mergeCell ref="AP3:AQ4"/>
    <mergeCell ref="AR3:AR4"/>
    <mergeCell ref="AS3:AS4"/>
  </mergeCells>
  <conditionalFormatting sqref="AC6 AI8:AJ8">
    <cfRule type="containsText" dxfId="700" priority="99" operator="containsText" text="BAJA">
      <formula>NOT(ISERROR(SEARCH("BAJA",AC6)))</formula>
    </cfRule>
    <cfRule type="containsText" dxfId="699" priority="101" operator="containsText" text="ALTA">
      <formula>NOT(ISERROR(SEARCH("ALTA",AC6)))</formula>
    </cfRule>
    <cfRule type="containsText" dxfId="698" priority="100" operator="containsText" text="MEDIA">
      <formula>NOT(ISERROR(SEARCH("MEDIA",AC6)))</formula>
    </cfRule>
  </conditionalFormatting>
  <conditionalFormatting sqref="AI5:AI7">
    <cfRule type="containsText" dxfId="697" priority="90" operator="containsText" text="BAJA">
      <formula>NOT(ISERROR(SEARCH("BAJA",AI5)))</formula>
    </cfRule>
    <cfRule type="containsText" dxfId="696" priority="91" operator="containsText" text="MEDIA">
      <formula>NOT(ISERROR(SEARCH("MEDIA",AI5)))</formula>
    </cfRule>
    <cfRule type="containsText" dxfId="695" priority="92" operator="containsText" text="ALTA">
      <formula>NOT(ISERROR(SEARCH("ALTA",AI5)))</formula>
    </cfRule>
  </conditionalFormatting>
  <conditionalFormatting sqref="AI9:AI10">
    <cfRule type="containsText" dxfId="694" priority="8" operator="containsText" text="BAJA">
      <formula>NOT(ISERROR(SEARCH("BAJA",AI9)))</formula>
    </cfRule>
    <cfRule type="containsText" dxfId="693" priority="9" operator="containsText" text="MEDIA">
      <formula>NOT(ISERROR(SEARCH("MEDIA",AI9)))</formula>
    </cfRule>
    <cfRule type="containsText" dxfId="692" priority="10" operator="containsText" text="ALTA">
      <formula>NOT(ISERROR(SEARCH("ALTA",AI9)))</formula>
    </cfRule>
  </conditionalFormatting>
  <conditionalFormatting sqref="AK7">
    <cfRule type="containsText" dxfId="691" priority="104" operator="containsText" text="ALTA">
      <formula>NOT(ISERROR(SEARCH("ALTA",AK7)))</formula>
    </cfRule>
    <cfRule type="containsText" dxfId="690" priority="103" operator="containsText" text="MEDIA">
      <formula>NOT(ISERROR(SEARCH("MEDIA",AK7)))</formula>
    </cfRule>
    <cfRule type="containsText" dxfId="689" priority="102" operator="containsText" text="BAJA">
      <formula>NOT(ISERROR(SEARCH("BAJA",AK7)))</formula>
    </cfRule>
  </conditionalFormatting>
  <conditionalFormatting sqref="AK10:AL10">
    <cfRule type="containsText" dxfId="688" priority="5" operator="containsText" text="BAJA">
      <formula>NOT(ISERROR(SEARCH("BAJA",AK10)))</formula>
    </cfRule>
    <cfRule type="containsText" dxfId="687" priority="6" operator="containsText" text="MEDIA">
      <formula>NOT(ISERROR(SEARCH("MEDIA",AK10)))</formula>
    </cfRule>
    <cfRule type="containsText" dxfId="686" priority="7" operator="containsText" text="ALTA">
      <formula>NOT(ISERROR(SEARCH("ALTA",AK10)))</formula>
    </cfRule>
  </conditionalFormatting>
  <conditionalFormatting sqref="AL10">
    <cfRule type="cellIs" dxfId="685" priority="2" operator="between">
      <formula>51%</formula>
      <formula>75%</formula>
    </cfRule>
    <cfRule type="cellIs" dxfId="684" priority="3" operator="between">
      <formula>26%</formula>
      <formula>50%</formula>
    </cfRule>
    <cfRule type="cellIs" dxfId="683" priority="4" operator="between">
      <formula>0%</formula>
      <formula>25%</formula>
    </cfRule>
    <cfRule type="cellIs" dxfId="682" priority="1" operator="greaterThan">
      <formula>75%</formula>
    </cfRule>
  </conditionalFormatting>
  <conditionalFormatting sqref="AL5:AM6">
    <cfRule type="cellIs" dxfId="681" priority="112" operator="greaterThan">
      <formula>75%</formula>
    </cfRule>
    <cfRule type="cellIs" dxfId="680" priority="113" operator="between">
      <formula>51%</formula>
      <formula>75%</formula>
    </cfRule>
    <cfRule type="cellIs" dxfId="679" priority="114" operator="between">
      <formula>26%</formula>
      <formula>50%</formula>
    </cfRule>
    <cfRule type="cellIs" dxfId="678" priority="115" operator="between">
      <formula>0%</formula>
      <formula>25%</formula>
    </cfRule>
    <cfRule type="containsText" dxfId="677" priority="116" operator="containsText" text="BAJA">
      <formula>NOT(ISERROR(SEARCH("BAJA",AL5)))</formula>
    </cfRule>
    <cfRule type="containsText" dxfId="676" priority="117" operator="containsText" text="MEDIA">
      <formula>NOT(ISERROR(SEARCH("MEDIA",AL5)))</formula>
    </cfRule>
    <cfRule type="containsText" dxfId="675" priority="118" operator="containsText" text="ALTA">
      <formula>NOT(ISERROR(SEARCH("ALTA",AL5)))</formula>
    </cfRule>
  </conditionalFormatting>
  <conditionalFormatting sqref="AL7:AM8">
    <cfRule type="containsText" dxfId="674" priority="109" operator="containsText" text="BAJA">
      <formula>NOT(ISERROR(SEARCH("BAJA",AL7)))</formula>
    </cfRule>
    <cfRule type="containsText" dxfId="673" priority="110" operator="containsText" text="MEDIA">
      <formula>NOT(ISERROR(SEARCH("MEDIA",AL7)))</formula>
    </cfRule>
    <cfRule type="containsText" dxfId="672" priority="111" operator="containsText" text="ALTA">
      <formula>NOT(ISERROR(SEARCH("ALTA",AL7)))</formula>
    </cfRule>
  </conditionalFormatting>
  <conditionalFormatting sqref="AL8:AM9">
    <cfRule type="cellIs" dxfId="671" priority="11" operator="greaterThan">
      <formula>75%</formula>
    </cfRule>
    <cfRule type="cellIs" dxfId="670" priority="12" operator="between">
      <formula>51%</formula>
      <formula>75%</formula>
    </cfRule>
    <cfRule type="cellIs" dxfId="669" priority="14" operator="between">
      <formula>0%</formula>
      <formula>25%</formula>
    </cfRule>
    <cfRule type="cellIs" dxfId="668" priority="13" operator="between">
      <formula>26%</formula>
      <formula>50%</formula>
    </cfRule>
  </conditionalFormatting>
  <conditionalFormatting sqref="AL9:AM9">
    <cfRule type="containsText" dxfId="667" priority="17" operator="containsText" text="ALTA">
      <formula>NOT(ISERROR(SEARCH("ALTA",AL9)))</formula>
    </cfRule>
    <cfRule type="containsText" dxfId="666" priority="16" operator="containsText" text="MEDIA">
      <formula>NOT(ISERROR(SEARCH("MEDIA",AL9)))</formula>
    </cfRule>
    <cfRule type="containsText" dxfId="665" priority="15" operator="containsText" text="BAJA">
      <formula>NOT(ISERROR(SEARCH("BAJA",AL9)))</formula>
    </cfRule>
  </conditionalFormatting>
  <conditionalFormatting sqref="AM7">
    <cfRule type="cellIs" dxfId="664" priority="105" operator="greaterThan">
      <formula>75%</formula>
    </cfRule>
    <cfRule type="cellIs" dxfId="663" priority="106" operator="between">
      <formula>51%</formula>
      <formula>75%</formula>
    </cfRule>
    <cfRule type="cellIs" dxfId="662" priority="107" operator="between">
      <formula>26%</formula>
      <formula>50%</formula>
    </cfRule>
    <cfRule type="cellIs" dxfId="661" priority="108" operator="between">
      <formula>0%</formula>
      <formula>25%</formula>
    </cfRule>
  </conditionalFormatting>
  <dataValidations count="3">
    <dataValidation type="list" allowBlank="1" showInputMessage="1" showErrorMessage="1" sqref="A5:A10">
      <formula1>"SI,NO"</formula1>
    </dataValidation>
    <dataValidation type="list" allowBlank="1" showInputMessage="1" showErrorMessage="1" sqref="AI5:AI10">
      <formula1>"Confiable,No confiable"</formula1>
    </dataValidation>
    <dataValidation type="list" allowBlank="1" showInputMessage="1" showErrorMessage="1" sqref="AF5:AF1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Listas!$K$2:$K$6</xm:f>
          </x14:formula1>
          <xm:sqref>S8</xm:sqref>
        </x14:dataValidation>
        <x14:dataValidation type="list" allowBlank="1" showInputMessage="1" showErrorMessage="1">
          <x14:formula1>
            <xm:f>Listas!$M$2:$M$15</xm:f>
          </x14:formula1>
          <xm:sqref>B8 B10</xm:sqref>
        </x14:dataValidation>
        <x14:dataValidation type="list" allowBlank="1" showInputMessage="1" showErrorMessage="1">
          <x14:formula1>
            <xm:f>Listas!$L$2:$L$5</xm:f>
          </x14:formula1>
          <xm:sqref>T8 T10</xm:sqref>
        </x14:dataValidation>
        <x14:dataValidation type="list" allowBlank="1" showInputMessage="1" showErrorMessage="1">
          <x14:formula1>
            <xm:f>Listas!$G$2:$G$11</xm:f>
          </x14:formula1>
          <xm:sqref>C8 C10</xm:sqref>
        </x14:dataValidation>
        <x14:dataValidation type="list" allowBlank="1" showInputMessage="1" showErrorMessage="1">
          <x14:formula1>
            <xm:f>Listas!$B$2:$B$7</xm:f>
          </x14:formula1>
          <xm:sqref>D8 D10</xm:sqref>
        </x14:dataValidation>
        <x14:dataValidation type="list" allowBlank="1" showInputMessage="1" showErrorMessage="1">
          <x14:formula1>
            <xm:f>Listas!$H$2:$H$3</xm:f>
          </x14:formula1>
          <xm:sqref>AJ8 AJ10</xm:sqref>
        </x14:dataValidation>
        <x14:dataValidation type="list" allowBlank="1" showInputMessage="1" showErrorMessage="1">
          <x14:formula1>
            <xm:f>Listas!$C$2:$C$8</xm:f>
          </x14:formula1>
          <xm:sqref>E8 E10</xm:sqref>
        </x14:dataValidation>
        <x14:dataValidation type="list" allowBlank="1" showInputMessage="1" showErrorMessage="1">
          <x14:formula1>
            <xm:f>Listas!$F$2:$F$4</xm:f>
          </x14:formula1>
          <xm:sqref>AD8 AD10</xm:sqref>
        </x14:dataValidation>
        <x14:dataValidation type="list" allowBlank="1" showInputMessage="1" showErrorMessage="1">
          <x14:formula1>
            <xm:f>Listas!$Q$2:$Q$8</xm:f>
          </x14:formula1>
          <xm:sqref>J8 J10</xm:sqref>
        </x14:dataValidation>
        <x14:dataValidation type="list" allowBlank="1" showInputMessage="1" showErrorMessage="1">
          <x14:formula1>
            <xm:f>Listas!$P$2:$P$7</xm:f>
          </x14:formula1>
          <xm:sqref>Q8 Q10</xm:sqref>
        </x14:dataValidation>
        <x14:dataValidation type="list" allowBlank="1" showInputMessage="1" showErrorMessage="1">
          <x14:formula1>
            <xm:f>Listas!$O$2:$O$7</xm:f>
          </x14:formula1>
          <xm:sqref>O8 O10</xm:sqref>
        </x14:dataValidation>
        <x14:dataValidation type="list" allowBlank="1" showInputMessage="1" showErrorMessage="1">
          <x14:formula1>
            <xm:f>Listas!$N$2:$N$7</xm:f>
          </x14:formula1>
          <xm:sqref>M8 M10</xm:sqref>
        </x14:dataValidation>
        <x14:dataValidation type="list" allowBlank="1" showInputMessage="1" showErrorMessage="1">
          <x14:formula1>
            <xm:f>Listas!$K$2:$K$5</xm:f>
          </x14:formula1>
          <xm:sqref>S10</xm:sqref>
        </x14:dataValidation>
        <x14:dataValidation type="list" allowBlank="1" showInputMessage="1" showErrorMessage="1">
          <x14:formula1>
            <xm:f>Listas!$J$2:$J$6</xm:f>
          </x14:formula1>
          <xm:sqref>AO10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48575"/>
  <sheetViews>
    <sheetView topLeftCell="O1" zoomScale="70" zoomScaleNormal="80" workbookViewId="0">
      <pane ySplit="3" topLeftCell="A16" activePane="bottomLeft" state="frozen"/>
      <selection activeCell="AB7" sqref="AB7:AB9"/>
      <selection pane="bottomLeft" activeCell="O18" sqref="O18"/>
    </sheetView>
  </sheetViews>
  <sheetFormatPr baseColWidth="10" defaultColWidth="11.42578125" defaultRowHeight="15" customHeight="1"/>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214" width="11.42578125" style="1"/>
    <col min="215" max="215" width="21.85546875" style="1" customWidth="1"/>
    <col min="216" max="216" width="13.85546875" style="1" customWidth="1"/>
    <col min="217" max="217" width="38.7109375" style="1" customWidth="1"/>
    <col min="218" max="218" width="3" style="1" bestFit="1" customWidth="1"/>
    <col min="219" max="219" width="32.28515625" style="1" customWidth="1"/>
    <col min="220" max="220" width="46.28515625" style="1" customWidth="1"/>
    <col min="221" max="221" width="19" style="1" customWidth="1"/>
    <col min="222" max="222" width="0" style="1" hidden="1" customWidth="1"/>
    <col min="223" max="223" width="17.7109375" style="1" customWidth="1"/>
    <col min="224" max="224" width="0" style="1" hidden="1" customWidth="1"/>
    <col min="225" max="225" width="22.28515625" style="1" customWidth="1"/>
    <col min="226" max="226" width="5.28515625" style="1" customWidth="1"/>
    <col min="227" max="227" width="36.28515625" style="1" customWidth="1"/>
    <col min="228" max="228" width="5.7109375" style="1" customWidth="1"/>
    <col min="229" max="229" width="0" style="1" hidden="1" customWidth="1"/>
    <col min="230" max="230" width="20.7109375" style="1" customWidth="1"/>
    <col min="231" max="231" width="4.85546875" style="1" customWidth="1"/>
    <col min="232" max="232" width="0" style="1" hidden="1" customWidth="1"/>
    <col min="233" max="233" width="24.7109375" style="1" customWidth="1"/>
    <col min="234" max="234" width="12.28515625" style="1" customWidth="1"/>
    <col min="235" max="235" width="0" style="1" hidden="1" customWidth="1"/>
    <col min="236" max="236" width="3.42578125" style="1" customWidth="1"/>
    <col min="237" max="237" width="0" style="1" hidden="1" customWidth="1"/>
    <col min="238" max="238" width="17.7109375" style="1" customWidth="1"/>
    <col min="239" max="239" width="3.42578125" style="1" customWidth="1"/>
    <col min="240" max="240" width="0" style="1" hidden="1" customWidth="1"/>
    <col min="241" max="241" width="23.7109375" style="1" customWidth="1"/>
    <col min="242" max="242" width="10" style="1" customWidth="1"/>
    <col min="243" max="243" width="0" style="1" hidden="1" customWidth="1"/>
    <col min="244" max="245" width="14.7109375" style="1" customWidth="1"/>
    <col min="246" max="246" width="12.85546875" style="1" customWidth="1"/>
    <col min="247" max="247" width="3.28515625" style="1" customWidth="1"/>
    <col min="248" max="248" width="30.28515625" style="1" customWidth="1"/>
    <col min="249" max="249" width="5" style="1" customWidth="1"/>
    <col min="250" max="250" width="0" style="1" hidden="1" customWidth="1"/>
    <col min="251" max="251" width="14.28515625" style="1" customWidth="1"/>
    <col min="252" max="252" width="5.7109375" style="1" customWidth="1"/>
    <col min="253" max="253" width="0" style="1" hidden="1" customWidth="1"/>
    <col min="254" max="254" width="17.28515625" style="1" customWidth="1"/>
    <col min="255" max="255" width="12.7109375" style="1" customWidth="1"/>
    <col min="256" max="256" width="0" style="1" hidden="1" customWidth="1"/>
    <col min="257" max="257" width="5.28515625" style="1" customWidth="1"/>
    <col min="258" max="258" width="0" style="1" hidden="1" customWidth="1"/>
    <col min="259" max="259" width="17" style="1" customWidth="1"/>
    <col min="260" max="260" width="6.28515625" style="1" customWidth="1"/>
    <col min="261" max="261" width="0" style="1" hidden="1" customWidth="1"/>
    <col min="262" max="262" width="14.28515625" style="1" customWidth="1"/>
    <col min="263" max="263" width="7.5703125" style="1" customWidth="1"/>
    <col min="264" max="264" width="0" style="1" hidden="1" customWidth="1"/>
    <col min="265" max="266" width="14.28515625" style="1" customWidth="1"/>
    <col min="267" max="267" width="20.85546875" style="1" customWidth="1"/>
    <col min="268" max="268" width="14.42578125" style="1" customWidth="1"/>
    <col min="269" max="269" width="15" style="1" customWidth="1"/>
    <col min="270" max="270" width="2.7109375" style="1" customWidth="1"/>
    <col min="271" max="271" width="11.7109375" style="1" customWidth="1"/>
    <col min="272" max="272" width="11.5703125" style="1" customWidth="1"/>
    <col min="273" max="273" width="2.28515625" style="1" customWidth="1"/>
    <col min="274" max="274" width="41" style="1" customWidth="1"/>
    <col min="275" max="275" width="14.28515625" style="1" customWidth="1"/>
    <col min="276" max="277" width="11.5703125" style="1" customWidth="1"/>
    <col min="278" max="278" width="21.85546875" style="1" customWidth="1"/>
    <col min="279" max="470" width="11.42578125" style="1"/>
    <col min="471" max="471" width="21.85546875" style="1" customWidth="1"/>
    <col min="472" max="472" width="13.85546875" style="1" customWidth="1"/>
    <col min="473" max="473" width="38.7109375" style="1" customWidth="1"/>
    <col min="474" max="474" width="3" style="1" bestFit="1" customWidth="1"/>
    <col min="475" max="475" width="32.28515625" style="1" customWidth="1"/>
    <col min="476" max="476" width="46.28515625" style="1" customWidth="1"/>
    <col min="477" max="477" width="19" style="1" customWidth="1"/>
    <col min="478" max="478" width="0" style="1" hidden="1" customWidth="1"/>
    <col min="479" max="479" width="17.7109375" style="1" customWidth="1"/>
    <col min="480" max="480" width="0" style="1" hidden="1" customWidth="1"/>
    <col min="481" max="481" width="22.28515625" style="1" customWidth="1"/>
    <col min="482" max="482" width="5.28515625" style="1" customWidth="1"/>
    <col min="483" max="483" width="36.28515625" style="1" customWidth="1"/>
    <col min="484" max="484" width="5.7109375" style="1" customWidth="1"/>
    <col min="485" max="485" width="0" style="1" hidden="1" customWidth="1"/>
    <col min="486" max="486" width="20.7109375" style="1" customWidth="1"/>
    <col min="487" max="487" width="4.85546875" style="1" customWidth="1"/>
    <col min="488" max="488" width="0" style="1" hidden="1" customWidth="1"/>
    <col min="489" max="489" width="24.7109375" style="1" customWidth="1"/>
    <col min="490" max="490" width="12.28515625" style="1" customWidth="1"/>
    <col min="491" max="491" width="0" style="1" hidden="1" customWidth="1"/>
    <col min="492" max="492" width="3.42578125" style="1" customWidth="1"/>
    <col min="493" max="493" width="0" style="1" hidden="1" customWidth="1"/>
    <col min="494" max="494" width="17.7109375" style="1" customWidth="1"/>
    <col min="495" max="495" width="3.42578125" style="1" customWidth="1"/>
    <col min="496" max="496" width="0" style="1" hidden="1" customWidth="1"/>
    <col min="497" max="497" width="23.7109375" style="1" customWidth="1"/>
    <col min="498" max="498" width="10" style="1" customWidth="1"/>
    <col min="499" max="499" width="0" style="1" hidden="1" customWidth="1"/>
    <col min="500" max="501" width="14.7109375" style="1" customWidth="1"/>
    <col min="502" max="502" width="12.85546875" style="1" customWidth="1"/>
    <col min="503" max="503" width="3.28515625" style="1" customWidth="1"/>
    <col min="504" max="504" width="30.28515625" style="1" customWidth="1"/>
    <col min="505" max="505" width="5" style="1" customWidth="1"/>
    <col min="506" max="506" width="0" style="1" hidden="1" customWidth="1"/>
    <col min="507" max="507" width="14.28515625" style="1" customWidth="1"/>
    <col min="508" max="508" width="5.7109375" style="1" customWidth="1"/>
    <col min="509" max="509" width="0" style="1" hidden="1" customWidth="1"/>
    <col min="510" max="510" width="17.28515625" style="1" customWidth="1"/>
    <col min="511" max="511" width="12.7109375" style="1" customWidth="1"/>
    <col min="512" max="512" width="0" style="1" hidden="1" customWidth="1"/>
    <col min="513" max="513" width="5.28515625" style="1" customWidth="1"/>
    <col min="514" max="514" width="0" style="1" hidden="1" customWidth="1"/>
    <col min="515" max="515" width="17" style="1" customWidth="1"/>
    <col min="516" max="516" width="6.28515625" style="1" customWidth="1"/>
    <col min="517" max="517" width="0" style="1" hidden="1" customWidth="1"/>
    <col min="518" max="518" width="14.28515625" style="1" customWidth="1"/>
    <col min="519" max="519" width="7.5703125" style="1" customWidth="1"/>
    <col min="520" max="520" width="0" style="1" hidden="1" customWidth="1"/>
    <col min="521" max="522" width="14.28515625" style="1" customWidth="1"/>
    <col min="523" max="523" width="20.85546875" style="1" customWidth="1"/>
    <col min="524" max="524" width="14.42578125" style="1" customWidth="1"/>
    <col min="525" max="525" width="15" style="1" customWidth="1"/>
    <col min="526" max="526" width="2.7109375" style="1" customWidth="1"/>
    <col min="527" max="527" width="11.7109375" style="1" customWidth="1"/>
    <col min="528" max="528" width="11.5703125" style="1" customWidth="1"/>
    <col min="529" max="529" width="2.28515625" style="1" customWidth="1"/>
    <col min="530" max="530" width="41" style="1" customWidth="1"/>
    <col min="531" max="531" width="14.28515625" style="1" customWidth="1"/>
    <col min="532" max="533" width="11.5703125" style="1" customWidth="1"/>
    <col min="534" max="534" width="21.85546875" style="1" customWidth="1"/>
    <col min="535" max="726" width="11.42578125" style="1"/>
    <col min="727" max="727" width="21.85546875" style="1" customWidth="1"/>
    <col min="728" max="728" width="13.85546875" style="1" customWidth="1"/>
    <col min="729" max="729" width="38.7109375" style="1" customWidth="1"/>
    <col min="730" max="730" width="3" style="1" bestFit="1" customWidth="1"/>
    <col min="731" max="731" width="32.28515625" style="1" customWidth="1"/>
    <col min="732" max="732" width="46.28515625" style="1" customWidth="1"/>
    <col min="733" max="733" width="19" style="1" customWidth="1"/>
    <col min="734" max="734" width="0" style="1" hidden="1" customWidth="1"/>
    <col min="735" max="735" width="17.7109375" style="1" customWidth="1"/>
    <col min="736" max="736" width="0" style="1" hidden="1" customWidth="1"/>
    <col min="737" max="737" width="22.28515625" style="1" customWidth="1"/>
    <col min="738" max="738" width="5.28515625" style="1" customWidth="1"/>
    <col min="739" max="739" width="36.28515625" style="1" customWidth="1"/>
    <col min="740" max="740" width="5.7109375" style="1" customWidth="1"/>
    <col min="741" max="741" width="0" style="1" hidden="1" customWidth="1"/>
    <col min="742" max="742" width="20.7109375" style="1" customWidth="1"/>
    <col min="743" max="743" width="4.85546875" style="1" customWidth="1"/>
    <col min="744" max="744" width="0" style="1" hidden="1" customWidth="1"/>
    <col min="745" max="745" width="24.7109375" style="1" customWidth="1"/>
    <col min="746" max="746" width="12.28515625" style="1" customWidth="1"/>
    <col min="747" max="747" width="0" style="1" hidden="1" customWidth="1"/>
    <col min="748" max="748" width="3.42578125" style="1" customWidth="1"/>
    <col min="749" max="749" width="0" style="1" hidden="1" customWidth="1"/>
    <col min="750" max="750" width="17.7109375" style="1" customWidth="1"/>
    <col min="751" max="751" width="3.42578125" style="1" customWidth="1"/>
    <col min="752" max="752" width="0" style="1" hidden="1" customWidth="1"/>
    <col min="753" max="753" width="23.7109375" style="1" customWidth="1"/>
    <col min="754" max="754" width="10" style="1" customWidth="1"/>
    <col min="755" max="755" width="0" style="1" hidden="1" customWidth="1"/>
    <col min="756" max="757" width="14.7109375" style="1" customWidth="1"/>
    <col min="758" max="758" width="12.85546875" style="1" customWidth="1"/>
    <col min="759" max="759" width="3.28515625" style="1" customWidth="1"/>
    <col min="760" max="760" width="30.28515625" style="1" customWidth="1"/>
    <col min="761" max="761" width="5" style="1" customWidth="1"/>
    <col min="762" max="762" width="0" style="1" hidden="1" customWidth="1"/>
    <col min="763" max="763" width="14.28515625" style="1" customWidth="1"/>
    <col min="764" max="764" width="5.7109375" style="1" customWidth="1"/>
    <col min="765" max="765" width="0" style="1" hidden="1" customWidth="1"/>
    <col min="766" max="766" width="17.28515625" style="1" customWidth="1"/>
    <col min="767" max="767" width="12.7109375" style="1" customWidth="1"/>
    <col min="768" max="768" width="0" style="1" hidden="1" customWidth="1"/>
    <col min="769" max="769" width="5.28515625" style="1" customWidth="1"/>
    <col min="770" max="770" width="0" style="1" hidden="1" customWidth="1"/>
    <col min="771" max="771" width="17" style="1" customWidth="1"/>
    <col min="772" max="772" width="6.28515625" style="1" customWidth="1"/>
    <col min="773" max="773" width="0" style="1" hidden="1" customWidth="1"/>
    <col min="774" max="774" width="14.28515625" style="1" customWidth="1"/>
    <col min="775" max="775" width="7.5703125" style="1" customWidth="1"/>
    <col min="776" max="776" width="0" style="1" hidden="1" customWidth="1"/>
    <col min="777" max="778" width="14.28515625" style="1" customWidth="1"/>
    <col min="779" max="779" width="20.85546875" style="1" customWidth="1"/>
    <col min="780" max="780" width="14.42578125" style="1" customWidth="1"/>
    <col min="781" max="781" width="15" style="1" customWidth="1"/>
    <col min="782" max="782" width="2.7109375" style="1" customWidth="1"/>
    <col min="783" max="783" width="11.7109375" style="1" customWidth="1"/>
    <col min="784" max="784" width="11.5703125" style="1" customWidth="1"/>
    <col min="785" max="785" width="2.28515625" style="1" customWidth="1"/>
    <col min="786" max="786" width="41" style="1" customWidth="1"/>
    <col min="787" max="787" width="14.28515625" style="1" customWidth="1"/>
    <col min="788" max="789" width="11.5703125" style="1" customWidth="1"/>
    <col min="790" max="790" width="21.85546875" style="1" customWidth="1"/>
    <col min="791" max="982" width="11.42578125" style="1"/>
    <col min="983" max="983" width="21.85546875" style="1" customWidth="1"/>
    <col min="984" max="984" width="13.85546875" style="1" customWidth="1"/>
    <col min="985" max="985" width="38.7109375" style="1" customWidth="1"/>
    <col min="986" max="986" width="3" style="1" bestFit="1" customWidth="1"/>
    <col min="987" max="987" width="32.28515625" style="1" customWidth="1"/>
    <col min="988" max="988" width="46.28515625" style="1" customWidth="1"/>
    <col min="989" max="989" width="19" style="1" customWidth="1"/>
    <col min="990" max="990" width="0" style="1" hidden="1" customWidth="1"/>
    <col min="991" max="991" width="17.7109375" style="1" customWidth="1"/>
    <col min="992" max="992" width="0" style="1" hidden="1" customWidth="1"/>
    <col min="993" max="993" width="22.28515625" style="1" customWidth="1"/>
    <col min="994" max="994" width="5.28515625" style="1" customWidth="1"/>
    <col min="995" max="995" width="36.28515625" style="1" customWidth="1"/>
    <col min="996" max="996" width="5.7109375" style="1" customWidth="1"/>
    <col min="997" max="997" width="0" style="1" hidden="1" customWidth="1"/>
    <col min="998" max="998" width="20.7109375" style="1" customWidth="1"/>
    <col min="999" max="999" width="4.85546875" style="1" customWidth="1"/>
    <col min="1000" max="1000" width="0" style="1" hidden="1" customWidth="1"/>
    <col min="1001" max="1001" width="24.7109375" style="1" customWidth="1"/>
    <col min="1002" max="1002" width="12.28515625" style="1" customWidth="1"/>
    <col min="1003" max="1003" width="0" style="1" hidden="1" customWidth="1"/>
    <col min="1004" max="1004" width="3.42578125" style="1" customWidth="1"/>
    <col min="1005" max="1005" width="0" style="1" hidden="1" customWidth="1"/>
    <col min="1006" max="1006" width="17.7109375" style="1" customWidth="1"/>
    <col min="1007" max="1007" width="3.42578125" style="1" customWidth="1"/>
    <col min="1008" max="1008" width="0" style="1" hidden="1" customWidth="1"/>
    <col min="1009" max="1009" width="23.7109375" style="1" customWidth="1"/>
    <col min="1010" max="1010" width="10" style="1" customWidth="1"/>
    <col min="1011" max="1011" width="0" style="1" hidden="1" customWidth="1"/>
    <col min="1012" max="1013" width="14.7109375" style="1" customWidth="1"/>
    <col min="1014" max="1014" width="12.85546875" style="1" customWidth="1"/>
    <col min="1015" max="1015" width="3.28515625" style="1" customWidth="1"/>
    <col min="1016" max="1016" width="30.28515625" style="1" customWidth="1"/>
    <col min="1017" max="1017" width="5" style="1" customWidth="1"/>
    <col min="1018" max="1018" width="0" style="1" hidden="1" customWidth="1"/>
    <col min="1019" max="1019" width="14.28515625" style="1" customWidth="1"/>
    <col min="1020" max="1020" width="5.7109375" style="1" customWidth="1"/>
    <col min="1021" max="1021" width="0" style="1" hidden="1" customWidth="1"/>
    <col min="1022" max="1022" width="17.28515625" style="1" customWidth="1"/>
    <col min="1023" max="1023" width="12.7109375" style="1" customWidth="1"/>
    <col min="1024" max="1024" width="0" style="1" hidden="1" customWidth="1"/>
    <col min="1025" max="1025" width="5.28515625" style="1" customWidth="1"/>
    <col min="1026" max="1026" width="0" style="1" hidden="1" customWidth="1"/>
    <col min="1027" max="1027" width="17" style="1" customWidth="1"/>
    <col min="1028" max="1028" width="6.28515625" style="1" customWidth="1"/>
    <col min="1029" max="1029" width="0" style="1" hidden="1" customWidth="1"/>
    <col min="1030" max="1030" width="14.28515625" style="1" customWidth="1"/>
    <col min="1031" max="1031" width="7.5703125" style="1" customWidth="1"/>
    <col min="1032" max="1032" width="0" style="1" hidden="1" customWidth="1"/>
    <col min="1033" max="1034" width="14.28515625" style="1" customWidth="1"/>
    <col min="1035" max="1035" width="20.85546875" style="1" customWidth="1"/>
    <col min="1036" max="1036" width="14.42578125" style="1" customWidth="1"/>
    <col min="1037" max="1037" width="15" style="1" customWidth="1"/>
    <col min="1038" max="1038" width="2.7109375" style="1" customWidth="1"/>
    <col min="1039" max="1039" width="11.7109375" style="1" customWidth="1"/>
    <col min="1040" max="1040" width="11.5703125" style="1" customWidth="1"/>
    <col min="1041" max="1041" width="2.28515625" style="1" customWidth="1"/>
    <col min="1042" max="1042" width="41" style="1" customWidth="1"/>
    <col min="1043" max="1043" width="14.28515625" style="1" customWidth="1"/>
    <col min="1044" max="1045" width="11.5703125" style="1" customWidth="1"/>
    <col min="1046" max="1046" width="21.85546875" style="1" customWidth="1"/>
    <col min="1047" max="1238" width="11.42578125" style="1"/>
    <col min="1239" max="1239" width="21.85546875" style="1" customWidth="1"/>
    <col min="1240" max="1240" width="13.85546875" style="1" customWidth="1"/>
    <col min="1241" max="1241" width="38.7109375" style="1" customWidth="1"/>
    <col min="1242" max="1242" width="3" style="1" bestFit="1" customWidth="1"/>
    <col min="1243" max="1243" width="32.28515625" style="1" customWidth="1"/>
    <col min="1244" max="1244" width="46.28515625" style="1" customWidth="1"/>
    <col min="1245" max="1245" width="19" style="1" customWidth="1"/>
    <col min="1246" max="1246" width="0" style="1" hidden="1" customWidth="1"/>
    <col min="1247" max="1247" width="17.7109375" style="1" customWidth="1"/>
    <col min="1248" max="1248" width="0" style="1" hidden="1" customWidth="1"/>
    <col min="1249" max="1249" width="22.28515625" style="1" customWidth="1"/>
    <col min="1250" max="1250" width="5.28515625" style="1" customWidth="1"/>
    <col min="1251" max="1251" width="36.28515625" style="1" customWidth="1"/>
    <col min="1252" max="1252" width="5.7109375" style="1" customWidth="1"/>
    <col min="1253" max="1253" width="0" style="1" hidden="1" customWidth="1"/>
    <col min="1254" max="1254" width="20.7109375" style="1" customWidth="1"/>
    <col min="1255" max="1255" width="4.85546875" style="1" customWidth="1"/>
    <col min="1256" max="1256" width="0" style="1" hidden="1" customWidth="1"/>
    <col min="1257" max="1257" width="24.7109375" style="1" customWidth="1"/>
    <col min="1258" max="1258" width="12.28515625" style="1" customWidth="1"/>
    <col min="1259" max="1259" width="0" style="1" hidden="1" customWidth="1"/>
    <col min="1260" max="1260" width="3.42578125" style="1" customWidth="1"/>
    <col min="1261" max="1261" width="0" style="1" hidden="1" customWidth="1"/>
    <col min="1262" max="1262" width="17.7109375" style="1" customWidth="1"/>
    <col min="1263" max="1263" width="3.42578125" style="1" customWidth="1"/>
    <col min="1264" max="1264" width="0" style="1" hidden="1" customWidth="1"/>
    <col min="1265" max="1265" width="23.7109375" style="1" customWidth="1"/>
    <col min="1266" max="1266" width="10" style="1" customWidth="1"/>
    <col min="1267" max="1267" width="0" style="1" hidden="1" customWidth="1"/>
    <col min="1268" max="1269" width="14.7109375" style="1" customWidth="1"/>
    <col min="1270" max="1270" width="12.85546875" style="1" customWidth="1"/>
    <col min="1271" max="1271" width="3.28515625" style="1" customWidth="1"/>
    <col min="1272" max="1272" width="30.28515625" style="1" customWidth="1"/>
    <col min="1273" max="1273" width="5" style="1" customWidth="1"/>
    <col min="1274" max="1274" width="0" style="1" hidden="1" customWidth="1"/>
    <col min="1275" max="1275" width="14.28515625" style="1" customWidth="1"/>
    <col min="1276" max="1276" width="5.7109375" style="1" customWidth="1"/>
    <col min="1277" max="1277" width="0" style="1" hidden="1" customWidth="1"/>
    <col min="1278" max="1278" width="17.28515625" style="1" customWidth="1"/>
    <col min="1279" max="1279" width="12.7109375" style="1" customWidth="1"/>
    <col min="1280" max="1280" width="0" style="1" hidden="1" customWidth="1"/>
    <col min="1281" max="1281" width="5.28515625" style="1" customWidth="1"/>
    <col min="1282" max="1282" width="0" style="1" hidden="1" customWidth="1"/>
    <col min="1283" max="1283" width="17" style="1" customWidth="1"/>
    <col min="1284" max="1284" width="6.28515625" style="1" customWidth="1"/>
    <col min="1285" max="1285" width="0" style="1" hidden="1" customWidth="1"/>
    <col min="1286" max="1286" width="14.28515625" style="1" customWidth="1"/>
    <col min="1287" max="1287" width="7.5703125" style="1" customWidth="1"/>
    <col min="1288" max="1288" width="0" style="1" hidden="1" customWidth="1"/>
    <col min="1289" max="1290" width="14.28515625" style="1" customWidth="1"/>
    <col min="1291" max="1291" width="20.85546875" style="1" customWidth="1"/>
    <col min="1292" max="1292" width="14.42578125" style="1" customWidth="1"/>
    <col min="1293" max="1293" width="15" style="1" customWidth="1"/>
    <col min="1294" max="1294" width="2.7109375" style="1" customWidth="1"/>
    <col min="1295" max="1295" width="11.7109375" style="1" customWidth="1"/>
    <col min="1296" max="1296" width="11.5703125" style="1" customWidth="1"/>
    <col min="1297" max="1297" width="2.28515625" style="1" customWidth="1"/>
    <col min="1298" max="1298" width="41" style="1" customWidth="1"/>
    <col min="1299" max="1299" width="14.28515625" style="1" customWidth="1"/>
    <col min="1300" max="1301" width="11.5703125" style="1" customWidth="1"/>
    <col min="1302" max="1302" width="21.85546875" style="1" customWidth="1"/>
    <col min="1303" max="1494" width="11.42578125" style="1"/>
    <col min="1495" max="1495" width="21.85546875" style="1" customWidth="1"/>
    <col min="1496" max="1496" width="13.85546875" style="1" customWidth="1"/>
    <col min="1497" max="1497" width="38.7109375" style="1" customWidth="1"/>
    <col min="1498" max="1498" width="3" style="1" bestFit="1" customWidth="1"/>
    <col min="1499" max="1499" width="32.28515625" style="1" customWidth="1"/>
    <col min="1500" max="1500" width="46.28515625" style="1" customWidth="1"/>
    <col min="1501" max="1501" width="19" style="1" customWidth="1"/>
    <col min="1502" max="1502" width="0" style="1" hidden="1" customWidth="1"/>
    <col min="1503" max="1503" width="17.7109375" style="1" customWidth="1"/>
    <col min="1504" max="1504" width="0" style="1" hidden="1" customWidth="1"/>
    <col min="1505" max="1505" width="22.28515625" style="1" customWidth="1"/>
    <col min="1506" max="1506" width="5.28515625" style="1" customWidth="1"/>
    <col min="1507" max="1507" width="36.28515625" style="1" customWidth="1"/>
    <col min="1508" max="1508" width="5.7109375" style="1" customWidth="1"/>
    <col min="1509" max="1509" width="0" style="1" hidden="1" customWidth="1"/>
    <col min="1510" max="1510" width="20.7109375" style="1" customWidth="1"/>
    <col min="1511" max="1511" width="4.85546875" style="1" customWidth="1"/>
    <col min="1512" max="1512" width="0" style="1" hidden="1" customWidth="1"/>
    <col min="1513" max="1513" width="24.7109375" style="1" customWidth="1"/>
    <col min="1514" max="1514" width="12.28515625" style="1" customWidth="1"/>
    <col min="1515" max="1515" width="0" style="1" hidden="1" customWidth="1"/>
    <col min="1516" max="1516" width="3.42578125" style="1" customWidth="1"/>
    <col min="1517" max="1517" width="0" style="1" hidden="1" customWidth="1"/>
    <col min="1518" max="1518" width="17.7109375" style="1" customWidth="1"/>
    <col min="1519" max="1519" width="3.42578125" style="1" customWidth="1"/>
    <col min="1520" max="1520" width="0" style="1" hidden="1" customWidth="1"/>
    <col min="1521" max="1521" width="23.7109375" style="1" customWidth="1"/>
    <col min="1522" max="1522" width="10" style="1" customWidth="1"/>
    <col min="1523" max="1523" width="0" style="1" hidden="1" customWidth="1"/>
    <col min="1524" max="1525" width="14.7109375" style="1" customWidth="1"/>
    <col min="1526" max="1526" width="12.85546875" style="1" customWidth="1"/>
    <col min="1527" max="1527" width="3.28515625" style="1" customWidth="1"/>
    <col min="1528" max="1528" width="30.28515625" style="1" customWidth="1"/>
    <col min="1529" max="1529" width="5" style="1" customWidth="1"/>
    <col min="1530" max="1530" width="0" style="1" hidden="1" customWidth="1"/>
    <col min="1531" max="1531" width="14.28515625" style="1" customWidth="1"/>
    <col min="1532" max="1532" width="5.7109375" style="1" customWidth="1"/>
    <col min="1533" max="1533" width="0" style="1" hidden="1" customWidth="1"/>
    <col min="1534" max="1534" width="17.28515625" style="1" customWidth="1"/>
    <col min="1535" max="1535" width="12.7109375" style="1" customWidth="1"/>
    <col min="1536" max="1536" width="0" style="1" hidden="1" customWidth="1"/>
    <col min="1537" max="1537" width="5.28515625" style="1" customWidth="1"/>
    <col min="1538" max="1538" width="0" style="1" hidden="1" customWidth="1"/>
    <col min="1539" max="1539" width="17" style="1" customWidth="1"/>
    <col min="1540" max="1540" width="6.28515625" style="1" customWidth="1"/>
    <col min="1541" max="1541" width="0" style="1" hidden="1" customWidth="1"/>
    <col min="1542" max="1542" width="14.28515625" style="1" customWidth="1"/>
    <col min="1543" max="1543" width="7.5703125" style="1" customWidth="1"/>
    <col min="1544" max="1544" width="0" style="1" hidden="1" customWidth="1"/>
    <col min="1545" max="1546" width="14.28515625" style="1" customWidth="1"/>
    <col min="1547" max="1547" width="20.85546875" style="1" customWidth="1"/>
    <col min="1548" max="1548" width="14.42578125" style="1" customWidth="1"/>
    <col min="1549" max="1549" width="15" style="1" customWidth="1"/>
    <col min="1550" max="1550" width="2.7109375" style="1" customWidth="1"/>
    <col min="1551" max="1551" width="11.7109375" style="1" customWidth="1"/>
    <col min="1552" max="1552" width="11.5703125" style="1" customWidth="1"/>
    <col min="1553" max="1553" width="2.28515625" style="1" customWidth="1"/>
    <col min="1554" max="1554" width="41" style="1" customWidth="1"/>
    <col min="1555" max="1555" width="14.28515625" style="1" customWidth="1"/>
    <col min="1556" max="1557" width="11.5703125" style="1" customWidth="1"/>
    <col min="1558" max="1558" width="21.85546875" style="1" customWidth="1"/>
    <col min="1559" max="1750" width="11.42578125" style="1"/>
    <col min="1751" max="1751" width="21.85546875" style="1" customWidth="1"/>
    <col min="1752" max="1752" width="13.85546875" style="1" customWidth="1"/>
    <col min="1753" max="1753" width="38.7109375" style="1" customWidth="1"/>
    <col min="1754" max="1754" width="3" style="1" bestFit="1" customWidth="1"/>
    <col min="1755" max="1755" width="32.28515625" style="1" customWidth="1"/>
    <col min="1756" max="1756" width="46.28515625" style="1" customWidth="1"/>
    <col min="1757" max="1757" width="19" style="1" customWidth="1"/>
    <col min="1758" max="1758" width="0" style="1" hidden="1" customWidth="1"/>
    <col min="1759" max="1759" width="17.7109375" style="1" customWidth="1"/>
    <col min="1760" max="1760" width="0" style="1" hidden="1" customWidth="1"/>
    <col min="1761" max="1761" width="22.28515625" style="1" customWidth="1"/>
    <col min="1762" max="1762" width="5.28515625" style="1" customWidth="1"/>
    <col min="1763" max="1763" width="36.28515625" style="1" customWidth="1"/>
    <col min="1764" max="1764" width="5.7109375" style="1" customWidth="1"/>
    <col min="1765" max="1765" width="0" style="1" hidden="1" customWidth="1"/>
    <col min="1766" max="1766" width="20.7109375" style="1" customWidth="1"/>
    <col min="1767" max="1767" width="4.85546875" style="1" customWidth="1"/>
    <col min="1768" max="1768" width="0" style="1" hidden="1" customWidth="1"/>
    <col min="1769" max="1769" width="24.7109375" style="1" customWidth="1"/>
    <col min="1770" max="1770" width="12.28515625" style="1" customWidth="1"/>
    <col min="1771" max="1771" width="0" style="1" hidden="1" customWidth="1"/>
    <col min="1772" max="1772" width="3.42578125" style="1" customWidth="1"/>
    <col min="1773" max="1773" width="0" style="1" hidden="1" customWidth="1"/>
    <col min="1774" max="1774" width="17.7109375" style="1" customWidth="1"/>
    <col min="1775" max="1775" width="3.42578125" style="1" customWidth="1"/>
    <col min="1776" max="1776" width="0" style="1" hidden="1" customWidth="1"/>
    <col min="1777" max="1777" width="23.7109375" style="1" customWidth="1"/>
    <col min="1778" max="1778" width="10" style="1" customWidth="1"/>
    <col min="1779" max="1779" width="0" style="1" hidden="1" customWidth="1"/>
    <col min="1780" max="1781" width="14.7109375" style="1" customWidth="1"/>
    <col min="1782" max="1782" width="12.85546875" style="1" customWidth="1"/>
    <col min="1783" max="1783" width="3.28515625" style="1" customWidth="1"/>
    <col min="1784" max="1784" width="30.28515625" style="1" customWidth="1"/>
    <col min="1785" max="1785" width="5" style="1" customWidth="1"/>
    <col min="1786" max="1786" width="0" style="1" hidden="1" customWidth="1"/>
    <col min="1787" max="1787" width="14.28515625" style="1" customWidth="1"/>
    <col min="1788" max="1788" width="5.7109375" style="1" customWidth="1"/>
    <col min="1789" max="1789" width="0" style="1" hidden="1" customWidth="1"/>
    <col min="1790" max="1790" width="17.28515625" style="1" customWidth="1"/>
    <col min="1791" max="1791" width="12.7109375" style="1" customWidth="1"/>
    <col min="1792" max="1792" width="0" style="1" hidden="1" customWidth="1"/>
    <col min="1793" max="1793" width="5.28515625" style="1" customWidth="1"/>
    <col min="1794" max="1794" width="0" style="1" hidden="1" customWidth="1"/>
    <col min="1795" max="1795" width="17" style="1" customWidth="1"/>
    <col min="1796" max="1796" width="6.28515625" style="1" customWidth="1"/>
    <col min="1797" max="1797" width="0" style="1" hidden="1" customWidth="1"/>
    <col min="1798" max="1798" width="14.28515625" style="1" customWidth="1"/>
    <col min="1799" max="1799" width="7.5703125" style="1" customWidth="1"/>
    <col min="1800" max="1800" width="0" style="1" hidden="1" customWidth="1"/>
    <col min="1801" max="1802" width="14.28515625" style="1" customWidth="1"/>
    <col min="1803" max="1803" width="20.85546875" style="1" customWidth="1"/>
    <col min="1804" max="1804" width="14.42578125" style="1" customWidth="1"/>
    <col min="1805" max="1805" width="15" style="1" customWidth="1"/>
    <col min="1806" max="1806" width="2.7109375" style="1" customWidth="1"/>
    <col min="1807" max="1807" width="11.7109375" style="1" customWidth="1"/>
    <col min="1808" max="1808" width="11.5703125" style="1" customWidth="1"/>
    <col min="1809" max="1809" width="2.28515625" style="1" customWidth="1"/>
    <col min="1810" max="1810" width="41" style="1" customWidth="1"/>
    <col min="1811" max="1811" width="14.28515625" style="1" customWidth="1"/>
    <col min="1812" max="1813" width="11.5703125" style="1" customWidth="1"/>
    <col min="1814" max="1814" width="21.85546875" style="1" customWidth="1"/>
    <col min="1815" max="2006" width="11.42578125" style="1"/>
    <col min="2007" max="2007" width="21.85546875" style="1" customWidth="1"/>
    <col min="2008" max="2008" width="13.85546875" style="1" customWidth="1"/>
    <col min="2009" max="2009" width="38.7109375" style="1" customWidth="1"/>
    <col min="2010" max="2010" width="3" style="1" bestFit="1" customWidth="1"/>
    <col min="2011" max="2011" width="32.28515625" style="1" customWidth="1"/>
    <col min="2012" max="2012" width="46.28515625" style="1" customWidth="1"/>
    <col min="2013" max="2013" width="19" style="1" customWidth="1"/>
    <col min="2014" max="2014" width="0" style="1" hidden="1" customWidth="1"/>
    <col min="2015" max="2015" width="17.7109375" style="1" customWidth="1"/>
    <col min="2016" max="2016" width="0" style="1" hidden="1" customWidth="1"/>
    <col min="2017" max="2017" width="22.28515625" style="1" customWidth="1"/>
    <col min="2018" max="2018" width="5.28515625" style="1" customWidth="1"/>
    <col min="2019" max="2019" width="36.28515625" style="1" customWidth="1"/>
    <col min="2020" max="2020" width="5.7109375" style="1" customWidth="1"/>
    <col min="2021" max="2021" width="0" style="1" hidden="1" customWidth="1"/>
    <col min="2022" max="2022" width="20.7109375" style="1" customWidth="1"/>
    <col min="2023" max="2023" width="4.85546875" style="1" customWidth="1"/>
    <col min="2024" max="2024" width="0" style="1" hidden="1" customWidth="1"/>
    <col min="2025" max="2025" width="24.7109375" style="1" customWidth="1"/>
    <col min="2026" max="2026" width="12.28515625" style="1" customWidth="1"/>
    <col min="2027" max="2027" width="0" style="1" hidden="1" customWidth="1"/>
    <col min="2028" max="2028" width="3.42578125" style="1" customWidth="1"/>
    <col min="2029" max="2029" width="0" style="1" hidden="1" customWidth="1"/>
    <col min="2030" max="2030" width="17.7109375" style="1" customWidth="1"/>
    <col min="2031" max="2031" width="3.42578125" style="1" customWidth="1"/>
    <col min="2032" max="2032" width="0" style="1" hidden="1" customWidth="1"/>
    <col min="2033" max="2033" width="23.7109375" style="1" customWidth="1"/>
    <col min="2034" max="2034" width="10" style="1" customWidth="1"/>
    <col min="2035" max="2035" width="0" style="1" hidden="1" customWidth="1"/>
    <col min="2036" max="2037" width="14.7109375" style="1" customWidth="1"/>
    <col min="2038" max="2038" width="12.85546875" style="1" customWidth="1"/>
    <col min="2039" max="2039" width="3.28515625" style="1" customWidth="1"/>
    <col min="2040" max="2040" width="30.28515625" style="1" customWidth="1"/>
    <col min="2041" max="2041" width="5" style="1" customWidth="1"/>
    <col min="2042" max="2042" width="0" style="1" hidden="1" customWidth="1"/>
    <col min="2043" max="2043" width="14.28515625" style="1" customWidth="1"/>
    <col min="2044" max="2044" width="5.7109375" style="1" customWidth="1"/>
    <col min="2045" max="2045" width="0" style="1" hidden="1" customWidth="1"/>
    <col min="2046" max="2046" width="17.28515625" style="1" customWidth="1"/>
    <col min="2047" max="2047" width="12.7109375" style="1" customWidth="1"/>
    <col min="2048" max="2048" width="0" style="1" hidden="1" customWidth="1"/>
    <col min="2049" max="2049" width="5.28515625" style="1" customWidth="1"/>
    <col min="2050" max="2050" width="0" style="1" hidden="1" customWidth="1"/>
    <col min="2051" max="2051" width="17" style="1" customWidth="1"/>
    <col min="2052" max="2052" width="6.28515625" style="1" customWidth="1"/>
    <col min="2053" max="2053" width="0" style="1" hidden="1" customWidth="1"/>
    <col min="2054" max="2054" width="14.28515625" style="1" customWidth="1"/>
    <col min="2055" max="2055" width="7.5703125" style="1" customWidth="1"/>
    <col min="2056" max="2056" width="0" style="1" hidden="1" customWidth="1"/>
    <col min="2057" max="2058" width="14.28515625" style="1" customWidth="1"/>
    <col min="2059" max="2059" width="20.85546875" style="1" customWidth="1"/>
    <col min="2060" max="2060" width="14.42578125" style="1" customWidth="1"/>
    <col min="2061" max="2061" width="15" style="1" customWidth="1"/>
    <col min="2062" max="2062" width="2.7109375" style="1" customWidth="1"/>
    <col min="2063" max="2063" width="11.7109375" style="1" customWidth="1"/>
    <col min="2064" max="2064" width="11.5703125" style="1" customWidth="1"/>
    <col min="2065" max="2065" width="2.28515625" style="1" customWidth="1"/>
    <col min="2066" max="2066" width="41" style="1" customWidth="1"/>
    <col min="2067" max="2067" width="14.28515625" style="1" customWidth="1"/>
    <col min="2068" max="2069" width="11.5703125" style="1" customWidth="1"/>
    <col min="2070" max="2070" width="21.85546875" style="1" customWidth="1"/>
    <col min="2071" max="2262" width="11.42578125" style="1"/>
    <col min="2263" max="2263" width="21.85546875" style="1" customWidth="1"/>
    <col min="2264" max="2264" width="13.85546875" style="1" customWidth="1"/>
    <col min="2265" max="2265" width="38.7109375" style="1" customWidth="1"/>
    <col min="2266" max="2266" width="3" style="1" bestFit="1" customWidth="1"/>
    <col min="2267" max="2267" width="32.28515625" style="1" customWidth="1"/>
    <col min="2268" max="2268" width="46.28515625" style="1" customWidth="1"/>
    <col min="2269" max="2269" width="19" style="1" customWidth="1"/>
    <col min="2270" max="2270" width="0" style="1" hidden="1" customWidth="1"/>
    <col min="2271" max="2271" width="17.7109375" style="1" customWidth="1"/>
    <col min="2272" max="2272" width="0" style="1" hidden="1" customWidth="1"/>
    <col min="2273" max="2273" width="22.28515625" style="1" customWidth="1"/>
    <col min="2274" max="2274" width="5.28515625" style="1" customWidth="1"/>
    <col min="2275" max="2275" width="36.28515625" style="1" customWidth="1"/>
    <col min="2276" max="2276" width="5.7109375" style="1" customWidth="1"/>
    <col min="2277" max="2277" width="0" style="1" hidden="1" customWidth="1"/>
    <col min="2278" max="2278" width="20.7109375" style="1" customWidth="1"/>
    <col min="2279" max="2279" width="4.85546875" style="1" customWidth="1"/>
    <col min="2280" max="2280" width="0" style="1" hidden="1" customWidth="1"/>
    <col min="2281" max="2281" width="24.7109375" style="1" customWidth="1"/>
    <col min="2282" max="2282" width="12.28515625" style="1" customWidth="1"/>
    <col min="2283" max="2283" width="0" style="1" hidden="1" customWidth="1"/>
    <col min="2284" max="2284" width="3.42578125" style="1" customWidth="1"/>
    <col min="2285" max="2285" width="0" style="1" hidden="1" customWidth="1"/>
    <col min="2286" max="2286" width="17.7109375" style="1" customWidth="1"/>
    <col min="2287" max="2287" width="3.42578125" style="1" customWidth="1"/>
    <col min="2288" max="2288" width="0" style="1" hidden="1" customWidth="1"/>
    <col min="2289" max="2289" width="23.7109375" style="1" customWidth="1"/>
    <col min="2290" max="2290" width="10" style="1" customWidth="1"/>
    <col min="2291" max="2291" width="0" style="1" hidden="1" customWidth="1"/>
    <col min="2292" max="2293" width="14.7109375" style="1" customWidth="1"/>
    <col min="2294" max="2294" width="12.85546875" style="1" customWidth="1"/>
    <col min="2295" max="2295" width="3.28515625" style="1" customWidth="1"/>
    <col min="2296" max="2296" width="30.28515625" style="1" customWidth="1"/>
    <col min="2297" max="2297" width="5" style="1" customWidth="1"/>
    <col min="2298" max="2298" width="0" style="1" hidden="1" customWidth="1"/>
    <col min="2299" max="2299" width="14.28515625" style="1" customWidth="1"/>
    <col min="2300" max="2300" width="5.7109375" style="1" customWidth="1"/>
    <col min="2301" max="2301" width="0" style="1" hidden="1" customWidth="1"/>
    <col min="2302" max="2302" width="17.28515625" style="1" customWidth="1"/>
    <col min="2303" max="2303" width="12.7109375" style="1" customWidth="1"/>
    <col min="2304" max="2304" width="0" style="1" hidden="1" customWidth="1"/>
    <col min="2305" max="2305" width="5.28515625" style="1" customWidth="1"/>
    <col min="2306" max="2306" width="0" style="1" hidden="1" customWidth="1"/>
    <col min="2307" max="2307" width="17" style="1" customWidth="1"/>
    <col min="2308" max="2308" width="6.28515625" style="1" customWidth="1"/>
    <col min="2309" max="2309" width="0" style="1" hidden="1" customWidth="1"/>
    <col min="2310" max="2310" width="14.28515625" style="1" customWidth="1"/>
    <col min="2311" max="2311" width="7.5703125" style="1" customWidth="1"/>
    <col min="2312" max="2312" width="0" style="1" hidden="1" customWidth="1"/>
    <col min="2313" max="2314" width="14.28515625" style="1" customWidth="1"/>
    <col min="2315" max="2315" width="20.85546875" style="1" customWidth="1"/>
    <col min="2316" max="2316" width="14.42578125" style="1" customWidth="1"/>
    <col min="2317" max="2317" width="15" style="1" customWidth="1"/>
    <col min="2318" max="2318" width="2.7109375" style="1" customWidth="1"/>
    <col min="2319" max="2319" width="11.7109375" style="1" customWidth="1"/>
    <col min="2320" max="2320" width="11.5703125" style="1" customWidth="1"/>
    <col min="2321" max="2321" width="2.28515625" style="1" customWidth="1"/>
    <col min="2322" max="2322" width="41" style="1" customWidth="1"/>
    <col min="2323" max="2323" width="14.28515625" style="1" customWidth="1"/>
    <col min="2324" max="2325" width="11.5703125" style="1" customWidth="1"/>
    <col min="2326" max="2326" width="21.85546875" style="1" customWidth="1"/>
    <col min="2327" max="2518" width="11.42578125" style="1"/>
    <col min="2519" max="2519" width="21.85546875" style="1" customWidth="1"/>
    <col min="2520" max="2520" width="13.85546875" style="1" customWidth="1"/>
    <col min="2521" max="2521" width="38.7109375" style="1" customWidth="1"/>
    <col min="2522" max="2522" width="3" style="1" bestFit="1" customWidth="1"/>
    <col min="2523" max="2523" width="32.28515625" style="1" customWidth="1"/>
    <col min="2524" max="2524" width="46.28515625" style="1" customWidth="1"/>
    <col min="2525" max="2525" width="19" style="1" customWidth="1"/>
    <col min="2526" max="2526" width="0" style="1" hidden="1" customWidth="1"/>
    <col min="2527" max="2527" width="17.7109375" style="1" customWidth="1"/>
    <col min="2528" max="2528" width="0" style="1" hidden="1" customWidth="1"/>
    <col min="2529" max="2529" width="22.28515625" style="1" customWidth="1"/>
    <col min="2530" max="2530" width="5.28515625" style="1" customWidth="1"/>
    <col min="2531" max="2531" width="36.28515625" style="1" customWidth="1"/>
    <col min="2532" max="2532" width="5.7109375" style="1" customWidth="1"/>
    <col min="2533" max="2533" width="0" style="1" hidden="1" customWidth="1"/>
    <col min="2534" max="2534" width="20.7109375" style="1" customWidth="1"/>
    <col min="2535" max="2535" width="4.85546875" style="1" customWidth="1"/>
    <col min="2536" max="2536" width="0" style="1" hidden="1" customWidth="1"/>
    <col min="2537" max="2537" width="24.7109375" style="1" customWidth="1"/>
    <col min="2538" max="2538" width="12.28515625" style="1" customWidth="1"/>
    <col min="2539" max="2539" width="0" style="1" hidden="1" customWidth="1"/>
    <col min="2540" max="2540" width="3.42578125" style="1" customWidth="1"/>
    <col min="2541" max="2541" width="0" style="1" hidden="1" customWidth="1"/>
    <col min="2542" max="2542" width="17.7109375" style="1" customWidth="1"/>
    <col min="2543" max="2543" width="3.42578125" style="1" customWidth="1"/>
    <col min="2544" max="2544" width="0" style="1" hidden="1" customWidth="1"/>
    <col min="2545" max="2545" width="23.7109375" style="1" customWidth="1"/>
    <col min="2546" max="2546" width="10" style="1" customWidth="1"/>
    <col min="2547" max="2547" width="0" style="1" hidden="1" customWidth="1"/>
    <col min="2548" max="2549" width="14.7109375" style="1" customWidth="1"/>
    <col min="2550" max="2550" width="12.85546875" style="1" customWidth="1"/>
    <col min="2551" max="2551" width="3.28515625" style="1" customWidth="1"/>
    <col min="2552" max="2552" width="30.28515625" style="1" customWidth="1"/>
    <col min="2553" max="2553" width="5" style="1" customWidth="1"/>
    <col min="2554" max="2554" width="0" style="1" hidden="1" customWidth="1"/>
    <col min="2555" max="2555" width="14.28515625" style="1" customWidth="1"/>
    <col min="2556" max="2556" width="5.7109375" style="1" customWidth="1"/>
    <col min="2557" max="2557" width="0" style="1" hidden="1" customWidth="1"/>
    <col min="2558" max="2558" width="17.28515625" style="1" customWidth="1"/>
    <col min="2559" max="2559" width="12.7109375" style="1" customWidth="1"/>
    <col min="2560" max="2560" width="0" style="1" hidden="1" customWidth="1"/>
    <col min="2561" max="2561" width="5.28515625" style="1" customWidth="1"/>
    <col min="2562" max="2562" width="0" style="1" hidden="1" customWidth="1"/>
    <col min="2563" max="2563" width="17" style="1" customWidth="1"/>
    <col min="2564" max="2564" width="6.28515625" style="1" customWidth="1"/>
    <col min="2565" max="2565" width="0" style="1" hidden="1" customWidth="1"/>
    <col min="2566" max="2566" width="14.28515625" style="1" customWidth="1"/>
    <col min="2567" max="2567" width="7.5703125" style="1" customWidth="1"/>
    <col min="2568" max="2568" width="0" style="1" hidden="1" customWidth="1"/>
    <col min="2569" max="2570" width="14.28515625" style="1" customWidth="1"/>
    <col min="2571" max="2571" width="20.85546875" style="1" customWidth="1"/>
    <col min="2572" max="2572" width="14.42578125" style="1" customWidth="1"/>
    <col min="2573" max="2573" width="15" style="1" customWidth="1"/>
    <col min="2574" max="2574" width="2.7109375" style="1" customWidth="1"/>
    <col min="2575" max="2575" width="11.7109375" style="1" customWidth="1"/>
    <col min="2576" max="2576" width="11.5703125" style="1" customWidth="1"/>
    <col min="2577" max="2577" width="2.28515625" style="1" customWidth="1"/>
    <col min="2578" max="2578" width="41" style="1" customWidth="1"/>
    <col min="2579" max="2579" width="14.28515625" style="1" customWidth="1"/>
    <col min="2580" max="2581" width="11.5703125" style="1" customWidth="1"/>
    <col min="2582" max="2582" width="21.85546875" style="1" customWidth="1"/>
    <col min="2583" max="2774" width="11.42578125" style="1"/>
    <col min="2775" max="2775" width="21.85546875" style="1" customWidth="1"/>
    <col min="2776" max="2776" width="13.85546875" style="1" customWidth="1"/>
    <col min="2777" max="2777" width="38.7109375" style="1" customWidth="1"/>
    <col min="2778" max="2778" width="3" style="1" bestFit="1" customWidth="1"/>
    <col min="2779" max="2779" width="32.28515625" style="1" customWidth="1"/>
    <col min="2780" max="2780" width="46.28515625" style="1" customWidth="1"/>
    <col min="2781" max="2781" width="19" style="1" customWidth="1"/>
    <col min="2782" max="2782" width="0" style="1" hidden="1" customWidth="1"/>
    <col min="2783" max="2783" width="17.7109375" style="1" customWidth="1"/>
    <col min="2784" max="2784" width="0" style="1" hidden="1" customWidth="1"/>
    <col min="2785" max="2785" width="22.28515625" style="1" customWidth="1"/>
    <col min="2786" max="2786" width="5.28515625" style="1" customWidth="1"/>
    <col min="2787" max="2787" width="36.28515625" style="1" customWidth="1"/>
    <col min="2788" max="2788" width="5.7109375" style="1" customWidth="1"/>
    <col min="2789" max="2789" width="0" style="1" hidden="1" customWidth="1"/>
    <col min="2790" max="2790" width="20.7109375" style="1" customWidth="1"/>
    <col min="2791" max="2791" width="4.85546875" style="1" customWidth="1"/>
    <col min="2792" max="2792" width="0" style="1" hidden="1" customWidth="1"/>
    <col min="2793" max="2793" width="24.7109375" style="1" customWidth="1"/>
    <col min="2794" max="2794" width="12.28515625" style="1" customWidth="1"/>
    <col min="2795" max="2795" width="0" style="1" hidden="1" customWidth="1"/>
    <col min="2796" max="2796" width="3.42578125" style="1" customWidth="1"/>
    <col min="2797" max="2797" width="0" style="1" hidden="1" customWidth="1"/>
    <col min="2798" max="2798" width="17.7109375" style="1" customWidth="1"/>
    <col min="2799" max="2799" width="3.42578125" style="1" customWidth="1"/>
    <col min="2800" max="2800" width="0" style="1" hidden="1" customWidth="1"/>
    <col min="2801" max="2801" width="23.7109375" style="1" customWidth="1"/>
    <col min="2802" max="2802" width="10" style="1" customWidth="1"/>
    <col min="2803" max="2803" width="0" style="1" hidden="1" customWidth="1"/>
    <col min="2804" max="2805" width="14.7109375" style="1" customWidth="1"/>
    <col min="2806" max="2806" width="12.85546875" style="1" customWidth="1"/>
    <col min="2807" max="2807" width="3.28515625" style="1" customWidth="1"/>
    <col min="2808" max="2808" width="30.28515625" style="1" customWidth="1"/>
    <col min="2809" max="2809" width="5" style="1" customWidth="1"/>
    <col min="2810" max="2810" width="0" style="1" hidden="1" customWidth="1"/>
    <col min="2811" max="2811" width="14.28515625" style="1" customWidth="1"/>
    <col min="2812" max="2812" width="5.7109375" style="1" customWidth="1"/>
    <col min="2813" max="2813" width="0" style="1" hidden="1" customWidth="1"/>
    <col min="2814" max="2814" width="17.28515625" style="1" customWidth="1"/>
    <col min="2815" max="2815" width="12.7109375" style="1" customWidth="1"/>
    <col min="2816" max="2816" width="0" style="1" hidden="1" customWidth="1"/>
    <col min="2817" max="2817" width="5.28515625" style="1" customWidth="1"/>
    <col min="2818" max="2818" width="0" style="1" hidden="1" customWidth="1"/>
    <col min="2819" max="2819" width="17" style="1" customWidth="1"/>
    <col min="2820" max="2820" width="6.28515625" style="1" customWidth="1"/>
    <col min="2821" max="2821" width="0" style="1" hidden="1" customWidth="1"/>
    <col min="2822" max="2822" width="14.28515625" style="1" customWidth="1"/>
    <col min="2823" max="2823" width="7.5703125" style="1" customWidth="1"/>
    <col min="2824" max="2824" width="0" style="1" hidden="1" customWidth="1"/>
    <col min="2825" max="2826" width="14.28515625" style="1" customWidth="1"/>
    <col min="2827" max="2827" width="20.85546875" style="1" customWidth="1"/>
    <col min="2828" max="2828" width="14.42578125" style="1" customWidth="1"/>
    <col min="2829" max="2829" width="15" style="1" customWidth="1"/>
    <col min="2830" max="2830" width="2.7109375" style="1" customWidth="1"/>
    <col min="2831" max="2831" width="11.7109375" style="1" customWidth="1"/>
    <col min="2832" max="2832" width="11.5703125" style="1" customWidth="1"/>
    <col min="2833" max="2833" width="2.28515625" style="1" customWidth="1"/>
    <col min="2834" max="2834" width="41" style="1" customWidth="1"/>
    <col min="2835" max="2835" width="14.28515625" style="1" customWidth="1"/>
    <col min="2836" max="2837" width="11.5703125" style="1" customWidth="1"/>
    <col min="2838" max="2838" width="21.85546875" style="1" customWidth="1"/>
    <col min="2839" max="3030" width="11.42578125" style="1"/>
    <col min="3031" max="3031" width="21.85546875" style="1" customWidth="1"/>
    <col min="3032" max="3032" width="13.85546875" style="1" customWidth="1"/>
    <col min="3033" max="3033" width="38.7109375" style="1" customWidth="1"/>
    <col min="3034" max="3034" width="3" style="1" bestFit="1" customWidth="1"/>
    <col min="3035" max="3035" width="32.28515625" style="1" customWidth="1"/>
    <col min="3036" max="3036" width="46.28515625" style="1" customWidth="1"/>
    <col min="3037" max="3037" width="19" style="1" customWidth="1"/>
    <col min="3038" max="3038" width="0" style="1" hidden="1" customWidth="1"/>
    <col min="3039" max="3039" width="17.7109375" style="1" customWidth="1"/>
    <col min="3040" max="3040" width="0" style="1" hidden="1" customWidth="1"/>
    <col min="3041" max="3041" width="22.28515625" style="1" customWidth="1"/>
    <col min="3042" max="3042" width="5.28515625" style="1" customWidth="1"/>
    <col min="3043" max="3043" width="36.28515625" style="1" customWidth="1"/>
    <col min="3044" max="3044" width="5.7109375" style="1" customWidth="1"/>
    <col min="3045" max="3045" width="0" style="1" hidden="1" customWidth="1"/>
    <col min="3046" max="3046" width="20.7109375" style="1" customWidth="1"/>
    <col min="3047" max="3047" width="4.85546875" style="1" customWidth="1"/>
    <col min="3048" max="3048" width="0" style="1" hidden="1" customWidth="1"/>
    <col min="3049" max="3049" width="24.7109375" style="1" customWidth="1"/>
    <col min="3050" max="3050" width="12.28515625" style="1" customWidth="1"/>
    <col min="3051" max="3051" width="0" style="1" hidden="1" customWidth="1"/>
    <col min="3052" max="3052" width="3.42578125" style="1" customWidth="1"/>
    <col min="3053" max="3053" width="0" style="1" hidden="1" customWidth="1"/>
    <col min="3054" max="3054" width="17.7109375" style="1" customWidth="1"/>
    <col min="3055" max="3055" width="3.42578125" style="1" customWidth="1"/>
    <col min="3056" max="3056" width="0" style="1" hidden="1" customWidth="1"/>
    <col min="3057" max="3057" width="23.7109375" style="1" customWidth="1"/>
    <col min="3058" max="3058" width="10" style="1" customWidth="1"/>
    <col min="3059" max="3059" width="0" style="1" hidden="1" customWidth="1"/>
    <col min="3060" max="3061" width="14.7109375" style="1" customWidth="1"/>
    <col min="3062" max="3062" width="12.85546875" style="1" customWidth="1"/>
    <col min="3063" max="3063" width="3.28515625" style="1" customWidth="1"/>
    <col min="3064" max="3064" width="30.28515625" style="1" customWidth="1"/>
    <col min="3065" max="3065" width="5" style="1" customWidth="1"/>
    <col min="3066" max="3066" width="0" style="1" hidden="1" customWidth="1"/>
    <col min="3067" max="3067" width="14.28515625" style="1" customWidth="1"/>
    <col min="3068" max="3068" width="5.7109375" style="1" customWidth="1"/>
    <col min="3069" max="3069" width="0" style="1" hidden="1" customWidth="1"/>
    <col min="3070" max="3070" width="17.28515625" style="1" customWidth="1"/>
    <col min="3071" max="3071" width="12.7109375" style="1" customWidth="1"/>
    <col min="3072" max="3072" width="0" style="1" hidden="1" customWidth="1"/>
    <col min="3073" max="3073" width="5.28515625" style="1" customWidth="1"/>
    <col min="3074" max="3074" width="0" style="1" hidden="1" customWidth="1"/>
    <col min="3075" max="3075" width="17" style="1" customWidth="1"/>
    <col min="3076" max="3076" width="6.28515625" style="1" customWidth="1"/>
    <col min="3077" max="3077" width="0" style="1" hidden="1" customWidth="1"/>
    <col min="3078" max="3078" width="14.28515625" style="1" customWidth="1"/>
    <col min="3079" max="3079" width="7.5703125" style="1" customWidth="1"/>
    <col min="3080" max="3080" width="0" style="1" hidden="1" customWidth="1"/>
    <col min="3081" max="3082" width="14.28515625" style="1" customWidth="1"/>
    <col min="3083" max="3083" width="20.85546875" style="1" customWidth="1"/>
    <col min="3084" max="3084" width="14.42578125" style="1" customWidth="1"/>
    <col min="3085" max="3085" width="15" style="1" customWidth="1"/>
    <col min="3086" max="3086" width="2.7109375" style="1" customWidth="1"/>
    <col min="3087" max="3087" width="11.7109375" style="1" customWidth="1"/>
    <col min="3088" max="3088" width="11.5703125" style="1" customWidth="1"/>
    <col min="3089" max="3089" width="2.28515625" style="1" customWidth="1"/>
    <col min="3090" max="3090" width="41" style="1" customWidth="1"/>
    <col min="3091" max="3091" width="14.28515625" style="1" customWidth="1"/>
    <col min="3092" max="3093" width="11.5703125" style="1" customWidth="1"/>
    <col min="3094" max="3094" width="21.85546875" style="1" customWidth="1"/>
    <col min="3095" max="3286" width="11.42578125" style="1"/>
    <col min="3287" max="3287" width="21.85546875" style="1" customWidth="1"/>
    <col min="3288" max="3288" width="13.85546875" style="1" customWidth="1"/>
    <col min="3289" max="3289" width="38.7109375" style="1" customWidth="1"/>
    <col min="3290" max="3290" width="3" style="1" bestFit="1" customWidth="1"/>
    <col min="3291" max="3291" width="32.28515625" style="1" customWidth="1"/>
    <col min="3292" max="3292" width="46.28515625" style="1" customWidth="1"/>
    <col min="3293" max="3293" width="19" style="1" customWidth="1"/>
    <col min="3294" max="3294" width="0" style="1" hidden="1" customWidth="1"/>
    <col min="3295" max="3295" width="17.7109375" style="1" customWidth="1"/>
    <col min="3296" max="3296" width="0" style="1" hidden="1" customWidth="1"/>
    <col min="3297" max="3297" width="22.28515625" style="1" customWidth="1"/>
    <col min="3298" max="3298" width="5.28515625" style="1" customWidth="1"/>
    <col min="3299" max="3299" width="36.28515625" style="1" customWidth="1"/>
    <col min="3300" max="3300" width="5.7109375" style="1" customWidth="1"/>
    <col min="3301" max="3301" width="0" style="1" hidden="1" customWidth="1"/>
    <col min="3302" max="3302" width="20.7109375" style="1" customWidth="1"/>
    <col min="3303" max="3303" width="4.85546875" style="1" customWidth="1"/>
    <col min="3304" max="3304" width="0" style="1" hidden="1" customWidth="1"/>
    <col min="3305" max="3305" width="24.7109375" style="1" customWidth="1"/>
    <col min="3306" max="3306" width="12.28515625" style="1" customWidth="1"/>
    <col min="3307" max="3307" width="0" style="1" hidden="1" customWidth="1"/>
    <col min="3308" max="3308" width="3.42578125" style="1" customWidth="1"/>
    <col min="3309" max="3309" width="0" style="1" hidden="1" customWidth="1"/>
    <col min="3310" max="3310" width="17.7109375" style="1" customWidth="1"/>
    <col min="3311" max="3311" width="3.42578125" style="1" customWidth="1"/>
    <col min="3312" max="3312" width="0" style="1" hidden="1" customWidth="1"/>
    <col min="3313" max="3313" width="23.7109375" style="1" customWidth="1"/>
    <col min="3314" max="3314" width="10" style="1" customWidth="1"/>
    <col min="3315" max="3315" width="0" style="1" hidden="1" customWidth="1"/>
    <col min="3316" max="3317" width="14.7109375" style="1" customWidth="1"/>
    <col min="3318" max="3318" width="12.85546875" style="1" customWidth="1"/>
    <col min="3319" max="3319" width="3.28515625" style="1" customWidth="1"/>
    <col min="3320" max="3320" width="30.28515625" style="1" customWidth="1"/>
    <col min="3321" max="3321" width="5" style="1" customWidth="1"/>
    <col min="3322" max="3322" width="0" style="1" hidden="1" customWidth="1"/>
    <col min="3323" max="3323" width="14.28515625" style="1" customWidth="1"/>
    <col min="3324" max="3324" width="5.7109375" style="1" customWidth="1"/>
    <col min="3325" max="3325" width="0" style="1" hidden="1" customWidth="1"/>
    <col min="3326" max="3326" width="17.28515625" style="1" customWidth="1"/>
    <col min="3327" max="3327" width="12.7109375" style="1" customWidth="1"/>
    <col min="3328" max="3328" width="0" style="1" hidden="1" customWidth="1"/>
    <col min="3329" max="3329" width="5.28515625" style="1" customWidth="1"/>
    <col min="3330" max="3330" width="0" style="1" hidden="1" customWidth="1"/>
    <col min="3331" max="3331" width="17" style="1" customWidth="1"/>
    <col min="3332" max="3332" width="6.28515625" style="1" customWidth="1"/>
    <col min="3333" max="3333" width="0" style="1" hidden="1" customWidth="1"/>
    <col min="3334" max="3334" width="14.28515625" style="1" customWidth="1"/>
    <col min="3335" max="3335" width="7.5703125" style="1" customWidth="1"/>
    <col min="3336" max="3336" width="0" style="1" hidden="1" customWidth="1"/>
    <col min="3337" max="3338" width="14.28515625" style="1" customWidth="1"/>
    <col min="3339" max="3339" width="20.85546875" style="1" customWidth="1"/>
    <col min="3340" max="3340" width="14.42578125" style="1" customWidth="1"/>
    <col min="3341" max="3341" width="15" style="1" customWidth="1"/>
    <col min="3342" max="3342" width="2.7109375" style="1" customWidth="1"/>
    <col min="3343" max="3343" width="11.7109375" style="1" customWidth="1"/>
    <col min="3344" max="3344" width="11.5703125" style="1" customWidth="1"/>
    <col min="3345" max="3345" width="2.28515625" style="1" customWidth="1"/>
    <col min="3346" max="3346" width="41" style="1" customWidth="1"/>
    <col min="3347" max="3347" width="14.28515625" style="1" customWidth="1"/>
    <col min="3348" max="3349" width="11.5703125" style="1" customWidth="1"/>
    <col min="3350" max="3350" width="21.85546875" style="1" customWidth="1"/>
    <col min="3351" max="3542" width="11.42578125" style="1"/>
    <col min="3543" max="3543" width="21.85546875" style="1" customWidth="1"/>
    <col min="3544" max="3544" width="13.85546875" style="1" customWidth="1"/>
    <col min="3545" max="3545" width="38.7109375" style="1" customWidth="1"/>
    <col min="3546" max="3546" width="3" style="1" bestFit="1" customWidth="1"/>
    <col min="3547" max="3547" width="32.28515625" style="1" customWidth="1"/>
    <col min="3548" max="3548" width="46.28515625" style="1" customWidth="1"/>
    <col min="3549" max="3549" width="19" style="1" customWidth="1"/>
    <col min="3550" max="3550" width="0" style="1" hidden="1" customWidth="1"/>
    <col min="3551" max="3551" width="17.7109375" style="1" customWidth="1"/>
    <col min="3552" max="3552" width="0" style="1" hidden="1" customWidth="1"/>
    <col min="3553" max="3553" width="22.28515625" style="1" customWidth="1"/>
    <col min="3554" max="3554" width="5.28515625" style="1" customWidth="1"/>
    <col min="3555" max="3555" width="36.28515625" style="1" customWidth="1"/>
    <col min="3556" max="3556" width="5.7109375" style="1" customWidth="1"/>
    <col min="3557" max="3557" width="0" style="1" hidden="1" customWidth="1"/>
    <col min="3558" max="3558" width="20.7109375" style="1" customWidth="1"/>
    <col min="3559" max="3559" width="4.85546875" style="1" customWidth="1"/>
    <col min="3560" max="3560" width="0" style="1" hidden="1" customWidth="1"/>
    <col min="3561" max="3561" width="24.7109375" style="1" customWidth="1"/>
    <col min="3562" max="3562" width="12.28515625" style="1" customWidth="1"/>
    <col min="3563" max="3563" width="0" style="1" hidden="1" customWidth="1"/>
    <col min="3564" max="3564" width="3.42578125" style="1" customWidth="1"/>
    <col min="3565" max="3565" width="0" style="1" hidden="1" customWidth="1"/>
    <col min="3566" max="3566" width="17.7109375" style="1" customWidth="1"/>
    <col min="3567" max="3567" width="3.42578125" style="1" customWidth="1"/>
    <col min="3568" max="3568" width="0" style="1" hidden="1" customWidth="1"/>
    <col min="3569" max="3569" width="23.7109375" style="1" customWidth="1"/>
    <col min="3570" max="3570" width="10" style="1" customWidth="1"/>
    <col min="3571" max="3571" width="0" style="1" hidden="1" customWidth="1"/>
    <col min="3572" max="3573" width="14.7109375" style="1" customWidth="1"/>
    <col min="3574" max="3574" width="12.85546875" style="1" customWidth="1"/>
    <col min="3575" max="3575" width="3.28515625" style="1" customWidth="1"/>
    <col min="3576" max="3576" width="30.28515625" style="1" customWidth="1"/>
    <col min="3577" max="3577" width="5" style="1" customWidth="1"/>
    <col min="3578" max="3578" width="0" style="1" hidden="1" customWidth="1"/>
    <col min="3579" max="3579" width="14.28515625" style="1" customWidth="1"/>
    <col min="3580" max="3580" width="5.7109375" style="1" customWidth="1"/>
    <col min="3581" max="3581" width="0" style="1" hidden="1" customWidth="1"/>
    <col min="3582" max="3582" width="17.28515625" style="1" customWidth="1"/>
    <col min="3583" max="3583" width="12.7109375" style="1" customWidth="1"/>
    <col min="3584" max="3584" width="0" style="1" hidden="1" customWidth="1"/>
    <col min="3585" max="3585" width="5.28515625" style="1" customWidth="1"/>
    <col min="3586" max="3586" width="0" style="1" hidden="1" customWidth="1"/>
    <col min="3587" max="3587" width="17" style="1" customWidth="1"/>
    <col min="3588" max="3588" width="6.28515625" style="1" customWidth="1"/>
    <col min="3589" max="3589" width="0" style="1" hidden="1" customWidth="1"/>
    <col min="3590" max="3590" width="14.28515625" style="1" customWidth="1"/>
    <col min="3591" max="3591" width="7.5703125" style="1" customWidth="1"/>
    <col min="3592" max="3592" width="0" style="1" hidden="1" customWidth="1"/>
    <col min="3593" max="3594" width="14.28515625" style="1" customWidth="1"/>
    <col min="3595" max="3595" width="20.85546875" style="1" customWidth="1"/>
    <col min="3596" max="3596" width="14.42578125" style="1" customWidth="1"/>
    <col min="3597" max="3597" width="15" style="1" customWidth="1"/>
    <col min="3598" max="3598" width="2.7109375" style="1" customWidth="1"/>
    <col min="3599" max="3599" width="11.7109375" style="1" customWidth="1"/>
    <col min="3600" max="3600" width="11.5703125" style="1" customWidth="1"/>
    <col min="3601" max="3601" width="2.28515625" style="1" customWidth="1"/>
    <col min="3602" max="3602" width="41" style="1" customWidth="1"/>
    <col min="3603" max="3603" width="14.28515625" style="1" customWidth="1"/>
    <col min="3604" max="3605" width="11.5703125" style="1" customWidth="1"/>
    <col min="3606" max="3606" width="21.85546875" style="1" customWidth="1"/>
    <col min="3607" max="3798" width="11.42578125" style="1"/>
    <col min="3799" max="3799" width="21.85546875" style="1" customWidth="1"/>
    <col min="3800" max="3800" width="13.85546875" style="1" customWidth="1"/>
    <col min="3801" max="3801" width="38.7109375" style="1" customWidth="1"/>
    <col min="3802" max="3802" width="3" style="1" bestFit="1" customWidth="1"/>
    <col min="3803" max="3803" width="32.28515625" style="1" customWidth="1"/>
    <col min="3804" max="3804" width="46.28515625" style="1" customWidth="1"/>
    <col min="3805" max="3805" width="19" style="1" customWidth="1"/>
    <col min="3806" max="3806" width="0" style="1" hidden="1" customWidth="1"/>
    <col min="3807" max="3807" width="17.7109375" style="1" customWidth="1"/>
    <col min="3808" max="3808" width="0" style="1" hidden="1" customWidth="1"/>
    <col min="3809" max="3809" width="22.28515625" style="1" customWidth="1"/>
    <col min="3810" max="3810" width="5.28515625" style="1" customWidth="1"/>
    <col min="3811" max="3811" width="36.28515625" style="1" customWidth="1"/>
    <col min="3812" max="3812" width="5.7109375" style="1" customWidth="1"/>
    <col min="3813" max="3813" width="0" style="1" hidden="1" customWidth="1"/>
    <col min="3814" max="3814" width="20.7109375" style="1" customWidth="1"/>
    <col min="3815" max="3815" width="4.85546875" style="1" customWidth="1"/>
    <col min="3816" max="3816" width="0" style="1" hidden="1" customWidth="1"/>
    <col min="3817" max="3817" width="24.7109375" style="1" customWidth="1"/>
    <col min="3818" max="3818" width="12.28515625" style="1" customWidth="1"/>
    <col min="3819" max="3819" width="0" style="1" hidden="1" customWidth="1"/>
    <col min="3820" max="3820" width="3.42578125" style="1" customWidth="1"/>
    <col min="3821" max="3821" width="0" style="1" hidden="1" customWidth="1"/>
    <col min="3822" max="3822" width="17.7109375" style="1" customWidth="1"/>
    <col min="3823" max="3823" width="3.42578125" style="1" customWidth="1"/>
    <col min="3824" max="3824" width="0" style="1" hidden="1" customWidth="1"/>
    <col min="3825" max="3825" width="23.7109375" style="1" customWidth="1"/>
    <col min="3826" max="3826" width="10" style="1" customWidth="1"/>
    <col min="3827" max="3827" width="0" style="1" hidden="1" customWidth="1"/>
    <col min="3828" max="3829" width="14.7109375" style="1" customWidth="1"/>
    <col min="3830" max="3830" width="12.85546875" style="1" customWidth="1"/>
    <col min="3831" max="3831" width="3.28515625" style="1" customWidth="1"/>
    <col min="3832" max="3832" width="30.28515625" style="1" customWidth="1"/>
    <col min="3833" max="3833" width="5" style="1" customWidth="1"/>
    <col min="3834" max="3834" width="0" style="1" hidden="1" customWidth="1"/>
    <col min="3835" max="3835" width="14.28515625" style="1" customWidth="1"/>
    <col min="3836" max="3836" width="5.7109375" style="1" customWidth="1"/>
    <col min="3837" max="3837" width="0" style="1" hidden="1" customWidth="1"/>
    <col min="3838" max="3838" width="17.28515625" style="1" customWidth="1"/>
    <col min="3839" max="3839" width="12.7109375" style="1" customWidth="1"/>
    <col min="3840" max="3840" width="0" style="1" hidden="1" customWidth="1"/>
    <col min="3841" max="3841" width="5.28515625" style="1" customWidth="1"/>
    <col min="3842" max="3842" width="0" style="1" hidden="1" customWidth="1"/>
    <col min="3843" max="3843" width="17" style="1" customWidth="1"/>
    <col min="3844" max="3844" width="6.28515625" style="1" customWidth="1"/>
    <col min="3845" max="3845" width="0" style="1" hidden="1" customWidth="1"/>
    <col min="3846" max="3846" width="14.28515625" style="1" customWidth="1"/>
    <col min="3847" max="3847" width="7.5703125" style="1" customWidth="1"/>
    <col min="3848" max="3848" width="0" style="1" hidden="1" customWidth="1"/>
    <col min="3849" max="3850" width="14.28515625" style="1" customWidth="1"/>
    <col min="3851" max="3851" width="20.85546875" style="1" customWidth="1"/>
    <col min="3852" max="3852" width="14.42578125" style="1" customWidth="1"/>
    <col min="3853" max="3853" width="15" style="1" customWidth="1"/>
    <col min="3854" max="3854" width="2.7109375" style="1" customWidth="1"/>
    <col min="3855" max="3855" width="11.7109375" style="1" customWidth="1"/>
    <col min="3856" max="3856" width="11.5703125" style="1" customWidth="1"/>
    <col min="3857" max="3857" width="2.28515625" style="1" customWidth="1"/>
    <col min="3858" max="3858" width="41" style="1" customWidth="1"/>
    <col min="3859" max="3859" width="14.28515625" style="1" customWidth="1"/>
    <col min="3860" max="3861" width="11.5703125" style="1" customWidth="1"/>
    <col min="3862" max="3862" width="21.85546875" style="1" customWidth="1"/>
    <col min="3863" max="4054" width="11.42578125" style="1"/>
    <col min="4055" max="4055" width="21.85546875" style="1" customWidth="1"/>
    <col min="4056" max="4056" width="13.85546875" style="1" customWidth="1"/>
    <col min="4057" max="4057" width="38.7109375" style="1" customWidth="1"/>
    <col min="4058" max="4058" width="3" style="1" bestFit="1" customWidth="1"/>
    <col min="4059" max="4059" width="32.28515625" style="1" customWidth="1"/>
    <col min="4060" max="4060" width="46.28515625" style="1" customWidth="1"/>
    <col min="4061" max="4061" width="19" style="1" customWidth="1"/>
    <col min="4062" max="4062" width="0" style="1" hidden="1" customWidth="1"/>
    <col min="4063" max="4063" width="17.7109375" style="1" customWidth="1"/>
    <col min="4064" max="4064" width="0" style="1" hidden="1" customWidth="1"/>
    <col min="4065" max="4065" width="22.28515625" style="1" customWidth="1"/>
    <col min="4066" max="4066" width="5.28515625" style="1" customWidth="1"/>
    <col min="4067" max="4067" width="36.28515625" style="1" customWidth="1"/>
    <col min="4068" max="4068" width="5.7109375" style="1" customWidth="1"/>
    <col min="4069" max="4069" width="0" style="1" hidden="1" customWidth="1"/>
    <col min="4070" max="4070" width="20.7109375" style="1" customWidth="1"/>
    <col min="4071" max="4071" width="4.85546875" style="1" customWidth="1"/>
    <col min="4072" max="4072" width="0" style="1" hidden="1" customWidth="1"/>
    <col min="4073" max="4073" width="24.7109375" style="1" customWidth="1"/>
    <col min="4074" max="4074" width="12.28515625" style="1" customWidth="1"/>
    <col min="4075" max="4075" width="0" style="1" hidden="1" customWidth="1"/>
    <col min="4076" max="4076" width="3.42578125" style="1" customWidth="1"/>
    <col min="4077" max="4077" width="0" style="1" hidden="1" customWidth="1"/>
    <col min="4078" max="4078" width="17.7109375" style="1" customWidth="1"/>
    <col min="4079" max="4079" width="3.42578125" style="1" customWidth="1"/>
    <col min="4080" max="4080" width="0" style="1" hidden="1" customWidth="1"/>
    <col min="4081" max="4081" width="23.7109375" style="1" customWidth="1"/>
    <col min="4082" max="4082" width="10" style="1" customWidth="1"/>
    <col min="4083" max="4083" width="0" style="1" hidden="1" customWidth="1"/>
    <col min="4084" max="4085" width="14.7109375" style="1" customWidth="1"/>
    <col min="4086" max="4086" width="12.85546875" style="1" customWidth="1"/>
    <col min="4087" max="4087" width="3.28515625" style="1" customWidth="1"/>
    <col min="4088" max="4088" width="30.28515625" style="1" customWidth="1"/>
    <col min="4089" max="4089" width="5" style="1" customWidth="1"/>
    <col min="4090" max="4090" width="0" style="1" hidden="1" customWidth="1"/>
    <col min="4091" max="4091" width="14.28515625" style="1" customWidth="1"/>
    <col min="4092" max="4092" width="5.7109375" style="1" customWidth="1"/>
    <col min="4093" max="4093" width="0" style="1" hidden="1" customWidth="1"/>
    <col min="4094" max="4094" width="17.28515625" style="1" customWidth="1"/>
    <col min="4095" max="4095" width="12.7109375" style="1" customWidth="1"/>
    <col min="4096" max="4096" width="0" style="1" hidden="1" customWidth="1"/>
    <col min="4097" max="4097" width="5.28515625" style="1" customWidth="1"/>
    <col min="4098" max="4098" width="0" style="1" hidden="1" customWidth="1"/>
    <col min="4099" max="4099" width="17" style="1" customWidth="1"/>
    <col min="4100" max="4100" width="6.28515625" style="1" customWidth="1"/>
    <col min="4101" max="4101" width="0" style="1" hidden="1" customWidth="1"/>
    <col min="4102" max="4102" width="14.28515625" style="1" customWidth="1"/>
    <col min="4103" max="4103" width="7.5703125" style="1" customWidth="1"/>
    <col min="4104" max="4104" width="0" style="1" hidden="1" customWidth="1"/>
    <col min="4105" max="4106" width="14.28515625" style="1" customWidth="1"/>
    <col min="4107" max="4107" width="20.85546875" style="1" customWidth="1"/>
    <col min="4108" max="4108" width="14.42578125" style="1" customWidth="1"/>
    <col min="4109" max="4109" width="15" style="1" customWidth="1"/>
    <col min="4110" max="4110" width="2.7109375" style="1" customWidth="1"/>
    <col min="4111" max="4111" width="11.7109375" style="1" customWidth="1"/>
    <col min="4112" max="4112" width="11.5703125" style="1" customWidth="1"/>
    <col min="4113" max="4113" width="2.28515625" style="1" customWidth="1"/>
    <col min="4114" max="4114" width="41" style="1" customWidth="1"/>
    <col min="4115" max="4115" width="14.28515625" style="1" customWidth="1"/>
    <col min="4116" max="4117" width="11.5703125" style="1" customWidth="1"/>
    <col min="4118" max="4118" width="21.85546875" style="1" customWidth="1"/>
    <col min="4119" max="4310" width="11.42578125" style="1"/>
    <col min="4311" max="4311" width="21.85546875" style="1" customWidth="1"/>
    <col min="4312" max="4312" width="13.85546875" style="1" customWidth="1"/>
    <col min="4313" max="4313" width="38.7109375" style="1" customWidth="1"/>
    <col min="4314" max="4314" width="3" style="1" bestFit="1" customWidth="1"/>
    <col min="4315" max="4315" width="32.28515625" style="1" customWidth="1"/>
    <col min="4316" max="4316" width="46.28515625" style="1" customWidth="1"/>
    <col min="4317" max="4317" width="19" style="1" customWidth="1"/>
    <col min="4318" max="4318" width="0" style="1" hidden="1" customWidth="1"/>
    <col min="4319" max="4319" width="17.7109375" style="1" customWidth="1"/>
    <col min="4320" max="4320" width="0" style="1" hidden="1" customWidth="1"/>
    <col min="4321" max="4321" width="22.28515625" style="1" customWidth="1"/>
    <col min="4322" max="4322" width="5.28515625" style="1" customWidth="1"/>
    <col min="4323" max="4323" width="36.28515625" style="1" customWidth="1"/>
    <col min="4324" max="4324" width="5.7109375" style="1" customWidth="1"/>
    <col min="4325" max="4325" width="0" style="1" hidden="1" customWidth="1"/>
    <col min="4326" max="4326" width="20.7109375" style="1" customWidth="1"/>
    <col min="4327" max="4327" width="4.85546875" style="1" customWidth="1"/>
    <col min="4328" max="4328" width="0" style="1" hidden="1" customWidth="1"/>
    <col min="4329" max="4329" width="24.7109375" style="1" customWidth="1"/>
    <col min="4330" max="4330" width="12.28515625" style="1" customWidth="1"/>
    <col min="4331" max="4331" width="0" style="1" hidden="1" customWidth="1"/>
    <col min="4332" max="4332" width="3.42578125" style="1" customWidth="1"/>
    <col min="4333" max="4333" width="0" style="1" hidden="1" customWidth="1"/>
    <col min="4334" max="4334" width="17.7109375" style="1" customWidth="1"/>
    <col min="4335" max="4335" width="3.42578125" style="1" customWidth="1"/>
    <col min="4336" max="4336" width="0" style="1" hidden="1" customWidth="1"/>
    <col min="4337" max="4337" width="23.7109375" style="1" customWidth="1"/>
    <col min="4338" max="4338" width="10" style="1" customWidth="1"/>
    <col min="4339" max="4339" width="0" style="1" hidden="1" customWidth="1"/>
    <col min="4340" max="4341" width="14.7109375" style="1" customWidth="1"/>
    <col min="4342" max="4342" width="12.85546875" style="1" customWidth="1"/>
    <col min="4343" max="4343" width="3.28515625" style="1" customWidth="1"/>
    <col min="4344" max="4344" width="30.28515625" style="1" customWidth="1"/>
    <col min="4345" max="4345" width="5" style="1" customWidth="1"/>
    <col min="4346" max="4346" width="0" style="1" hidden="1" customWidth="1"/>
    <col min="4347" max="4347" width="14.28515625" style="1" customWidth="1"/>
    <col min="4348" max="4348" width="5.7109375" style="1" customWidth="1"/>
    <col min="4349" max="4349" width="0" style="1" hidden="1" customWidth="1"/>
    <col min="4350" max="4350" width="17.28515625" style="1" customWidth="1"/>
    <col min="4351" max="4351" width="12.7109375" style="1" customWidth="1"/>
    <col min="4352" max="4352" width="0" style="1" hidden="1" customWidth="1"/>
    <col min="4353" max="4353" width="5.28515625" style="1" customWidth="1"/>
    <col min="4354" max="4354" width="0" style="1" hidden="1" customWidth="1"/>
    <col min="4355" max="4355" width="17" style="1" customWidth="1"/>
    <col min="4356" max="4356" width="6.28515625" style="1" customWidth="1"/>
    <col min="4357" max="4357" width="0" style="1" hidden="1" customWidth="1"/>
    <col min="4358" max="4358" width="14.28515625" style="1" customWidth="1"/>
    <col min="4359" max="4359" width="7.5703125" style="1" customWidth="1"/>
    <col min="4360" max="4360" width="0" style="1" hidden="1" customWidth="1"/>
    <col min="4361" max="4362" width="14.28515625" style="1" customWidth="1"/>
    <col min="4363" max="4363" width="20.85546875" style="1" customWidth="1"/>
    <col min="4364" max="4364" width="14.42578125" style="1" customWidth="1"/>
    <col min="4365" max="4365" width="15" style="1" customWidth="1"/>
    <col min="4366" max="4366" width="2.7109375" style="1" customWidth="1"/>
    <col min="4367" max="4367" width="11.7109375" style="1" customWidth="1"/>
    <col min="4368" max="4368" width="11.5703125" style="1" customWidth="1"/>
    <col min="4369" max="4369" width="2.28515625" style="1" customWidth="1"/>
    <col min="4370" max="4370" width="41" style="1" customWidth="1"/>
    <col min="4371" max="4371" width="14.28515625" style="1" customWidth="1"/>
    <col min="4372" max="4373" width="11.5703125" style="1" customWidth="1"/>
    <col min="4374" max="4374" width="21.85546875" style="1" customWidth="1"/>
    <col min="4375" max="4566" width="11.42578125" style="1"/>
    <col min="4567" max="4567" width="21.85546875" style="1" customWidth="1"/>
    <col min="4568" max="4568" width="13.85546875" style="1" customWidth="1"/>
    <col min="4569" max="4569" width="38.7109375" style="1" customWidth="1"/>
    <col min="4570" max="4570" width="3" style="1" bestFit="1" customWidth="1"/>
    <col min="4571" max="4571" width="32.28515625" style="1" customWidth="1"/>
    <col min="4572" max="4572" width="46.28515625" style="1" customWidth="1"/>
    <col min="4573" max="4573" width="19" style="1" customWidth="1"/>
    <col min="4574" max="4574" width="0" style="1" hidden="1" customWidth="1"/>
    <col min="4575" max="4575" width="17.7109375" style="1" customWidth="1"/>
    <col min="4576" max="4576" width="0" style="1" hidden="1" customWidth="1"/>
    <col min="4577" max="4577" width="22.28515625" style="1" customWidth="1"/>
    <col min="4578" max="4578" width="5.28515625" style="1" customWidth="1"/>
    <col min="4579" max="4579" width="36.28515625" style="1" customWidth="1"/>
    <col min="4580" max="4580" width="5.7109375" style="1" customWidth="1"/>
    <col min="4581" max="4581" width="0" style="1" hidden="1" customWidth="1"/>
    <col min="4582" max="4582" width="20.7109375" style="1" customWidth="1"/>
    <col min="4583" max="4583" width="4.85546875" style="1" customWidth="1"/>
    <col min="4584" max="4584" width="0" style="1" hidden="1" customWidth="1"/>
    <col min="4585" max="4585" width="24.7109375" style="1" customWidth="1"/>
    <col min="4586" max="4586" width="12.28515625" style="1" customWidth="1"/>
    <col min="4587" max="4587" width="0" style="1" hidden="1" customWidth="1"/>
    <col min="4588" max="4588" width="3.42578125" style="1" customWidth="1"/>
    <col min="4589" max="4589" width="0" style="1" hidden="1" customWidth="1"/>
    <col min="4590" max="4590" width="17.7109375" style="1" customWidth="1"/>
    <col min="4591" max="4591" width="3.42578125" style="1" customWidth="1"/>
    <col min="4592" max="4592" width="0" style="1" hidden="1" customWidth="1"/>
    <col min="4593" max="4593" width="23.7109375" style="1" customWidth="1"/>
    <col min="4594" max="4594" width="10" style="1" customWidth="1"/>
    <col min="4595" max="4595" width="0" style="1" hidden="1" customWidth="1"/>
    <col min="4596" max="4597" width="14.7109375" style="1" customWidth="1"/>
    <col min="4598" max="4598" width="12.85546875" style="1" customWidth="1"/>
    <col min="4599" max="4599" width="3.28515625" style="1" customWidth="1"/>
    <col min="4600" max="4600" width="30.28515625" style="1" customWidth="1"/>
    <col min="4601" max="4601" width="5" style="1" customWidth="1"/>
    <col min="4602" max="4602" width="0" style="1" hidden="1" customWidth="1"/>
    <col min="4603" max="4603" width="14.28515625" style="1" customWidth="1"/>
    <col min="4604" max="4604" width="5.7109375" style="1" customWidth="1"/>
    <col min="4605" max="4605" width="0" style="1" hidden="1" customWidth="1"/>
    <col min="4606" max="4606" width="17.28515625" style="1" customWidth="1"/>
    <col min="4607" max="4607" width="12.7109375" style="1" customWidth="1"/>
    <col min="4608" max="4608" width="0" style="1" hidden="1" customWidth="1"/>
    <col min="4609" max="4609" width="5.28515625" style="1" customWidth="1"/>
    <col min="4610" max="4610" width="0" style="1" hidden="1" customWidth="1"/>
    <col min="4611" max="4611" width="17" style="1" customWidth="1"/>
    <col min="4612" max="4612" width="6.28515625" style="1" customWidth="1"/>
    <col min="4613" max="4613" width="0" style="1" hidden="1" customWidth="1"/>
    <col min="4614" max="4614" width="14.28515625" style="1" customWidth="1"/>
    <col min="4615" max="4615" width="7.5703125" style="1" customWidth="1"/>
    <col min="4616" max="4616" width="0" style="1" hidden="1" customWidth="1"/>
    <col min="4617" max="4618" width="14.28515625" style="1" customWidth="1"/>
    <col min="4619" max="4619" width="20.85546875" style="1" customWidth="1"/>
    <col min="4620" max="4620" width="14.42578125" style="1" customWidth="1"/>
    <col min="4621" max="4621" width="15" style="1" customWidth="1"/>
    <col min="4622" max="4622" width="2.7109375" style="1" customWidth="1"/>
    <col min="4623" max="4623" width="11.7109375" style="1" customWidth="1"/>
    <col min="4624" max="4624" width="11.5703125" style="1" customWidth="1"/>
    <col min="4625" max="4625" width="2.28515625" style="1" customWidth="1"/>
    <col min="4626" max="4626" width="41" style="1" customWidth="1"/>
    <col min="4627" max="4627" width="14.28515625" style="1" customWidth="1"/>
    <col min="4628" max="4629" width="11.5703125" style="1" customWidth="1"/>
    <col min="4630" max="4630" width="21.85546875" style="1" customWidth="1"/>
    <col min="4631" max="4822" width="11.42578125" style="1"/>
    <col min="4823" max="4823" width="21.85546875" style="1" customWidth="1"/>
    <col min="4824" max="4824" width="13.85546875" style="1" customWidth="1"/>
    <col min="4825" max="4825" width="38.7109375" style="1" customWidth="1"/>
    <col min="4826" max="4826" width="3" style="1" bestFit="1" customWidth="1"/>
    <col min="4827" max="4827" width="32.28515625" style="1" customWidth="1"/>
    <col min="4828" max="4828" width="46.28515625" style="1" customWidth="1"/>
    <col min="4829" max="4829" width="19" style="1" customWidth="1"/>
    <col min="4830" max="4830" width="0" style="1" hidden="1" customWidth="1"/>
    <col min="4831" max="4831" width="17.7109375" style="1" customWidth="1"/>
    <col min="4832" max="4832" width="0" style="1" hidden="1" customWidth="1"/>
    <col min="4833" max="4833" width="22.28515625" style="1" customWidth="1"/>
    <col min="4834" max="4834" width="5.28515625" style="1" customWidth="1"/>
    <col min="4835" max="4835" width="36.28515625" style="1" customWidth="1"/>
    <col min="4836" max="4836" width="5.7109375" style="1" customWidth="1"/>
    <col min="4837" max="4837" width="0" style="1" hidden="1" customWidth="1"/>
    <col min="4838" max="4838" width="20.7109375" style="1" customWidth="1"/>
    <col min="4839" max="4839" width="4.85546875" style="1" customWidth="1"/>
    <col min="4840" max="4840" width="0" style="1" hidden="1" customWidth="1"/>
    <col min="4841" max="4841" width="24.7109375" style="1" customWidth="1"/>
    <col min="4842" max="4842" width="12.28515625" style="1" customWidth="1"/>
    <col min="4843" max="4843" width="0" style="1" hidden="1" customWidth="1"/>
    <col min="4844" max="4844" width="3.42578125" style="1" customWidth="1"/>
    <col min="4845" max="4845" width="0" style="1" hidden="1" customWidth="1"/>
    <col min="4846" max="4846" width="17.7109375" style="1" customWidth="1"/>
    <col min="4847" max="4847" width="3.42578125" style="1" customWidth="1"/>
    <col min="4848" max="4848" width="0" style="1" hidden="1" customWidth="1"/>
    <col min="4849" max="4849" width="23.7109375" style="1" customWidth="1"/>
    <col min="4850" max="4850" width="10" style="1" customWidth="1"/>
    <col min="4851" max="4851" width="0" style="1" hidden="1" customWidth="1"/>
    <col min="4852" max="4853" width="14.7109375" style="1" customWidth="1"/>
    <col min="4854" max="4854" width="12.85546875" style="1" customWidth="1"/>
    <col min="4855" max="4855" width="3.28515625" style="1" customWidth="1"/>
    <col min="4856" max="4856" width="30.28515625" style="1" customWidth="1"/>
    <col min="4857" max="4857" width="5" style="1" customWidth="1"/>
    <col min="4858" max="4858" width="0" style="1" hidden="1" customWidth="1"/>
    <col min="4859" max="4859" width="14.28515625" style="1" customWidth="1"/>
    <col min="4860" max="4860" width="5.7109375" style="1" customWidth="1"/>
    <col min="4861" max="4861" width="0" style="1" hidden="1" customWidth="1"/>
    <col min="4862" max="4862" width="17.28515625" style="1" customWidth="1"/>
    <col min="4863" max="4863" width="12.7109375" style="1" customWidth="1"/>
    <col min="4864" max="4864" width="0" style="1" hidden="1" customWidth="1"/>
    <col min="4865" max="4865" width="5.28515625" style="1" customWidth="1"/>
    <col min="4866" max="4866" width="0" style="1" hidden="1" customWidth="1"/>
    <col min="4867" max="4867" width="17" style="1" customWidth="1"/>
    <col min="4868" max="4868" width="6.28515625" style="1" customWidth="1"/>
    <col min="4869" max="4869" width="0" style="1" hidden="1" customWidth="1"/>
    <col min="4870" max="4870" width="14.28515625" style="1" customWidth="1"/>
    <col min="4871" max="4871" width="7.5703125" style="1" customWidth="1"/>
    <col min="4872" max="4872" width="0" style="1" hidden="1" customWidth="1"/>
    <col min="4873" max="4874" width="14.28515625" style="1" customWidth="1"/>
    <col min="4875" max="4875" width="20.85546875" style="1" customWidth="1"/>
    <col min="4876" max="4876" width="14.42578125" style="1" customWidth="1"/>
    <col min="4877" max="4877" width="15" style="1" customWidth="1"/>
    <col min="4878" max="4878" width="2.7109375" style="1" customWidth="1"/>
    <col min="4879" max="4879" width="11.7109375" style="1" customWidth="1"/>
    <col min="4880" max="4880" width="11.5703125" style="1" customWidth="1"/>
    <col min="4881" max="4881" width="2.28515625" style="1" customWidth="1"/>
    <col min="4882" max="4882" width="41" style="1" customWidth="1"/>
    <col min="4883" max="4883" width="14.28515625" style="1" customWidth="1"/>
    <col min="4884" max="4885" width="11.5703125" style="1" customWidth="1"/>
    <col min="4886" max="4886" width="21.85546875" style="1" customWidth="1"/>
    <col min="4887" max="5078" width="11.42578125" style="1"/>
    <col min="5079" max="5079" width="21.85546875" style="1" customWidth="1"/>
    <col min="5080" max="5080" width="13.85546875" style="1" customWidth="1"/>
    <col min="5081" max="5081" width="38.7109375" style="1" customWidth="1"/>
    <col min="5082" max="5082" width="3" style="1" bestFit="1" customWidth="1"/>
    <col min="5083" max="5083" width="32.28515625" style="1" customWidth="1"/>
    <col min="5084" max="5084" width="46.28515625" style="1" customWidth="1"/>
    <col min="5085" max="5085" width="19" style="1" customWidth="1"/>
    <col min="5086" max="5086" width="0" style="1" hidden="1" customWidth="1"/>
    <col min="5087" max="5087" width="17.7109375" style="1" customWidth="1"/>
    <col min="5088" max="5088" width="0" style="1" hidden="1" customWidth="1"/>
    <col min="5089" max="5089" width="22.28515625" style="1" customWidth="1"/>
    <col min="5090" max="5090" width="5.28515625" style="1" customWidth="1"/>
    <col min="5091" max="5091" width="36.28515625" style="1" customWidth="1"/>
    <col min="5092" max="5092" width="5.7109375" style="1" customWidth="1"/>
    <col min="5093" max="5093" width="0" style="1" hidden="1" customWidth="1"/>
    <col min="5094" max="5094" width="20.7109375" style="1" customWidth="1"/>
    <col min="5095" max="5095" width="4.85546875" style="1" customWidth="1"/>
    <col min="5096" max="5096" width="0" style="1" hidden="1" customWidth="1"/>
    <col min="5097" max="5097" width="24.7109375" style="1" customWidth="1"/>
    <col min="5098" max="5098" width="12.28515625" style="1" customWidth="1"/>
    <col min="5099" max="5099" width="0" style="1" hidden="1" customWidth="1"/>
    <col min="5100" max="5100" width="3.42578125" style="1" customWidth="1"/>
    <col min="5101" max="5101" width="0" style="1" hidden="1" customWidth="1"/>
    <col min="5102" max="5102" width="17.7109375" style="1" customWidth="1"/>
    <col min="5103" max="5103" width="3.42578125" style="1" customWidth="1"/>
    <col min="5104" max="5104" width="0" style="1" hidden="1" customWidth="1"/>
    <col min="5105" max="5105" width="23.7109375" style="1" customWidth="1"/>
    <col min="5106" max="5106" width="10" style="1" customWidth="1"/>
    <col min="5107" max="5107" width="0" style="1" hidden="1" customWidth="1"/>
    <col min="5108" max="5109" width="14.7109375" style="1" customWidth="1"/>
    <col min="5110" max="5110" width="12.85546875" style="1" customWidth="1"/>
    <col min="5111" max="5111" width="3.28515625" style="1" customWidth="1"/>
    <col min="5112" max="5112" width="30.28515625" style="1" customWidth="1"/>
    <col min="5113" max="5113" width="5" style="1" customWidth="1"/>
    <col min="5114" max="5114" width="0" style="1" hidden="1" customWidth="1"/>
    <col min="5115" max="5115" width="14.28515625" style="1" customWidth="1"/>
    <col min="5116" max="5116" width="5.7109375" style="1" customWidth="1"/>
    <col min="5117" max="5117" width="0" style="1" hidden="1" customWidth="1"/>
    <col min="5118" max="5118" width="17.28515625" style="1" customWidth="1"/>
    <col min="5119" max="5119" width="12.7109375" style="1" customWidth="1"/>
    <col min="5120" max="5120" width="0" style="1" hidden="1" customWidth="1"/>
    <col min="5121" max="5121" width="5.28515625" style="1" customWidth="1"/>
    <col min="5122" max="5122" width="0" style="1" hidden="1" customWidth="1"/>
    <col min="5123" max="5123" width="17" style="1" customWidth="1"/>
    <col min="5124" max="5124" width="6.28515625" style="1" customWidth="1"/>
    <col min="5125" max="5125" width="0" style="1" hidden="1" customWidth="1"/>
    <col min="5126" max="5126" width="14.28515625" style="1" customWidth="1"/>
    <col min="5127" max="5127" width="7.5703125" style="1" customWidth="1"/>
    <col min="5128" max="5128" width="0" style="1" hidden="1" customWidth="1"/>
    <col min="5129" max="5130" width="14.28515625" style="1" customWidth="1"/>
    <col min="5131" max="5131" width="20.85546875" style="1" customWidth="1"/>
    <col min="5132" max="5132" width="14.42578125" style="1" customWidth="1"/>
    <col min="5133" max="5133" width="15" style="1" customWidth="1"/>
    <col min="5134" max="5134" width="2.7109375" style="1" customWidth="1"/>
    <col min="5135" max="5135" width="11.7109375" style="1" customWidth="1"/>
    <col min="5136" max="5136" width="11.5703125" style="1" customWidth="1"/>
    <col min="5137" max="5137" width="2.28515625" style="1" customWidth="1"/>
    <col min="5138" max="5138" width="41" style="1" customWidth="1"/>
    <col min="5139" max="5139" width="14.28515625" style="1" customWidth="1"/>
    <col min="5140" max="5141" width="11.5703125" style="1" customWidth="1"/>
    <col min="5142" max="5142" width="21.85546875" style="1" customWidth="1"/>
    <col min="5143" max="5334" width="11.42578125" style="1"/>
    <col min="5335" max="5335" width="21.85546875" style="1" customWidth="1"/>
    <col min="5336" max="5336" width="13.85546875" style="1" customWidth="1"/>
    <col min="5337" max="5337" width="38.7109375" style="1" customWidth="1"/>
    <col min="5338" max="5338" width="3" style="1" bestFit="1" customWidth="1"/>
    <col min="5339" max="5339" width="32.28515625" style="1" customWidth="1"/>
    <col min="5340" max="5340" width="46.28515625" style="1" customWidth="1"/>
    <col min="5341" max="5341" width="19" style="1" customWidth="1"/>
    <col min="5342" max="5342" width="0" style="1" hidden="1" customWidth="1"/>
    <col min="5343" max="5343" width="17.7109375" style="1" customWidth="1"/>
    <col min="5344" max="5344" width="0" style="1" hidden="1" customWidth="1"/>
    <col min="5345" max="5345" width="22.28515625" style="1" customWidth="1"/>
    <col min="5346" max="5346" width="5.28515625" style="1" customWidth="1"/>
    <col min="5347" max="5347" width="36.28515625" style="1" customWidth="1"/>
    <col min="5348" max="5348" width="5.7109375" style="1" customWidth="1"/>
    <col min="5349" max="5349" width="0" style="1" hidden="1" customWidth="1"/>
    <col min="5350" max="5350" width="20.7109375" style="1" customWidth="1"/>
    <col min="5351" max="5351" width="4.85546875" style="1" customWidth="1"/>
    <col min="5352" max="5352" width="0" style="1" hidden="1" customWidth="1"/>
    <col min="5353" max="5353" width="24.7109375" style="1" customWidth="1"/>
    <col min="5354" max="5354" width="12.28515625" style="1" customWidth="1"/>
    <col min="5355" max="5355" width="0" style="1" hidden="1" customWidth="1"/>
    <col min="5356" max="5356" width="3.42578125" style="1" customWidth="1"/>
    <col min="5357" max="5357" width="0" style="1" hidden="1" customWidth="1"/>
    <col min="5358" max="5358" width="17.7109375" style="1" customWidth="1"/>
    <col min="5359" max="5359" width="3.42578125" style="1" customWidth="1"/>
    <col min="5360" max="5360" width="0" style="1" hidden="1" customWidth="1"/>
    <col min="5361" max="5361" width="23.7109375" style="1" customWidth="1"/>
    <col min="5362" max="5362" width="10" style="1" customWidth="1"/>
    <col min="5363" max="5363" width="0" style="1" hidden="1" customWidth="1"/>
    <col min="5364" max="5365" width="14.7109375" style="1" customWidth="1"/>
    <col min="5366" max="5366" width="12.85546875" style="1" customWidth="1"/>
    <col min="5367" max="5367" width="3.28515625" style="1" customWidth="1"/>
    <col min="5368" max="5368" width="30.28515625" style="1" customWidth="1"/>
    <col min="5369" max="5369" width="5" style="1" customWidth="1"/>
    <col min="5370" max="5370" width="0" style="1" hidden="1" customWidth="1"/>
    <col min="5371" max="5371" width="14.28515625" style="1" customWidth="1"/>
    <col min="5372" max="5372" width="5.7109375" style="1" customWidth="1"/>
    <col min="5373" max="5373" width="0" style="1" hidden="1" customWidth="1"/>
    <col min="5374" max="5374" width="17.28515625" style="1" customWidth="1"/>
    <col min="5375" max="5375" width="12.7109375" style="1" customWidth="1"/>
    <col min="5376" max="5376" width="0" style="1" hidden="1" customWidth="1"/>
    <col min="5377" max="5377" width="5.28515625" style="1" customWidth="1"/>
    <col min="5378" max="5378" width="0" style="1" hidden="1" customWidth="1"/>
    <col min="5379" max="5379" width="17" style="1" customWidth="1"/>
    <col min="5380" max="5380" width="6.28515625" style="1" customWidth="1"/>
    <col min="5381" max="5381" width="0" style="1" hidden="1" customWidth="1"/>
    <col min="5382" max="5382" width="14.28515625" style="1" customWidth="1"/>
    <col min="5383" max="5383" width="7.5703125" style="1" customWidth="1"/>
    <col min="5384" max="5384" width="0" style="1" hidden="1" customWidth="1"/>
    <col min="5385" max="5386" width="14.28515625" style="1" customWidth="1"/>
    <col min="5387" max="5387" width="20.85546875" style="1" customWidth="1"/>
    <col min="5388" max="5388" width="14.42578125" style="1" customWidth="1"/>
    <col min="5389" max="5389" width="15" style="1" customWidth="1"/>
    <col min="5390" max="5390" width="2.7109375" style="1" customWidth="1"/>
    <col min="5391" max="5391" width="11.7109375" style="1" customWidth="1"/>
    <col min="5392" max="5392" width="11.5703125" style="1" customWidth="1"/>
    <col min="5393" max="5393" width="2.28515625" style="1" customWidth="1"/>
    <col min="5394" max="5394" width="41" style="1" customWidth="1"/>
    <col min="5395" max="5395" width="14.28515625" style="1" customWidth="1"/>
    <col min="5396" max="5397" width="11.5703125" style="1" customWidth="1"/>
    <col min="5398" max="5398" width="21.85546875" style="1" customWidth="1"/>
    <col min="5399" max="5590" width="11.42578125" style="1"/>
    <col min="5591" max="5591" width="21.85546875" style="1" customWidth="1"/>
    <col min="5592" max="5592" width="13.85546875" style="1" customWidth="1"/>
    <col min="5593" max="5593" width="38.7109375" style="1" customWidth="1"/>
    <col min="5594" max="5594" width="3" style="1" bestFit="1" customWidth="1"/>
    <col min="5595" max="5595" width="32.28515625" style="1" customWidth="1"/>
    <col min="5596" max="5596" width="46.28515625" style="1" customWidth="1"/>
    <col min="5597" max="5597" width="19" style="1" customWidth="1"/>
    <col min="5598" max="5598" width="0" style="1" hidden="1" customWidth="1"/>
    <col min="5599" max="5599" width="17.7109375" style="1" customWidth="1"/>
    <col min="5600" max="5600" width="0" style="1" hidden="1" customWidth="1"/>
    <col min="5601" max="5601" width="22.28515625" style="1" customWidth="1"/>
    <col min="5602" max="5602" width="5.28515625" style="1" customWidth="1"/>
    <col min="5603" max="5603" width="36.28515625" style="1" customWidth="1"/>
    <col min="5604" max="5604" width="5.7109375" style="1" customWidth="1"/>
    <col min="5605" max="5605" width="0" style="1" hidden="1" customWidth="1"/>
    <col min="5606" max="5606" width="20.7109375" style="1" customWidth="1"/>
    <col min="5607" max="5607" width="4.85546875" style="1" customWidth="1"/>
    <col min="5608" max="5608" width="0" style="1" hidden="1" customWidth="1"/>
    <col min="5609" max="5609" width="24.7109375" style="1" customWidth="1"/>
    <col min="5610" max="5610" width="12.28515625" style="1" customWidth="1"/>
    <col min="5611" max="5611" width="0" style="1" hidden="1" customWidth="1"/>
    <col min="5612" max="5612" width="3.42578125" style="1" customWidth="1"/>
    <col min="5613" max="5613" width="0" style="1" hidden="1" customWidth="1"/>
    <col min="5614" max="5614" width="17.7109375" style="1" customWidth="1"/>
    <col min="5615" max="5615" width="3.42578125" style="1" customWidth="1"/>
    <col min="5616" max="5616" width="0" style="1" hidden="1" customWidth="1"/>
    <col min="5617" max="5617" width="23.7109375" style="1" customWidth="1"/>
    <col min="5618" max="5618" width="10" style="1" customWidth="1"/>
    <col min="5619" max="5619" width="0" style="1" hidden="1" customWidth="1"/>
    <col min="5620" max="5621" width="14.7109375" style="1" customWidth="1"/>
    <col min="5622" max="5622" width="12.85546875" style="1" customWidth="1"/>
    <col min="5623" max="5623" width="3.28515625" style="1" customWidth="1"/>
    <col min="5624" max="5624" width="30.28515625" style="1" customWidth="1"/>
    <col min="5625" max="5625" width="5" style="1" customWidth="1"/>
    <col min="5626" max="5626" width="0" style="1" hidden="1" customWidth="1"/>
    <col min="5627" max="5627" width="14.28515625" style="1" customWidth="1"/>
    <col min="5628" max="5628" width="5.7109375" style="1" customWidth="1"/>
    <col min="5629" max="5629" width="0" style="1" hidden="1" customWidth="1"/>
    <col min="5630" max="5630" width="17.28515625" style="1" customWidth="1"/>
    <col min="5631" max="5631" width="12.7109375" style="1" customWidth="1"/>
    <col min="5632" max="5632" width="0" style="1" hidden="1" customWidth="1"/>
    <col min="5633" max="5633" width="5.28515625" style="1" customWidth="1"/>
    <col min="5634" max="5634" width="0" style="1" hidden="1" customWidth="1"/>
    <col min="5635" max="5635" width="17" style="1" customWidth="1"/>
    <col min="5636" max="5636" width="6.28515625" style="1" customWidth="1"/>
    <col min="5637" max="5637" width="0" style="1" hidden="1" customWidth="1"/>
    <col min="5638" max="5638" width="14.28515625" style="1" customWidth="1"/>
    <col min="5639" max="5639" width="7.5703125" style="1" customWidth="1"/>
    <col min="5640" max="5640" width="0" style="1" hidden="1" customWidth="1"/>
    <col min="5641" max="5642" width="14.28515625" style="1" customWidth="1"/>
    <col min="5643" max="5643" width="20.85546875" style="1" customWidth="1"/>
    <col min="5644" max="5644" width="14.42578125" style="1" customWidth="1"/>
    <col min="5645" max="5645" width="15" style="1" customWidth="1"/>
    <col min="5646" max="5646" width="2.7109375" style="1" customWidth="1"/>
    <col min="5647" max="5647" width="11.7109375" style="1" customWidth="1"/>
    <col min="5648" max="5648" width="11.5703125" style="1" customWidth="1"/>
    <col min="5649" max="5649" width="2.28515625" style="1" customWidth="1"/>
    <col min="5650" max="5650" width="41" style="1" customWidth="1"/>
    <col min="5651" max="5651" width="14.28515625" style="1" customWidth="1"/>
    <col min="5652" max="5653" width="11.5703125" style="1" customWidth="1"/>
    <col min="5654" max="5654" width="21.85546875" style="1" customWidth="1"/>
    <col min="5655" max="5846" width="11.42578125" style="1"/>
    <col min="5847" max="5847" width="21.85546875" style="1" customWidth="1"/>
    <col min="5848" max="5848" width="13.85546875" style="1" customWidth="1"/>
    <col min="5849" max="5849" width="38.7109375" style="1" customWidth="1"/>
    <col min="5850" max="5850" width="3" style="1" bestFit="1" customWidth="1"/>
    <col min="5851" max="5851" width="32.28515625" style="1" customWidth="1"/>
    <col min="5852" max="5852" width="46.28515625" style="1" customWidth="1"/>
    <col min="5853" max="5853" width="19" style="1" customWidth="1"/>
    <col min="5854" max="5854" width="0" style="1" hidden="1" customWidth="1"/>
    <col min="5855" max="5855" width="17.7109375" style="1" customWidth="1"/>
    <col min="5856" max="5856" width="0" style="1" hidden="1" customWidth="1"/>
    <col min="5857" max="5857" width="22.28515625" style="1" customWidth="1"/>
    <col min="5858" max="5858" width="5.28515625" style="1" customWidth="1"/>
    <col min="5859" max="5859" width="36.28515625" style="1" customWidth="1"/>
    <col min="5860" max="5860" width="5.7109375" style="1" customWidth="1"/>
    <col min="5861" max="5861" width="0" style="1" hidden="1" customWidth="1"/>
    <col min="5862" max="5862" width="20.7109375" style="1" customWidth="1"/>
    <col min="5863" max="5863" width="4.85546875" style="1" customWidth="1"/>
    <col min="5864" max="5864" width="0" style="1" hidden="1" customWidth="1"/>
    <col min="5865" max="5865" width="24.7109375" style="1" customWidth="1"/>
    <col min="5866" max="5866" width="12.28515625" style="1" customWidth="1"/>
    <col min="5867" max="5867" width="0" style="1" hidden="1" customWidth="1"/>
    <col min="5868" max="5868" width="3.42578125" style="1" customWidth="1"/>
    <col min="5869" max="5869" width="0" style="1" hidden="1" customWidth="1"/>
    <col min="5870" max="5870" width="17.7109375" style="1" customWidth="1"/>
    <col min="5871" max="5871" width="3.42578125" style="1" customWidth="1"/>
    <col min="5872" max="5872" width="0" style="1" hidden="1" customWidth="1"/>
    <col min="5873" max="5873" width="23.7109375" style="1" customWidth="1"/>
    <col min="5874" max="5874" width="10" style="1" customWidth="1"/>
    <col min="5875" max="5875" width="0" style="1" hidden="1" customWidth="1"/>
    <col min="5876" max="5877" width="14.7109375" style="1" customWidth="1"/>
    <col min="5878" max="5878" width="12.85546875" style="1" customWidth="1"/>
    <col min="5879" max="5879" width="3.28515625" style="1" customWidth="1"/>
    <col min="5880" max="5880" width="30.28515625" style="1" customWidth="1"/>
    <col min="5881" max="5881" width="5" style="1" customWidth="1"/>
    <col min="5882" max="5882" width="0" style="1" hidden="1" customWidth="1"/>
    <col min="5883" max="5883" width="14.28515625" style="1" customWidth="1"/>
    <col min="5884" max="5884" width="5.7109375" style="1" customWidth="1"/>
    <col min="5885" max="5885" width="0" style="1" hidden="1" customWidth="1"/>
    <col min="5886" max="5886" width="17.28515625" style="1" customWidth="1"/>
    <col min="5887" max="5887" width="12.7109375" style="1" customWidth="1"/>
    <col min="5888" max="5888" width="0" style="1" hidden="1" customWidth="1"/>
    <col min="5889" max="5889" width="5.28515625" style="1" customWidth="1"/>
    <col min="5890" max="5890" width="0" style="1" hidden="1" customWidth="1"/>
    <col min="5891" max="5891" width="17" style="1" customWidth="1"/>
    <col min="5892" max="5892" width="6.28515625" style="1" customWidth="1"/>
    <col min="5893" max="5893" width="0" style="1" hidden="1" customWidth="1"/>
    <col min="5894" max="5894" width="14.28515625" style="1" customWidth="1"/>
    <col min="5895" max="5895" width="7.5703125" style="1" customWidth="1"/>
    <col min="5896" max="5896" width="0" style="1" hidden="1" customWidth="1"/>
    <col min="5897" max="5898" width="14.28515625" style="1" customWidth="1"/>
    <col min="5899" max="5899" width="20.85546875" style="1" customWidth="1"/>
    <col min="5900" max="5900" width="14.42578125" style="1" customWidth="1"/>
    <col min="5901" max="5901" width="15" style="1" customWidth="1"/>
    <col min="5902" max="5902" width="2.7109375" style="1" customWidth="1"/>
    <col min="5903" max="5903" width="11.7109375" style="1" customWidth="1"/>
    <col min="5904" max="5904" width="11.5703125" style="1" customWidth="1"/>
    <col min="5905" max="5905" width="2.28515625" style="1" customWidth="1"/>
    <col min="5906" max="5906" width="41" style="1" customWidth="1"/>
    <col min="5907" max="5907" width="14.28515625" style="1" customWidth="1"/>
    <col min="5908" max="5909" width="11.5703125" style="1" customWidth="1"/>
    <col min="5910" max="5910" width="21.85546875" style="1" customWidth="1"/>
    <col min="5911" max="6102" width="11.42578125" style="1"/>
    <col min="6103" max="6103" width="21.85546875" style="1" customWidth="1"/>
    <col min="6104" max="6104" width="13.85546875" style="1" customWidth="1"/>
    <col min="6105" max="6105" width="38.7109375" style="1" customWidth="1"/>
    <col min="6106" max="6106" width="3" style="1" bestFit="1" customWidth="1"/>
    <col min="6107" max="6107" width="32.28515625" style="1" customWidth="1"/>
    <col min="6108" max="6108" width="46.28515625" style="1" customWidth="1"/>
    <col min="6109" max="6109" width="19" style="1" customWidth="1"/>
    <col min="6110" max="6110" width="0" style="1" hidden="1" customWidth="1"/>
    <col min="6111" max="6111" width="17.7109375" style="1" customWidth="1"/>
    <col min="6112" max="6112" width="0" style="1" hidden="1" customWidth="1"/>
    <col min="6113" max="6113" width="22.28515625" style="1" customWidth="1"/>
    <col min="6114" max="6114" width="5.28515625" style="1" customWidth="1"/>
    <col min="6115" max="6115" width="36.28515625" style="1" customWidth="1"/>
    <col min="6116" max="6116" width="5.7109375" style="1" customWidth="1"/>
    <col min="6117" max="6117" width="0" style="1" hidden="1" customWidth="1"/>
    <col min="6118" max="6118" width="20.7109375" style="1" customWidth="1"/>
    <col min="6119" max="6119" width="4.85546875" style="1" customWidth="1"/>
    <col min="6120" max="6120" width="0" style="1" hidden="1" customWidth="1"/>
    <col min="6121" max="6121" width="24.7109375" style="1" customWidth="1"/>
    <col min="6122" max="6122" width="12.28515625" style="1" customWidth="1"/>
    <col min="6123" max="6123" width="0" style="1" hidden="1" customWidth="1"/>
    <col min="6124" max="6124" width="3.42578125" style="1" customWidth="1"/>
    <col min="6125" max="6125" width="0" style="1" hidden="1" customWidth="1"/>
    <col min="6126" max="6126" width="17.7109375" style="1" customWidth="1"/>
    <col min="6127" max="6127" width="3.42578125" style="1" customWidth="1"/>
    <col min="6128" max="6128" width="0" style="1" hidden="1" customWidth="1"/>
    <col min="6129" max="6129" width="23.7109375" style="1" customWidth="1"/>
    <col min="6130" max="6130" width="10" style="1" customWidth="1"/>
    <col min="6131" max="6131" width="0" style="1" hidden="1" customWidth="1"/>
    <col min="6132" max="6133" width="14.7109375" style="1" customWidth="1"/>
    <col min="6134" max="6134" width="12.85546875" style="1" customWidth="1"/>
    <col min="6135" max="6135" width="3.28515625" style="1" customWidth="1"/>
    <col min="6136" max="6136" width="30.28515625" style="1" customWidth="1"/>
    <col min="6137" max="6137" width="5" style="1" customWidth="1"/>
    <col min="6138" max="6138" width="0" style="1" hidden="1" customWidth="1"/>
    <col min="6139" max="6139" width="14.28515625" style="1" customWidth="1"/>
    <col min="6140" max="6140" width="5.7109375" style="1" customWidth="1"/>
    <col min="6141" max="6141" width="0" style="1" hidden="1" customWidth="1"/>
    <col min="6142" max="6142" width="17.28515625" style="1" customWidth="1"/>
    <col min="6143" max="6143" width="12.7109375" style="1" customWidth="1"/>
    <col min="6144" max="6144" width="0" style="1" hidden="1" customWidth="1"/>
    <col min="6145" max="6145" width="5.28515625" style="1" customWidth="1"/>
    <col min="6146" max="6146" width="0" style="1" hidden="1" customWidth="1"/>
    <col min="6147" max="6147" width="17" style="1" customWidth="1"/>
    <col min="6148" max="6148" width="6.28515625" style="1" customWidth="1"/>
    <col min="6149" max="6149" width="0" style="1" hidden="1" customWidth="1"/>
    <col min="6150" max="6150" width="14.28515625" style="1" customWidth="1"/>
    <col min="6151" max="6151" width="7.5703125" style="1" customWidth="1"/>
    <col min="6152" max="6152" width="0" style="1" hidden="1" customWidth="1"/>
    <col min="6153" max="6154" width="14.28515625" style="1" customWidth="1"/>
    <col min="6155" max="6155" width="20.85546875" style="1" customWidth="1"/>
    <col min="6156" max="6156" width="14.42578125" style="1" customWidth="1"/>
    <col min="6157" max="6157" width="15" style="1" customWidth="1"/>
    <col min="6158" max="6158" width="2.7109375" style="1" customWidth="1"/>
    <col min="6159" max="6159" width="11.7109375" style="1" customWidth="1"/>
    <col min="6160" max="6160" width="11.5703125" style="1" customWidth="1"/>
    <col min="6161" max="6161" width="2.28515625" style="1" customWidth="1"/>
    <col min="6162" max="6162" width="41" style="1" customWidth="1"/>
    <col min="6163" max="6163" width="14.28515625" style="1" customWidth="1"/>
    <col min="6164" max="6165" width="11.5703125" style="1" customWidth="1"/>
    <col min="6166" max="6166" width="21.85546875" style="1" customWidth="1"/>
    <col min="6167" max="6358" width="11.42578125" style="1"/>
    <col min="6359" max="6359" width="21.85546875" style="1" customWidth="1"/>
    <col min="6360" max="6360" width="13.85546875" style="1" customWidth="1"/>
    <col min="6361" max="6361" width="38.7109375" style="1" customWidth="1"/>
    <col min="6362" max="6362" width="3" style="1" bestFit="1" customWidth="1"/>
    <col min="6363" max="6363" width="32.28515625" style="1" customWidth="1"/>
    <col min="6364" max="6364" width="46.28515625" style="1" customWidth="1"/>
    <col min="6365" max="6365" width="19" style="1" customWidth="1"/>
    <col min="6366" max="6366" width="0" style="1" hidden="1" customWidth="1"/>
    <col min="6367" max="6367" width="17.7109375" style="1" customWidth="1"/>
    <col min="6368" max="6368" width="0" style="1" hidden="1" customWidth="1"/>
    <col min="6369" max="6369" width="22.28515625" style="1" customWidth="1"/>
    <col min="6370" max="6370" width="5.28515625" style="1" customWidth="1"/>
    <col min="6371" max="6371" width="36.28515625" style="1" customWidth="1"/>
    <col min="6372" max="6372" width="5.7109375" style="1" customWidth="1"/>
    <col min="6373" max="6373" width="0" style="1" hidden="1" customWidth="1"/>
    <col min="6374" max="6374" width="20.7109375" style="1" customWidth="1"/>
    <col min="6375" max="6375" width="4.85546875" style="1" customWidth="1"/>
    <col min="6376" max="6376" width="0" style="1" hidden="1" customWidth="1"/>
    <col min="6377" max="6377" width="24.7109375" style="1" customWidth="1"/>
    <col min="6378" max="6378" width="12.28515625" style="1" customWidth="1"/>
    <col min="6379" max="6379" width="0" style="1" hidden="1" customWidth="1"/>
    <col min="6380" max="6380" width="3.42578125" style="1" customWidth="1"/>
    <col min="6381" max="6381" width="0" style="1" hidden="1" customWidth="1"/>
    <col min="6382" max="6382" width="17.7109375" style="1" customWidth="1"/>
    <col min="6383" max="6383" width="3.42578125" style="1" customWidth="1"/>
    <col min="6384" max="6384" width="0" style="1" hidden="1" customWidth="1"/>
    <col min="6385" max="6385" width="23.7109375" style="1" customWidth="1"/>
    <col min="6386" max="6386" width="10" style="1" customWidth="1"/>
    <col min="6387" max="6387" width="0" style="1" hidden="1" customWidth="1"/>
    <col min="6388" max="6389" width="14.7109375" style="1" customWidth="1"/>
    <col min="6390" max="6390" width="12.85546875" style="1" customWidth="1"/>
    <col min="6391" max="6391" width="3.28515625" style="1" customWidth="1"/>
    <col min="6392" max="6392" width="30.28515625" style="1" customWidth="1"/>
    <col min="6393" max="6393" width="5" style="1" customWidth="1"/>
    <col min="6394" max="6394" width="0" style="1" hidden="1" customWidth="1"/>
    <col min="6395" max="6395" width="14.28515625" style="1" customWidth="1"/>
    <col min="6396" max="6396" width="5.7109375" style="1" customWidth="1"/>
    <col min="6397" max="6397" width="0" style="1" hidden="1" customWidth="1"/>
    <col min="6398" max="6398" width="17.28515625" style="1" customWidth="1"/>
    <col min="6399" max="6399" width="12.7109375" style="1" customWidth="1"/>
    <col min="6400" max="6400" width="0" style="1" hidden="1" customWidth="1"/>
    <col min="6401" max="6401" width="5.28515625" style="1" customWidth="1"/>
    <col min="6402" max="6402" width="0" style="1" hidden="1" customWidth="1"/>
    <col min="6403" max="6403" width="17" style="1" customWidth="1"/>
    <col min="6404" max="6404" width="6.28515625" style="1" customWidth="1"/>
    <col min="6405" max="6405" width="0" style="1" hidden="1" customWidth="1"/>
    <col min="6406" max="6406" width="14.28515625" style="1" customWidth="1"/>
    <col min="6407" max="6407" width="7.5703125" style="1" customWidth="1"/>
    <col min="6408" max="6408" width="0" style="1" hidden="1" customWidth="1"/>
    <col min="6409" max="6410" width="14.28515625" style="1" customWidth="1"/>
    <col min="6411" max="6411" width="20.85546875" style="1" customWidth="1"/>
    <col min="6412" max="6412" width="14.42578125" style="1" customWidth="1"/>
    <col min="6413" max="6413" width="15" style="1" customWidth="1"/>
    <col min="6414" max="6414" width="2.7109375" style="1" customWidth="1"/>
    <col min="6415" max="6415" width="11.7109375" style="1" customWidth="1"/>
    <col min="6416" max="6416" width="11.5703125" style="1" customWidth="1"/>
    <col min="6417" max="6417" width="2.28515625" style="1" customWidth="1"/>
    <col min="6418" max="6418" width="41" style="1" customWidth="1"/>
    <col min="6419" max="6419" width="14.28515625" style="1" customWidth="1"/>
    <col min="6420" max="6421" width="11.5703125" style="1" customWidth="1"/>
    <col min="6422" max="6422" width="21.85546875" style="1" customWidth="1"/>
    <col min="6423" max="6614" width="11.42578125" style="1"/>
    <col min="6615" max="6615" width="21.85546875" style="1" customWidth="1"/>
    <col min="6616" max="6616" width="13.85546875" style="1" customWidth="1"/>
    <col min="6617" max="6617" width="38.7109375" style="1" customWidth="1"/>
    <col min="6618" max="6618" width="3" style="1" bestFit="1" customWidth="1"/>
    <col min="6619" max="6619" width="32.28515625" style="1" customWidth="1"/>
    <col min="6620" max="6620" width="46.28515625" style="1" customWidth="1"/>
    <col min="6621" max="6621" width="19" style="1" customWidth="1"/>
    <col min="6622" max="6622" width="0" style="1" hidden="1" customWidth="1"/>
    <col min="6623" max="6623" width="17.7109375" style="1" customWidth="1"/>
    <col min="6624" max="6624" width="0" style="1" hidden="1" customWidth="1"/>
    <col min="6625" max="6625" width="22.28515625" style="1" customWidth="1"/>
    <col min="6626" max="6626" width="5.28515625" style="1" customWidth="1"/>
    <col min="6627" max="6627" width="36.28515625" style="1" customWidth="1"/>
    <col min="6628" max="6628" width="5.7109375" style="1" customWidth="1"/>
    <col min="6629" max="6629" width="0" style="1" hidden="1" customWidth="1"/>
    <col min="6630" max="6630" width="20.7109375" style="1" customWidth="1"/>
    <col min="6631" max="6631" width="4.85546875" style="1" customWidth="1"/>
    <col min="6632" max="6632" width="0" style="1" hidden="1" customWidth="1"/>
    <col min="6633" max="6633" width="24.7109375" style="1" customWidth="1"/>
    <col min="6634" max="6634" width="12.28515625" style="1" customWidth="1"/>
    <col min="6635" max="6635" width="0" style="1" hidden="1" customWidth="1"/>
    <col min="6636" max="6636" width="3.42578125" style="1" customWidth="1"/>
    <col min="6637" max="6637" width="0" style="1" hidden="1" customWidth="1"/>
    <col min="6638" max="6638" width="17.7109375" style="1" customWidth="1"/>
    <col min="6639" max="6639" width="3.42578125" style="1" customWidth="1"/>
    <col min="6640" max="6640" width="0" style="1" hidden="1" customWidth="1"/>
    <col min="6641" max="6641" width="23.7109375" style="1" customWidth="1"/>
    <col min="6642" max="6642" width="10" style="1" customWidth="1"/>
    <col min="6643" max="6643" width="0" style="1" hidden="1" customWidth="1"/>
    <col min="6644" max="6645" width="14.7109375" style="1" customWidth="1"/>
    <col min="6646" max="6646" width="12.85546875" style="1" customWidth="1"/>
    <col min="6647" max="6647" width="3.28515625" style="1" customWidth="1"/>
    <col min="6648" max="6648" width="30.28515625" style="1" customWidth="1"/>
    <col min="6649" max="6649" width="5" style="1" customWidth="1"/>
    <col min="6650" max="6650" width="0" style="1" hidden="1" customWidth="1"/>
    <col min="6651" max="6651" width="14.28515625" style="1" customWidth="1"/>
    <col min="6652" max="6652" width="5.7109375" style="1" customWidth="1"/>
    <col min="6653" max="6653" width="0" style="1" hidden="1" customWidth="1"/>
    <col min="6654" max="6654" width="17.28515625" style="1" customWidth="1"/>
    <col min="6655" max="6655" width="12.7109375" style="1" customWidth="1"/>
    <col min="6656" max="6656" width="0" style="1" hidden="1" customWidth="1"/>
    <col min="6657" max="6657" width="5.28515625" style="1" customWidth="1"/>
    <col min="6658" max="6658" width="0" style="1" hidden="1" customWidth="1"/>
    <col min="6659" max="6659" width="17" style="1" customWidth="1"/>
    <col min="6660" max="6660" width="6.28515625" style="1" customWidth="1"/>
    <col min="6661" max="6661" width="0" style="1" hidden="1" customWidth="1"/>
    <col min="6662" max="6662" width="14.28515625" style="1" customWidth="1"/>
    <col min="6663" max="6663" width="7.5703125" style="1" customWidth="1"/>
    <col min="6664" max="6664" width="0" style="1" hidden="1" customWidth="1"/>
    <col min="6665" max="6666" width="14.28515625" style="1" customWidth="1"/>
    <col min="6667" max="6667" width="20.85546875" style="1" customWidth="1"/>
    <col min="6668" max="6668" width="14.42578125" style="1" customWidth="1"/>
    <col min="6669" max="6669" width="15" style="1" customWidth="1"/>
    <col min="6670" max="6670" width="2.7109375" style="1" customWidth="1"/>
    <col min="6671" max="6671" width="11.7109375" style="1" customWidth="1"/>
    <col min="6672" max="6672" width="11.5703125" style="1" customWidth="1"/>
    <col min="6673" max="6673" width="2.28515625" style="1" customWidth="1"/>
    <col min="6674" max="6674" width="41" style="1" customWidth="1"/>
    <col min="6675" max="6675" width="14.28515625" style="1" customWidth="1"/>
    <col min="6676" max="6677" width="11.5703125" style="1" customWidth="1"/>
    <col min="6678" max="6678" width="21.85546875" style="1" customWidth="1"/>
    <col min="6679" max="6870" width="11.42578125" style="1"/>
    <col min="6871" max="6871" width="21.85546875" style="1" customWidth="1"/>
    <col min="6872" max="6872" width="13.85546875" style="1" customWidth="1"/>
    <col min="6873" max="6873" width="38.7109375" style="1" customWidth="1"/>
    <col min="6874" max="6874" width="3" style="1" bestFit="1" customWidth="1"/>
    <col min="6875" max="6875" width="32.28515625" style="1" customWidth="1"/>
    <col min="6876" max="6876" width="46.28515625" style="1" customWidth="1"/>
    <col min="6877" max="6877" width="19" style="1" customWidth="1"/>
    <col min="6878" max="6878" width="0" style="1" hidden="1" customWidth="1"/>
    <col min="6879" max="6879" width="17.7109375" style="1" customWidth="1"/>
    <col min="6880" max="6880" width="0" style="1" hidden="1" customWidth="1"/>
    <col min="6881" max="6881" width="22.28515625" style="1" customWidth="1"/>
    <col min="6882" max="6882" width="5.28515625" style="1" customWidth="1"/>
    <col min="6883" max="6883" width="36.28515625" style="1" customWidth="1"/>
    <col min="6884" max="6884" width="5.7109375" style="1" customWidth="1"/>
    <col min="6885" max="6885" width="0" style="1" hidden="1" customWidth="1"/>
    <col min="6886" max="6886" width="20.7109375" style="1" customWidth="1"/>
    <col min="6887" max="6887" width="4.85546875" style="1" customWidth="1"/>
    <col min="6888" max="6888" width="0" style="1" hidden="1" customWidth="1"/>
    <col min="6889" max="6889" width="24.7109375" style="1" customWidth="1"/>
    <col min="6890" max="6890" width="12.28515625" style="1" customWidth="1"/>
    <col min="6891" max="6891" width="0" style="1" hidden="1" customWidth="1"/>
    <col min="6892" max="6892" width="3.42578125" style="1" customWidth="1"/>
    <col min="6893" max="6893" width="0" style="1" hidden="1" customWidth="1"/>
    <col min="6894" max="6894" width="17.7109375" style="1" customWidth="1"/>
    <col min="6895" max="6895" width="3.42578125" style="1" customWidth="1"/>
    <col min="6896" max="6896" width="0" style="1" hidden="1" customWidth="1"/>
    <col min="6897" max="6897" width="23.7109375" style="1" customWidth="1"/>
    <col min="6898" max="6898" width="10" style="1" customWidth="1"/>
    <col min="6899" max="6899" width="0" style="1" hidden="1" customWidth="1"/>
    <col min="6900" max="6901" width="14.7109375" style="1" customWidth="1"/>
    <col min="6902" max="6902" width="12.85546875" style="1" customWidth="1"/>
    <col min="6903" max="6903" width="3.28515625" style="1" customWidth="1"/>
    <col min="6904" max="6904" width="30.28515625" style="1" customWidth="1"/>
    <col min="6905" max="6905" width="5" style="1" customWidth="1"/>
    <col min="6906" max="6906" width="0" style="1" hidden="1" customWidth="1"/>
    <col min="6907" max="6907" width="14.28515625" style="1" customWidth="1"/>
    <col min="6908" max="6908" width="5.7109375" style="1" customWidth="1"/>
    <col min="6909" max="6909" width="0" style="1" hidden="1" customWidth="1"/>
    <col min="6910" max="6910" width="17.28515625" style="1" customWidth="1"/>
    <col min="6911" max="6911" width="12.7109375" style="1" customWidth="1"/>
    <col min="6912" max="6912" width="0" style="1" hidden="1" customWidth="1"/>
    <col min="6913" max="6913" width="5.28515625" style="1" customWidth="1"/>
    <col min="6914" max="6914" width="0" style="1" hidden="1" customWidth="1"/>
    <col min="6915" max="6915" width="17" style="1" customWidth="1"/>
    <col min="6916" max="6916" width="6.28515625" style="1" customWidth="1"/>
    <col min="6917" max="6917" width="0" style="1" hidden="1" customWidth="1"/>
    <col min="6918" max="6918" width="14.28515625" style="1" customWidth="1"/>
    <col min="6919" max="6919" width="7.5703125" style="1" customWidth="1"/>
    <col min="6920" max="6920" width="0" style="1" hidden="1" customWidth="1"/>
    <col min="6921" max="6922" width="14.28515625" style="1" customWidth="1"/>
    <col min="6923" max="6923" width="20.85546875" style="1" customWidth="1"/>
    <col min="6924" max="6924" width="14.42578125" style="1" customWidth="1"/>
    <col min="6925" max="6925" width="15" style="1" customWidth="1"/>
    <col min="6926" max="6926" width="2.7109375" style="1" customWidth="1"/>
    <col min="6927" max="6927" width="11.7109375" style="1" customWidth="1"/>
    <col min="6928" max="6928" width="11.5703125" style="1" customWidth="1"/>
    <col min="6929" max="6929" width="2.28515625" style="1" customWidth="1"/>
    <col min="6930" max="6930" width="41" style="1" customWidth="1"/>
    <col min="6931" max="6931" width="14.28515625" style="1" customWidth="1"/>
    <col min="6932" max="6933" width="11.5703125" style="1" customWidth="1"/>
    <col min="6934" max="6934" width="21.85546875" style="1" customWidth="1"/>
    <col min="6935" max="7126" width="11.42578125" style="1"/>
    <col min="7127" max="7127" width="21.85546875" style="1" customWidth="1"/>
    <col min="7128" max="7128" width="13.85546875" style="1" customWidth="1"/>
    <col min="7129" max="7129" width="38.7109375" style="1" customWidth="1"/>
    <col min="7130" max="7130" width="3" style="1" bestFit="1" customWidth="1"/>
    <col min="7131" max="7131" width="32.28515625" style="1" customWidth="1"/>
    <col min="7132" max="7132" width="46.28515625" style="1" customWidth="1"/>
    <col min="7133" max="7133" width="19" style="1" customWidth="1"/>
    <col min="7134" max="7134" width="0" style="1" hidden="1" customWidth="1"/>
    <col min="7135" max="7135" width="17.7109375" style="1" customWidth="1"/>
    <col min="7136" max="7136" width="0" style="1" hidden="1" customWidth="1"/>
    <col min="7137" max="7137" width="22.28515625" style="1" customWidth="1"/>
    <col min="7138" max="7138" width="5.28515625" style="1" customWidth="1"/>
    <col min="7139" max="7139" width="36.28515625" style="1" customWidth="1"/>
    <col min="7140" max="7140" width="5.7109375" style="1" customWidth="1"/>
    <col min="7141" max="7141" width="0" style="1" hidden="1" customWidth="1"/>
    <col min="7142" max="7142" width="20.7109375" style="1" customWidth="1"/>
    <col min="7143" max="7143" width="4.85546875" style="1" customWidth="1"/>
    <col min="7144" max="7144" width="0" style="1" hidden="1" customWidth="1"/>
    <col min="7145" max="7145" width="24.7109375" style="1" customWidth="1"/>
    <col min="7146" max="7146" width="12.28515625" style="1" customWidth="1"/>
    <col min="7147" max="7147" width="0" style="1" hidden="1" customWidth="1"/>
    <col min="7148" max="7148" width="3.42578125" style="1" customWidth="1"/>
    <col min="7149" max="7149" width="0" style="1" hidden="1" customWidth="1"/>
    <col min="7150" max="7150" width="17.7109375" style="1" customWidth="1"/>
    <col min="7151" max="7151" width="3.42578125" style="1" customWidth="1"/>
    <col min="7152" max="7152" width="0" style="1" hidden="1" customWidth="1"/>
    <col min="7153" max="7153" width="23.7109375" style="1" customWidth="1"/>
    <col min="7154" max="7154" width="10" style="1" customWidth="1"/>
    <col min="7155" max="7155" width="0" style="1" hidden="1" customWidth="1"/>
    <col min="7156" max="7157" width="14.7109375" style="1" customWidth="1"/>
    <col min="7158" max="7158" width="12.85546875" style="1" customWidth="1"/>
    <col min="7159" max="7159" width="3.28515625" style="1" customWidth="1"/>
    <col min="7160" max="7160" width="30.28515625" style="1" customWidth="1"/>
    <col min="7161" max="7161" width="5" style="1" customWidth="1"/>
    <col min="7162" max="7162" width="0" style="1" hidden="1" customWidth="1"/>
    <col min="7163" max="7163" width="14.28515625" style="1" customWidth="1"/>
    <col min="7164" max="7164" width="5.7109375" style="1" customWidth="1"/>
    <col min="7165" max="7165" width="0" style="1" hidden="1" customWidth="1"/>
    <col min="7166" max="7166" width="17.28515625" style="1" customWidth="1"/>
    <col min="7167" max="7167" width="12.7109375" style="1" customWidth="1"/>
    <col min="7168" max="7168" width="0" style="1" hidden="1" customWidth="1"/>
    <col min="7169" max="7169" width="5.28515625" style="1" customWidth="1"/>
    <col min="7170" max="7170" width="0" style="1" hidden="1" customWidth="1"/>
    <col min="7171" max="7171" width="17" style="1" customWidth="1"/>
    <col min="7172" max="7172" width="6.28515625" style="1" customWidth="1"/>
    <col min="7173" max="7173" width="0" style="1" hidden="1" customWidth="1"/>
    <col min="7174" max="7174" width="14.28515625" style="1" customWidth="1"/>
    <col min="7175" max="7175" width="7.5703125" style="1" customWidth="1"/>
    <col min="7176" max="7176" width="0" style="1" hidden="1" customWidth="1"/>
    <col min="7177" max="7178" width="14.28515625" style="1" customWidth="1"/>
    <col min="7179" max="7179" width="20.85546875" style="1" customWidth="1"/>
    <col min="7180" max="7180" width="14.42578125" style="1" customWidth="1"/>
    <col min="7181" max="7181" width="15" style="1" customWidth="1"/>
    <col min="7182" max="7182" width="2.7109375" style="1" customWidth="1"/>
    <col min="7183" max="7183" width="11.7109375" style="1" customWidth="1"/>
    <col min="7184" max="7184" width="11.5703125" style="1" customWidth="1"/>
    <col min="7185" max="7185" width="2.28515625" style="1" customWidth="1"/>
    <col min="7186" max="7186" width="41" style="1" customWidth="1"/>
    <col min="7187" max="7187" width="14.28515625" style="1" customWidth="1"/>
    <col min="7188" max="7189" width="11.5703125" style="1" customWidth="1"/>
    <col min="7190" max="7190" width="21.85546875" style="1" customWidth="1"/>
    <col min="7191" max="7382" width="11.42578125" style="1"/>
    <col min="7383" max="7383" width="21.85546875" style="1" customWidth="1"/>
    <col min="7384" max="7384" width="13.85546875" style="1" customWidth="1"/>
    <col min="7385" max="7385" width="38.7109375" style="1" customWidth="1"/>
    <col min="7386" max="7386" width="3" style="1" bestFit="1" customWidth="1"/>
    <col min="7387" max="7387" width="32.28515625" style="1" customWidth="1"/>
    <col min="7388" max="7388" width="46.28515625" style="1" customWidth="1"/>
    <col min="7389" max="7389" width="19" style="1" customWidth="1"/>
    <col min="7390" max="7390" width="0" style="1" hidden="1" customWidth="1"/>
    <col min="7391" max="7391" width="17.7109375" style="1" customWidth="1"/>
    <col min="7392" max="7392" width="0" style="1" hidden="1" customWidth="1"/>
    <col min="7393" max="7393" width="22.28515625" style="1" customWidth="1"/>
    <col min="7394" max="7394" width="5.28515625" style="1" customWidth="1"/>
    <col min="7395" max="7395" width="36.28515625" style="1" customWidth="1"/>
    <col min="7396" max="7396" width="5.7109375" style="1" customWidth="1"/>
    <col min="7397" max="7397" width="0" style="1" hidden="1" customWidth="1"/>
    <col min="7398" max="7398" width="20.7109375" style="1" customWidth="1"/>
    <col min="7399" max="7399" width="4.85546875" style="1" customWidth="1"/>
    <col min="7400" max="7400" width="0" style="1" hidden="1" customWidth="1"/>
    <col min="7401" max="7401" width="24.7109375" style="1" customWidth="1"/>
    <col min="7402" max="7402" width="12.28515625" style="1" customWidth="1"/>
    <col min="7403" max="7403" width="0" style="1" hidden="1" customWidth="1"/>
    <col min="7404" max="7404" width="3.42578125" style="1" customWidth="1"/>
    <col min="7405" max="7405" width="0" style="1" hidden="1" customWidth="1"/>
    <col min="7406" max="7406" width="17.7109375" style="1" customWidth="1"/>
    <col min="7407" max="7407" width="3.42578125" style="1" customWidth="1"/>
    <col min="7408" max="7408" width="0" style="1" hidden="1" customWidth="1"/>
    <col min="7409" max="7409" width="23.7109375" style="1" customWidth="1"/>
    <col min="7410" max="7410" width="10" style="1" customWidth="1"/>
    <col min="7411" max="7411" width="0" style="1" hidden="1" customWidth="1"/>
    <col min="7412" max="7413" width="14.7109375" style="1" customWidth="1"/>
    <col min="7414" max="7414" width="12.85546875" style="1" customWidth="1"/>
    <col min="7415" max="7415" width="3.28515625" style="1" customWidth="1"/>
    <col min="7416" max="7416" width="30.28515625" style="1" customWidth="1"/>
    <col min="7417" max="7417" width="5" style="1" customWidth="1"/>
    <col min="7418" max="7418" width="0" style="1" hidden="1" customWidth="1"/>
    <col min="7419" max="7419" width="14.28515625" style="1" customWidth="1"/>
    <col min="7420" max="7420" width="5.7109375" style="1" customWidth="1"/>
    <col min="7421" max="7421" width="0" style="1" hidden="1" customWidth="1"/>
    <col min="7422" max="7422" width="17.28515625" style="1" customWidth="1"/>
    <col min="7423" max="7423" width="12.7109375" style="1" customWidth="1"/>
    <col min="7424" max="7424" width="0" style="1" hidden="1" customWidth="1"/>
    <col min="7425" max="7425" width="5.28515625" style="1" customWidth="1"/>
    <col min="7426" max="7426" width="0" style="1" hidden="1" customWidth="1"/>
    <col min="7427" max="7427" width="17" style="1" customWidth="1"/>
    <col min="7428" max="7428" width="6.28515625" style="1" customWidth="1"/>
    <col min="7429" max="7429" width="0" style="1" hidden="1" customWidth="1"/>
    <col min="7430" max="7430" width="14.28515625" style="1" customWidth="1"/>
    <col min="7431" max="7431" width="7.5703125" style="1" customWidth="1"/>
    <col min="7432" max="7432" width="0" style="1" hidden="1" customWidth="1"/>
    <col min="7433" max="7434" width="14.28515625" style="1" customWidth="1"/>
    <col min="7435" max="7435" width="20.85546875" style="1" customWidth="1"/>
    <col min="7436" max="7436" width="14.42578125" style="1" customWidth="1"/>
    <col min="7437" max="7437" width="15" style="1" customWidth="1"/>
    <col min="7438" max="7438" width="2.7109375" style="1" customWidth="1"/>
    <col min="7439" max="7439" width="11.7109375" style="1" customWidth="1"/>
    <col min="7440" max="7440" width="11.5703125" style="1" customWidth="1"/>
    <col min="7441" max="7441" width="2.28515625" style="1" customWidth="1"/>
    <col min="7442" max="7442" width="41" style="1" customWidth="1"/>
    <col min="7443" max="7443" width="14.28515625" style="1" customWidth="1"/>
    <col min="7444" max="7445" width="11.5703125" style="1" customWidth="1"/>
    <col min="7446" max="7446" width="21.85546875" style="1" customWidth="1"/>
    <col min="7447" max="7638" width="11.42578125" style="1"/>
    <col min="7639" max="7639" width="21.85546875" style="1" customWidth="1"/>
    <col min="7640" max="7640" width="13.85546875" style="1" customWidth="1"/>
    <col min="7641" max="7641" width="38.7109375" style="1" customWidth="1"/>
    <col min="7642" max="7642" width="3" style="1" bestFit="1" customWidth="1"/>
    <col min="7643" max="7643" width="32.28515625" style="1" customWidth="1"/>
    <col min="7644" max="7644" width="46.28515625" style="1" customWidth="1"/>
    <col min="7645" max="7645" width="19" style="1" customWidth="1"/>
    <col min="7646" max="7646" width="0" style="1" hidden="1" customWidth="1"/>
    <col min="7647" max="7647" width="17.7109375" style="1" customWidth="1"/>
    <col min="7648" max="7648" width="0" style="1" hidden="1" customWidth="1"/>
    <col min="7649" max="7649" width="22.28515625" style="1" customWidth="1"/>
    <col min="7650" max="7650" width="5.28515625" style="1" customWidth="1"/>
    <col min="7651" max="7651" width="36.28515625" style="1" customWidth="1"/>
    <col min="7652" max="7652" width="5.7109375" style="1" customWidth="1"/>
    <col min="7653" max="7653" width="0" style="1" hidden="1" customWidth="1"/>
    <col min="7654" max="7654" width="20.7109375" style="1" customWidth="1"/>
    <col min="7655" max="7655" width="4.85546875" style="1" customWidth="1"/>
    <col min="7656" max="7656" width="0" style="1" hidden="1" customWidth="1"/>
    <col min="7657" max="7657" width="24.7109375" style="1" customWidth="1"/>
    <col min="7658" max="7658" width="12.28515625" style="1" customWidth="1"/>
    <col min="7659" max="7659" width="0" style="1" hidden="1" customWidth="1"/>
    <col min="7660" max="7660" width="3.42578125" style="1" customWidth="1"/>
    <col min="7661" max="7661" width="0" style="1" hidden="1" customWidth="1"/>
    <col min="7662" max="7662" width="17.7109375" style="1" customWidth="1"/>
    <col min="7663" max="7663" width="3.42578125" style="1" customWidth="1"/>
    <col min="7664" max="7664" width="0" style="1" hidden="1" customWidth="1"/>
    <col min="7665" max="7665" width="23.7109375" style="1" customWidth="1"/>
    <col min="7666" max="7666" width="10" style="1" customWidth="1"/>
    <col min="7667" max="7667" width="0" style="1" hidden="1" customWidth="1"/>
    <col min="7668" max="7669" width="14.7109375" style="1" customWidth="1"/>
    <col min="7670" max="7670" width="12.85546875" style="1" customWidth="1"/>
    <col min="7671" max="7671" width="3.28515625" style="1" customWidth="1"/>
    <col min="7672" max="7672" width="30.28515625" style="1" customWidth="1"/>
    <col min="7673" max="7673" width="5" style="1" customWidth="1"/>
    <col min="7674" max="7674" width="0" style="1" hidden="1" customWidth="1"/>
    <col min="7675" max="7675" width="14.28515625" style="1" customWidth="1"/>
    <col min="7676" max="7676" width="5.7109375" style="1" customWidth="1"/>
    <col min="7677" max="7677" width="0" style="1" hidden="1" customWidth="1"/>
    <col min="7678" max="7678" width="17.28515625" style="1" customWidth="1"/>
    <col min="7679" max="7679" width="12.7109375" style="1" customWidth="1"/>
    <col min="7680" max="7680" width="0" style="1" hidden="1" customWidth="1"/>
    <col min="7681" max="7681" width="5.28515625" style="1" customWidth="1"/>
    <col min="7682" max="7682" width="0" style="1" hidden="1" customWidth="1"/>
    <col min="7683" max="7683" width="17" style="1" customWidth="1"/>
    <col min="7684" max="7684" width="6.28515625" style="1" customWidth="1"/>
    <col min="7685" max="7685" width="0" style="1" hidden="1" customWidth="1"/>
    <col min="7686" max="7686" width="14.28515625" style="1" customWidth="1"/>
    <col min="7687" max="7687" width="7.5703125" style="1" customWidth="1"/>
    <col min="7688" max="7688" width="0" style="1" hidden="1" customWidth="1"/>
    <col min="7689" max="7690" width="14.28515625" style="1" customWidth="1"/>
    <col min="7691" max="7691" width="20.85546875" style="1" customWidth="1"/>
    <col min="7692" max="7692" width="14.42578125" style="1" customWidth="1"/>
    <col min="7693" max="7693" width="15" style="1" customWidth="1"/>
    <col min="7694" max="7694" width="2.7109375" style="1" customWidth="1"/>
    <col min="7695" max="7695" width="11.7109375" style="1" customWidth="1"/>
    <col min="7696" max="7696" width="11.5703125" style="1" customWidth="1"/>
    <col min="7697" max="7697" width="2.28515625" style="1" customWidth="1"/>
    <col min="7698" max="7698" width="41" style="1" customWidth="1"/>
    <col min="7699" max="7699" width="14.28515625" style="1" customWidth="1"/>
    <col min="7700" max="7701" width="11.5703125" style="1" customWidth="1"/>
    <col min="7702" max="7702" width="21.85546875" style="1" customWidth="1"/>
    <col min="7703" max="7894" width="11.42578125" style="1"/>
    <col min="7895" max="7895" width="21.85546875" style="1" customWidth="1"/>
    <col min="7896" max="7896" width="13.85546875" style="1" customWidth="1"/>
    <col min="7897" max="7897" width="38.7109375" style="1" customWidth="1"/>
    <col min="7898" max="7898" width="3" style="1" bestFit="1" customWidth="1"/>
    <col min="7899" max="7899" width="32.28515625" style="1" customWidth="1"/>
    <col min="7900" max="7900" width="46.28515625" style="1" customWidth="1"/>
    <col min="7901" max="7901" width="19" style="1" customWidth="1"/>
    <col min="7902" max="7902" width="0" style="1" hidden="1" customWidth="1"/>
    <col min="7903" max="7903" width="17.7109375" style="1" customWidth="1"/>
    <col min="7904" max="7904" width="0" style="1" hidden="1" customWidth="1"/>
    <col min="7905" max="7905" width="22.28515625" style="1" customWidth="1"/>
    <col min="7906" max="7906" width="5.28515625" style="1" customWidth="1"/>
    <col min="7907" max="7907" width="36.28515625" style="1" customWidth="1"/>
    <col min="7908" max="7908" width="5.7109375" style="1" customWidth="1"/>
    <col min="7909" max="7909" width="0" style="1" hidden="1" customWidth="1"/>
    <col min="7910" max="7910" width="20.7109375" style="1" customWidth="1"/>
    <col min="7911" max="7911" width="4.85546875" style="1" customWidth="1"/>
    <col min="7912" max="7912" width="0" style="1" hidden="1" customWidth="1"/>
    <col min="7913" max="7913" width="24.7109375" style="1" customWidth="1"/>
    <col min="7914" max="7914" width="12.28515625" style="1" customWidth="1"/>
    <col min="7915" max="7915" width="0" style="1" hidden="1" customWidth="1"/>
    <col min="7916" max="7916" width="3.42578125" style="1" customWidth="1"/>
    <col min="7917" max="7917" width="0" style="1" hidden="1" customWidth="1"/>
    <col min="7918" max="7918" width="17.7109375" style="1" customWidth="1"/>
    <col min="7919" max="7919" width="3.42578125" style="1" customWidth="1"/>
    <col min="7920" max="7920" width="0" style="1" hidden="1" customWidth="1"/>
    <col min="7921" max="7921" width="23.7109375" style="1" customWidth="1"/>
    <col min="7922" max="7922" width="10" style="1" customWidth="1"/>
    <col min="7923" max="7923" width="0" style="1" hidden="1" customWidth="1"/>
    <col min="7924" max="7925" width="14.7109375" style="1" customWidth="1"/>
    <col min="7926" max="7926" width="12.85546875" style="1" customWidth="1"/>
    <col min="7927" max="7927" width="3.28515625" style="1" customWidth="1"/>
    <col min="7928" max="7928" width="30.28515625" style="1" customWidth="1"/>
    <col min="7929" max="7929" width="5" style="1" customWidth="1"/>
    <col min="7930" max="7930" width="0" style="1" hidden="1" customWidth="1"/>
    <col min="7931" max="7931" width="14.28515625" style="1" customWidth="1"/>
    <col min="7932" max="7932" width="5.7109375" style="1" customWidth="1"/>
    <col min="7933" max="7933" width="0" style="1" hidden="1" customWidth="1"/>
    <col min="7934" max="7934" width="17.28515625" style="1" customWidth="1"/>
    <col min="7935" max="7935" width="12.7109375" style="1" customWidth="1"/>
    <col min="7936" max="7936" width="0" style="1" hidden="1" customWidth="1"/>
    <col min="7937" max="7937" width="5.28515625" style="1" customWidth="1"/>
    <col min="7938" max="7938" width="0" style="1" hidden="1" customWidth="1"/>
    <col min="7939" max="7939" width="17" style="1" customWidth="1"/>
    <col min="7940" max="7940" width="6.28515625" style="1" customWidth="1"/>
    <col min="7941" max="7941" width="0" style="1" hidden="1" customWidth="1"/>
    <col min="7942" max="7942" width="14.28515625" style="1" customWidth="1"/>
    <col min="7943" max="7943" width="7.5703125" style="1" customWidth="1"/>
    <col min="7944" max="7944" width="0" style="1" hidden="1" customWidth="1"/>
    <col min="7945" max="7946" width="14.28515625" style="1" customWidth="1"/>
    <col min="7947" max="7947" width="20.85546875" style="1" customWidth="1"/>
    <col min="7948" max="7948" width="14.42578125" style="1" customWidth="1"/>
    <col min="7949" max="7949" width="15" style="1" customWidth="1"/>
    <col min="7950" max="7950" width="2.7109375" style="1" customWidth="1"/>
    <col min="7951" max="7951" width="11.7109375" style="1" customWidth="1"/>
    <col min="7952" max="7952" width="11.5703125" style="1" customWidth="1"/>
    <col min="7953" max="7953" width="2.28515625" style="1" customWidth="1"/>
    <col min="7954" max="7954" width="41" style="1" customWidth="1"/>
    <col min="7955" max="7955" width="14.28515625" style="1" customWidth="1"/>
    <col min="7956" max="7957" width="11.5703125" style="1" customWidth="1"/>
    <col min="7958" max="7958" width="21.85546875" style="1" customWidth="1"/>
    <col min="7959" max="8150" width="11.42578125" style="1"/>
    <col min="8151" max="8151" width="21.85546875" style="1" customWidth="1"/>
    <col min="8152" max="8152" width="13.85546875" style="1" customWidth="1"/>
    <col min="8153" max="8153" width="38.7109375" style="1" customWidth="1"/>
    <col min="8154" max="8154" width="3" style="1" bestFit="1" customWidth="1"/>
    <col min="8155" max="8155" width="32.28515625" style="1" customWidth="1"/>
    <col min="8156" max="8156" width="46.28515625" style="1" customWidth="1"/>
    <col min="8157" max="8157" width="19" style="1" customWidth="1"/>
    <col min="8158" max="8158" width="0" style="1" hidden="1" customWidth="1"/>
    <col min="8159" max="8159" width="17.7109375" style="1" customWidth="1"/>
    <col min="8160" max="8160" width="0" style="1" hidden="1" customWidth="1"/>
    <col min="8161" max="8161" width="22.28515625" style="1" customWidth="1"/>
    <col min="8162" max="8162" width="5.28515625" style="1" customWidth="1"/>
    <col min="8163" max="8163" width="36.28515625" style="1" customWidth="1"/>
    <col min="8164" max="8164" width="5.7109375" style="1" customWidth="1"/>
    <col min="8165" max="8165" width="0" style="1" hidden="1" customWidth="1"/>
    <col min="8166" max="8166" width="20.7109375" style="1" customWidth="1"/>
    <col min="8167" max="8167" width="4.85546875" style="1" customWidth="1"/>
    <col min="8168" max="8168" width="0" style="1" hidden="1" customWidth="1"/>
    <col min="8169" max="8169" width="24.7109375" style="1" customWidth="1"/>
    <col min="8170" max="8170" width="12.28515625" style="1" customWidth="1"/>
    <col min="8171" max="8171" width="0" style="1" hidden="1" customWidth="1"/>
    <col min="8172" max="8172" width="3.42578125" style="1" customWidth="1"/>
    <col min="8173" max="8173" width="0" style="1" hidden="1" customWidth="1"/>
    <col min="8174" max="8174" width="17.7109375" style="1" customWidth="1"/>
    <col min="8175" max="8175" width="3.42578125" style="1" customWidth="1"/>
    <col min="8176" max="8176" width="0" style="1" hidden="1" customWidth="1"/>
    <col min="8177" max="8177" width="23.7109375" style="1" customWidth="1"/>
    <col min="8178" max="8178" width="10" style="1" customWidth="1"/>
    <col min="8179" max="8179" width="0" style="1" hidden="1" customWidth="1"/>
    <col min="8180" max="8181" width="14.7109375" style="1" customWidth="1"/>
    <col min="8182" max="8182" width="12.85546875" style="1" customWidth="1"/>
    <col min="8183" max="8183" width="3.28515625" style="1" customWidth="1"/>
    <col min="8184" max="8184" width="30.28515625" style="1" customWidth="1"/>
    <col min="8185" max="8185" width="5" style="1" customWidth="1"/>
    <col min="8186" max="8186" width="0" style="1" hidden="1" customWidth="1"/>
    <col min="8187" max="8187" width="14.28515625" style="1" customWidth="1"/>
    <col min="8188" max="8188" width="5.7109375" style="1" customWidth="1"/>
    <col min="8189" max="8189" width="0" style="1" hidden="1" customWidth="1"/>
    <col min="8190" max="8190" width="17.28515625" style="1" customWidth="1"/>
    <col min="8191" max="8191" width="12.7109375" style="1" customWidth="1"/>
    <col min="8192" max="8192" width="0" style="1" hidden="1" customWidth="1"/>
    <col min="8193" max="8193" width="5.28515625" style="1" customWidth="1"/>
    <col min="8194" max="8194" width="0" style="1" hidden="1" customWidth="1"/>
    <col min="8195" max="8195" width="17" style="1" customWidth="1"/>
    <col min="8196" max="8196" width="6.28515625" style="1" customWidth="1"/>
    <col min="8197" max="8197" width="0" style="1" hidden="1" customWidth="1"/>
    <col min="8198" max="8198" width="14.28515625" style="1" customWidth="1"/>
    <col min="8199" max="8199" width="7.5703125" style="1" customWidth="1"/>
    <col min="8200" max="8200" width="0" style="1" hidden="1" customWidth="1"/>
    <col min="8201" max="8202" width="14.28515625" style="1" customWidth="1"/>
    <col min="8203" max="8203" width="20.85546875" style="1" customWidth="1"/>
    <col min="8204" max="8204" width="14.42578125" style="1" customWidth="1"/>
    <col min="8205" max="8205" width="15" style="1" customWidth="1"/>
    <col min="8206" max="8206" width="2.7109375" style="1" customWidth="1"/>
    <col min="8207" max="8207" width="11.7109375" style="1" customWidth="1"/>
    <col min="8208" max="8208" width="11.5703125" style="1" customWidth="1"/>
    <col min="8209" max="8209" width="2.28515625" style="1" customWidth="1"/>
    <col min="8210" max="8210" width="41" style="1" customWidth="1"/>
    <col min="8211" max="8211" width="14.28515625" style="1" customWidth="1"/>
    <col min="8212" max="8213" width="11.5703125" style="1" customWidth="1"/>
    <col min="8214" max="8214" width="21.85546875" style="1" customWidth="1"/>
    <col min="8215" max="8406" width="11.42578125" style="1"/>
    <col min="8407" max="8407" width="21.85546875" style="1" customWidth="1"/>
    <col min="8408" max="8408" width="13.85546875" style="1" customWidth="1"/>
    <col min="8409" max="8409" width="38.7109375" style="1" customWidth="1"/>
    <col min="8410" max="8410" width="3" style="1" bestFit="1" customWidth="1"/>
    <col min="8411" max="8411" width="32.28515625" style="1" customWidth="1"/>
    <col min="8412" max="8412" width="46.28515625" style="1" customWidth="1"/>
    <col min="8413" max="8413" width="19" style="1" customWidth="1"/>
    <col min="8414" max="8414" width="0" style="1" hidden="1" customWidth="1"/>
    <col min="8415" max="8415" width="17.7109375" style="1" customWidth="1"/>
    <col min="8416" max="8416" width="0" style="1" hidden="1" customWidth="1"/>
    <col min="8417" max="8417" width="22.28515625" style="1" customWidth="1"/>
    <col min="8418" max="8418" width="5.28515625" style="1" customWidth="1"/>
    <col min="8419" max="8419" width="36.28515625" style="1" customWidth="1"/>
    <col min="8420" max="8420" width="5.7109375" style="1" customWidth="1"/>
    <col min="8421" max="8421" width="0" style="1" hidden="1" customWidth="1"/>
    <col min="8422" max="8422" width="20.7109375" style="1" customWidth="1"/>
    <col min="8423" max="8423" width="4.85546875" style="1" customWidth="1"/>
    <col min="8424" max="8424" width="0" style="1" hidden="1" customWidth="1"/>
    <col min="8425" max="8425" width="24.7109375" style="1" customWidth="1"/>
    <col min="8426" max="8426" width="12.28515625" style="1" customWidth="1"/>
    <col min="8427" max="8427" width="0" style="1" hidden="1" customWidth="1"/>
    <col min="8428" max="8428" width="3.42578125" style="1" customWidth="1"/>
    <col min="8429" max="8429" width="0" style="1" hidden="1" customWidth="1"/>
    <col min="8430" max="8430" width="17.7109375" style="1" customWidth="1"/>
    <col min="8431" max="8431" width="3.42578125" style="1" customWidth="1"/>
    <col min="8432" max="8432" width="0" style="1" hidden="1" customWidth="1"/>
    <col min="8433" max="8433" width="23.7109375" style="1" customWidth="1"/>
    <col min="8434" max="8434" width="10" style="1" customWidth="1"/>
    <col min="8435" max="8435" width="0" style="1" hidden="1" customWidth="1"/>
    <col min="8436" max="8437" width="14.7109375" style="1" customWidth="1"/>
    <col min="8438" max="8438" width="12.85546875" style="1" customWidth="1"/>
    <col min="8439" max="8439" width="3.28515625" style="1" customWidth="1"/>
    <col min="8440" max="8440" width="30.28515625" style="1" customWidth="1"/>
    <col min="8441" max="8441" width="5" style="1" customWidth="1"/>
    <col min="8442" max="8442" width="0" style="1" hidden="1" customWidth="1"/>
    <col min="8443" max="8443" width="14.28515625" style="1" customWidth="1"/>
    <col min="8444" max="8444" width="5.7109375" style="1" customWidth="1"/>
    <col min="8445" max="8445" width="0" style="1" hidden="1" customWidth="1"/>
    <col min="8446" max="8446" width="17.28515625" style="1" customWidth="1"/>
    <col min="8447" max="8447" width="12.7109375" style="1" customWidth="1"/>
    <col min="8448" max="8448" width="0" style="1" hidden="1" customWidth="1"/>
    <col min="8449" max="8449" width="5.28515625" style="1" customWidth="1"/>
    <col min="8450" max="8450" width="0" style="1" hidden="1" customWidth="1"/>
    <col min="8451" max="8451" width="17" style="1" customWidth="1"/>
    <col min="8452" max="8452" width="6.28515625" style="1" customWidth="1"/>
    <col min="8453" max="8453" width="0" style="1" hidden="1" customWidth="1"/>
    <col min="8454" max="8454" width="14.28515625" style="1" customWidth="1"/>
    <col min="8455" max="8455" width="7.5703125" style="1" customWidth="1"/>
    <col min="8456" max="8456" width="0" style="1" hidden="1" customWidth="1"/>
    <col min="8457" max="8458" width="14.28515625" style="1" customWidth="1"/>
    <col min="8459" max="8459" width="20.85546875" style="1" customWidth="1"/>
    <col min="8460" max="8460" width="14.42578125" style="1" customWidth="1"/>
    <col min="8461" max="8461" width="15" style="1" customWidth="1"/>
    <col min="8462" max="8462" width="2.7109375" style="1" customWidth="1"/>
    <col min="8463" max="8463" width="11.7109375" style="1" customWidth="1"/>
    <col min="8464" max="8464" width="11.5703125" style="1" customWidth="1"/>
    <col min="8465" max="8465" width="2.28515625" style="1" customWidth="1"/>
    <col min="8466" max="8466" width="41" style="1" customWidth="1"/>
    <col min="8467" max="8467" width="14.28515625" style="1" customWidth="1"/>
    <col min="8468" max="8469" width="11.5703125" style="1" customWidth="1"/>
    <col min="8470" max="8470" width="21.85546875" style="1" customWidth="1"/>
    <col min="8471" max="8662" width="11.42578125" style="1"/>
    <col min="8663" max="8663" width="21.85546875" style="1" customWidth="1"/>
    <col min="8664" max="8664" width="13.85546875" style="1" customWidth="1"/>
    <col min="8665" max="8665" width="38.7109375" style="1" customWidth="1"/>
    <col min="8666" max="8666" width="3" style="1" bestFit="1" customWidth="1"/>
    <col min="8667" max="8667" width="32.28515625" style="1" customWidth="1"/>
    <col min="8668" max="8668" width="46.28515625" style="1" customWidth="1"/>
    <col min="8669" max="8669" width="19" style="1" customWidth="1"/>
    <col min="8670" max="8670" width="0" style="1" hidden="1" customWidth="1"/>
    <col min="8671" max="8671" width="17.7109375" style="1" customWidth="1"/>
    <col min="8672" max="8672" width="0" style="1" hidden="1" customWidth="1"/>
    <col min="8673" max="8673" width="22.28515625" style="1" customWidth="1"/>
    <col min="8674" max="8674" width="5.28515625" style="1" customWidth="1"/>
    <col min="8675" max="8675" width="36.28515625" style="1" customWidth="1"/>
    <col min="8676" max="8676" width="5.7109375" style="1" customWidth="1"/>
    <col min="8677" max="8677" width="0" style="1" hidden="1" customWidth="1"/>
    <col min="8678" max="8678" width="20.7109375" style="1" customWidth="1"/>
    <col min="8679" max="8679" width="4.85546875" style="1" customWidth="1"/>
    <col min="8680" max="8680" width="0" style="1" hidden="1" customWidth="1"/>
    <col min="8681" max="8681" width="24.7109375" style="1" customWidth="1"/>
    <col min="8682" max="8682" width="12.28515625" style="1" customWidth="1"/>
    <col min="8683" max="8683" width="0" style="1" hidden="1" customWidth="1"/>
    <col min="8684" max="8684" width="3.42578125" style="1" customWidth="1"/>
    <col min="8685" max="8685" width="0" style="1" hidden="1" customWidth="1"/>
    <col min="8686" max="8686" width="17.7109375" style="1" customWidth="1"/>
    <col min="8687" max="8687" width="3.42578125" style="1" customWidth="1"/>
    <col min="8688" max="8688" width="0" style="1" hidden="1" customWidth="1"/>
    <col min="8689" max="8689" width="23.7109375" style="1" customWidth="1"/>
    <col min="8690" max="8690" width="10" style="1" customWidth="1"/>
    <col min="8691" max="8691" width="0" style="1" hidden="1" customWidth="1"/>
    <col min="8692" max="8693" width="14.7109375" style="1" customWidth="1"/>
    <col min="8694" max="8694" width="12.85546875" style="1" customWidth="1"/>
    <col min="8695" max="8695" width="3.28515625" style="1" customWidth="1"/>
    <col min="8696" max="8696" width="30.28515625" style="1" customWidth="1"/>
    <col min="8697" max="8697" width="5" style="1" customWidth="1"/>
    <col min="8698" max="8698" width="0" style="1" hidden="1" customWidth="1"/>
    <col min="8699" max="8699" width="14.28515625" style="1" customWidth="1"/>
    <col min="8700" max="8700" width="5.7109375" style="1" customWidth="1"/>
    <col min="8701" max="8701" width="0" style="1" hidden="1" customWidth="1"/>
    <col min="8702" max="8702" width="17.28515625" style="1" customWidth="1"/>
    <col min="8703" max="8703" width="12.7109375" style="1" customWidth="1"/>
    <col min="8704" max="8704" width="0" style="1" hidden="1" customWidth="1"/>
    <col min="8705" max="8705" width="5.28515625" style="1" customWidth="1"/>
    <col min="8706" max="8706" width="0" style="1" hidden="1" customWidth="1"/>
    <col min="8707" max="8707" width="17" style="1" customWidth="1"/>
    <col min="8708" max="8708" width="6.28515625" style="1" customWidth="1"/>
    <col min="8709" max="8709" width="0" style="1" hidden="1" customWidth="1"/>
    <col min="8710" max="8710" width="14.28515625" style="1" customWidth="1"/>
    <col min="8711" max="8711" width="7.5703125" style="1" customWidth="1"/>
    <col min="8712" max="8712" width="0" style="1" hidden="1" customWidth="1"/>
    <col min="8713" max="8714" width="14.28515625" style="1" customWidth="1"/>
    <col min="8715" max="8715" width="20.85546875" style="1" customWidth="1"/>
    <col min="8716" max="8716" width="14.42578125" style="1" customWidth="1"/>
    <col min="8717" max="8717" width="15" style="1" customWidth="1"/>
    <col min="8718" max="8718" width="2.7109375" style="1" customWidth="1"/>
    <col min="8719" max="8719" width="11.7109375" style="1" customWidth="1"/>
    <col min="8720" max="8720" width="11.5703125" style="1" customWidth="1"/>
    <col min="8721" max="8721" width="2.28515625" style="1" customWidth="1"/>
    <col min="8722" max="8722" width="41" style="1" customWidth="1"/>
    <col min="8723" max="8723" width="14.28515625" style="1" customWidth="1"/>
    <col min="8724" max="8725" width="11.5703125" style="1" customWidth="1"/>
    <col min="8726" max="8726" width="21.85546875" style="1" customWidth="1"/>
    <col min="8727" max="8918" width="11.42578125" style="1"/>
    <col min="8919" max="8919" width="21.85546875" style="1" customWidth="1"/>
    <col min="8920" max="8920" width="13.85546875" style="1" customWidth="1"/>
    <col min="8921" max="8921" width="38.7109375" style="1" customWidth="1"/>
    <col min="8922" max="8922" width="3" style="1" bestFit="1" customWidth="1"/>
    <col min="8923" max="8923" width="32.28515625" style="1" customWidth="1"/>
    <col min="8924" max="8924" width="46.28515625" style="1" customWidth="1"/>
    <col min="8925" max="8925" width="19" style="1" customWidth="1"/>
    <col min="8926" max="8926" width="0" style="1" hidden="1" customWidth="1"/>
    <col min="8927" max="8927" width="17.7109375" style="1" customWidth="1"/>
    <col min="8928" max="8928" width="0" style="1" hidden="1" customWidth="1"/>
    <col min="8929" max="8929" width="22.28515625" style="1" customWidth="1"/>
    <col min="8930" max="8930" width="5.28515625" style="1" customWidth="1"/>
    <col min="8931" max="8931" width="36.28515625" style="1" customWidth="1"/>
    <col min="8932" max="8932" width="5.7109375" style="1" customWidth="1"/>
    <col min="8933" max="8933" width="0" style="1" hidden="1" customWidth="1"/>
    <col min="8934" max="8934" width="20.7109375" style="1" customWidth="1"/>
    <col min="8935" max="8935" width="4.85546875" style="1" customWidth="1"/>
    <col min="8936" max="8936" width="0" style="1" hidden="1" customWidth="1"/>
    <col min="8937" max="8937" width="24.7109375" style="1" customWidth="1"/>
    <col min="8938" max="8938" width="12.28515625" style="1" customWidth="1"/>
    <col min="8939" max="8939" width="0" style="1" hidden="1" customWidth="1"/>
    <col min="8940" max="8940" width="3.42578125" style="1" customWidth="1"/>
    <col min="8941" max="8941" width="0" style="1" hidden="1" customWidth="1"/>
    <col min="8942" max="8942" width="17.7109375" style="1" customWidth="1"/>
    <col min="8943" max="8943" width="3.42578125" style="1" customWidth="1"/>
    <col min="8944" max="8944" width="0" style="1" hidden="1" customWidth="1"/>
    <col min="8945" max="8945" width="23.7109375" style="1" customWidth="1"/>
    <col min="8946" max="8946" width="10" style="1" customWidth="1"/>
    <col min="8947" max="8947" width="0" style="1" hidden="1" customWidth="1"/>
    <col min="8948" max="8949" width="14.7109375" style="1" customWidth="1"/>
    <col min="8950" max="8950" width="12.85546875" style="1" customWidth="1"/>
    <col min="8951" max="8951" width="3.28515625" style="1" customWidth="1"/>
    <col min="8952" max="8952" width="30.28515625" style="1" customWidth="1"/>
    <col min="8953" max="8953" width="5" style="1" customWidth="1"/>
    <col min="8954" max="8954" width="0" style="1" hidden="1" customWidth="1"/>
    <col min="8955" max="8955" width="14.28515625" style="1" customWidth="1"/>
    <col min="8956" max="8956" width="5.7109375" style="1" customWidth="1"/>
    <col min="8957" max="8957" width="0" style="1" hidden="1" customWidth="1"/>
    <col min="8958" max="8958" width="17.28515625" style="1" customWidth="1"/>
    <col min="8959" max="8959" width="12.7109375" style="1" customWidth="1"/>
    <col min="8960" max="8960" width="0" style="1" hidden="1" customWidth="1"/>
    <col min="8961" max="8961" width="5.28515625" style="1" customWidth="1"/>
    <col min="8962" max="8962" width="0" style="1" hidden="1" customWidth="1"/>
    <col min="8963" max="8963" width="17" style="1" customWidth="1"/>
    <col min="8964" max="8964" width="6.28515625" style="1" customWidth="1"/>
    <col min="8965" max="8965" width="0" style="1" hidden="1" customWidth="1"/>
    <col min="8966" max="8966" width="14.28515625" style="1" customWidth="1"/>
    <col min="8967" max="8967" width="7.5703125" style="1" customWidth="1"/>
    <col min="8968" max="8968" width="0" style="1" hidden="1" customWidth="1"/>
    <col min="8969" max="8970" width="14.28515625" style="1" customWidth="1"/>
    <col min="8971" max="8971" width="20.85546875" style="1" customWidth="1"/>
    <col min="8972" max="8972" width="14.42578125" style="1" customWidth="1"/>
    <col min="8973" max="8973" width="15" style="1" customWidth="1"/>
    <col min="8974" max="8974" width="2.7109375" style="1" customWidth="1"/>
    <col min="8975" max="8975" width="11.7109375" style="1" customWidth="1"/>
    <col min="8976" max="8976" width="11.5703125" style="1" customWidth="1"/>
    <col min="8977" max="8977" width="2.28515625" style="1" customWidth="1"/>
    <col min="8978" max="8978" width="41" style="1" customWidth="1"/>
    <col min="8979" max="8979" width="14.28515625" style="1" customWidth="1"/>
    <col min="8980" max="8981" width="11.5703125" style="1" customWidth="1"/>
    <col min="8982" max="8982" width="21.85546875" style="1" customWidth="1"/>
    <col min="8983" max="9174" width="11.42578125" style="1"/>
    <col min="9175" max="9175" width="21.85546875" style="1" customWidth="1"/>
    <col min="9176" max="9176" width="13.85546875" style="1" customWidth="1"/>
    <col min="9177" max="9177" width="38.7109375" style="1" customWidth="1"/>
    <col min="9178" max="9178" width="3" style="1" bestFit="1" customWidth="1"/>
    <col min="9179" max="9179" width="32.28515625" style="1" customWidth="1"/>
    <col min="9180" max="9180" width="46.28515625" style="1" customWidth="1"/>
    <col min="9181" max="9181" width="19" style="1" customWidth="1"/>
    <col min="9182" max="9182" width="0" style="1" hidden="1" customWidth="1"/>
    <col min="9183" max="9183" width="17.7109375" style="1" customWidth="1"/>
    <col min="9184" max="9184" width="0" style="1" hidden="1" customWidth="1"/>
    <col min="9185" max="9185" width="22.28515625" style="1" customWidth="1"/>
    <col min="9186" max="9186" width="5.28515625" style="1" customWidth="1"/>
    <col min="9187" max="9187" width="36.28515625" style="1" customWidth="1"/>
    <col min="9188" max="9188" width="5.7109375" style="1" customWidth="1"/>
    <col min="9189" max="9189" width="0" style="1" hidden="1" customWidth="1"/>
    <col min="9190" max="9190" width="20.7109375" style="1" customWidth="1"/>
    <col min="9191" max="9191" width="4.85546875" style="1" customWidth="1"/>
    <col min="9192" max="9192" width="0" style="1" hidden="1" customWidth="1"/>
    <col min="9193" max="9193" width="24.7109375" style="1" customWidth="1"/>
    <col min="9194" max="9194" width="12.28515625" style="1" customWidth="1"/>
    <col min="9195" max="9195" width="0" style="1" hidden="1" customWidth="1"/>
    <col min="9196" max="9196" width="3.42578125" style="1" customWidth="1"/>
    <col min="9197" max="9197" width="0" style="1" hidden="1" customWidth="1"/>
    <col min="9198" max="9198" width="17.7109375" style="1" customWidth="1"/>
    <col min="9199" max="9199" width="3.42578125" style="1" customWidth="1"/>
    <col min="9200" max="9200" width="0" style="1" hidden="1" customWidth="1"/>
    <col min="9201" max="9201" width="23.7109375" style="1" customWidth="1"/>
    <col min="9202" max="9202" width="10" style="1" customWidth="1"/>
    <col min="9203" max="9203" width="0" style="1" hidden="1" customWidth="1"/>
    <col min="9204" max="9205" width="14.7109375" style="1" customWidth="1"/>
    <col min="9206" max="9206" width="12.85546875" style="1" customWidth="1"/>
    <col min="9207" max="9207" width="3.28515625" style="1" customWidth="1"/>
    <col min="9208" max="9208" width="30.28515625" style="1" customWidth="1"/>
    <col min="9209" max="9209" width="5" style="1" customWidth="1"/>
    <col min="9210" max="9210" width="0" style="1" hidden="1" customWidth="1"/>
    <col min="9211" max="9211" width="14.28515625" style="1" customWidth="1"/>
    <col min="9212" max="9212" width="5.7109375" style="1" customWidth="1"/>
    <col min="9213" max="9213" width="0" style="1" hidden="1" customWidth="1"/>
    <col min="9214" max="9214" width="17.28515625" style="1" customWidth="1"/>
    <col min="9215" max="9215" width="12.7109375" style="1" customWidth="1"/>
    <col min="9216" max="9216" width="0" style="1" hidden="1" customWidth="1"/>
    <col min="9217" max="9217" width="5.28515625" style="1" customWidth="1"/>
    <col min="9218" max="9218" width="0" style="1" hidden="1" customWidth="1"/>
    <col min="9219" max="9219" width="17" style="1" customWidth="1"/>
    <col min="9220" max="9220" width="6.28515625" style="1" customWidth="1"/>
    <col min="9221" max="9221" width="0" style="1" hidden="1" customWidth="1"/>
    <col min="9222" max="9222" width="14.28515625" style="1" customWidth="1"/>
    <col min="9223" max="9223" width="7.5703125" style="1" customWidth="1"/>
    <col min="9224" max="9224" width="0" style="1" hidden="1" customWidth="1"/>
    <col min="9225" max="9226" width="14.28515625" style="1" customWidth="1"/>
    <col min="9227" max="9227" width="20.85546875" style="1" customWidth="1"/>
    <col min="9228" max="9228" width="14.42578125" style="1" customWidth="1"/>
    <col min="9229" max="9229" width="15" style="1" customWidth="1"/>
    <col min="9230" max="9230" width="2.7109375" style="1" customWidth="1"/>
    <col min="9231" max="9231" width="11.7109375" style="1" customWidth="1"/>
    <col min="9232" max="9232" width="11.5703125" style="1" customWidth="1"/>
    <col min="9233" max="9233" width="2.28515625" style="1" customWidth="1"/>
    <col min="9234" max="9234" width="41" style="1" customWidth="1"/>
    <col min="9235" max="9235" width="14.28515625" style="1" customWidth="1"/>
    <col min="9236" max="9237" width="11.5703125" style="1" customWidth="1"/>
    <col min="9238" max="9238" width="21.85546875" style="1" customWidth="1"/>
    <col min="9239" max="9430" width="11.42578125" style="1"/>
    <col min="9431" max="9431" width="21.85546875" style="1" customWidth="1"/>
    <col min="9432" max="9432" width="13.85546875" style="1" customWidth="1"/>
    <col min="9433" max="9433" width="38.7109375" style="1" customWidth="1"/>
    <col min="9434" max="9434" width="3" style="1" bestFit="1" customWidth="1"/>
    <col min="9435" max="9435" width="32.28515625" style="1" customWidth="1"/>
    <col min="9436" max="9436" width="46.28515625" style="1" customWidth="1"/>
    <col min="9437" max="9437" width="19" style="1" customWidth="1"/>
    <col min="9438" max="9438" width="0" style="1" hidden="1" customWidth="1"/>
    <col min="9439" max="9439" width="17.7109375" style="1" customWidth="1"/>
    <col min="9440" max="9440" width="0" style="1" hidden="1" customWidth="1"/>
    <col min="9441" max="9441" width="22.28515625" style="1" customWidth="1"/>
    <col min="9442" max="9442" width="5.28515625" style="1" customWidth="1"/>
    <col min="9443" max="9443" width="36.28515625" style="1" customWidth="1"/>
    <col min="9444" max="9444" width="5.7109375" style="1" customWidth="1"/>
    <col min="9445" max="9445" width="0" style="1" hidden="1" customWidth="1"/>
    <col min="9446" max="9446" width="20.7109375" style="1" customWidth="1"/>
    <col min="9447" max="9447" width="4.85546875" style="1" customWidth="1"/>
    <col min="9448" max="9448" width="0" style="1" hidden="1" customWidth="1"/>
    <col min="9449" max="9449" width="24.7109375" style="1" customWidth="1"/>
    <col min="9450" max="9450" width="12.28515625" style="1" customWidth="1"/>
    <col min="9451" max="9451" width="0" style="1" hidden="1" customWidth="1"/>
    <col min="9452" max="9452" width="3.42578125" style="1" customWidth="1"/>
    <col min="9453" max="9453" width="0" style="1" hidden="1" customWidth="1"/>
    <col min="9454" max="9454" width="17.7109375" style="1" customWidth="1"/>
    <col min="9455" max="9455" width="3.42578125" style="1" customWidth="1"/>
    <col min="9456" max="9456" width="0" style="1" hidden="1" customWidth="1"/>
    <col min="9457" max="9457" width="23.7109375" style="1" customWidth="1"/>
    <col min="9458" max="9458" width="10" style="1" customWidth="1"/>
    <col min="9459" max="9459" width="0" style="1" hidden="1" customWidth="1"/>
    <col min="9460" max="9461" width="14.7109375" style="1" customWidth="1"/>
    <col min="9462" max="9462" width="12.85546875" style="1" customWidth="1"/>
    <col min="9463" max="9463" width="3.28515625" style="1" customWidth="1"/>
    <col min="9464" max="9464" width="30.28515625" style="1" customWidth="1"/>
    <col min="9465" max="9465" width="5" style="1" customWidth="1"/>
    <col min="9466" max="9466" width="0" style="1" hidden="1" customWidth="1"/>
    <col min="9467" max="9467" width="14.28515625" style="1" customWidth="1"/>
    <col min="9468" max="9468" width="5.7109375" style="1" customWidth="1"/>
    <col min="9469" max="9469" width="0" style="1" hidden="1" customWidth="1"/>
    <col min="9470" max="9470" width="17.28515625" style="1" customWidth="1"/>
    <col min="9471" max="9471" width="12.7109375" style="1" customWidth="1"/>
    <col min="9472" max="9472" width="0" style="1" hidden="1" customWidth="1"/>
    <col min="9473" max="9473" width="5.28515625" style="1" customWidth="1"/>
    <col min="9474" max="9474" width="0" style="1" hidden="1" customWidth="1"/>
    <col min="9475" max="9475" width="17" style="1" customWidth="1"/>
    <col min="9476" max="9476" width="6.28515625" style="1" customWidth="1"/>
    <col min="9477" max="9477" width="0" style="1" hidden="1" customWidth="1"/>
    <col min="9478" max="9478" width="14.28515625" style="1" customWidth="1"/>
    <col min="9479" max="9479" width="7.5703125" style="1" customWidth="1"/>
    <col min="9480" max="9480" width="0" style="1" hidden="1" customWidth="1"/>
    <col min="9481" max="9482" width="14.28515625" style="1" customWidth="1"/>
    <col min="9483" max="9483" width="20.85546875" style="1" customWidth="1"/>
    <col min="9484" max="9484" width="14.42578125" style="1" customWidth="1"/>
    <col min="9485" max="9485" width="15" style="1" customWidth="1"/>
    <col min="9486" max="9486" width="2.7109375" style="1" customWidth="1"/>
    <col min="9487" max="9487" width="11.7109375" style="1" customWidth="1"/>
    <col min="9488" max="9488" width="11.5703125" style="1" customWidth="1"/>
    <col min="9489" max="9489" width="2.28515625" style="1" customWidth="1"/>
    <col min="9490" max="9490" width="41" style="1" customWidth="1"/>
    <col min="9491" max="9491" width="14.28515625" style="1" customWidth="1"/>
    <col min="9492" max="9493" width="11.5703125" style="1" customWidth="1"/>
    <col min="9494" max="9494" width="21.85546875" style="1" customWidth="1"/>
    <col min="9495" max="9686" width="11.42578125" style="1"/>
    <col min="9687" max="9687" width="21.85546875" style="1" customWidth="1"/>
    <col min="9688" max="9688" width="13.85546875" style="1" customWidth="1"/>
    <col min="9689" max="9689" width="38.7109375" style="1" customWidth="1"/>
    <col min="9690" max="9690" width="3" style="1" bestFit="1" customWidth="1"/>
    <col min="9691" max="9691" width="32.28515625" style="1" customWidth="1"/>
    <col min="9692" max="9692" width="46.28515625" style="1" customWidth="1"/>
    <col min="9693" max="9693" width="19" style="1" customWidth="1"/>
    <col min="9694" max="9694" width="0" style="1" hidden="1" customWidth="1"/>
    <col min="9695" max="9695" width="17.7109375" style="1" customWidth="1"/>
    <col min="9696" max="9696" width="0" style="1" hidden="1" customWidth="1"/>
    <col min="9697" max="9697" width="22.28515625" style="1" customWidth="1"/>
    <col min="9698" max="9698" width="5.28515625" style="1" customWidth="1"/>
    <col min="9699" max="9699" width="36.28515625" style="1" customWidth="1"/>
    <col min="9700" max="9700" width="5.7109375" style="1" customWidth="1"/>
    <col min="9701" max="9701" width="0" style="1" hidden="1" customWidth="1"/>
    <col min="9702" max="9702" width="20.7109375" style="1" customWidth="1"/>
    <col min="9703" max="9703" width="4.85546875" style="1" customWidth="1"/>
    <col min="9704" max="9704" width="0" style="1" hidden="1" customWidth="1"/>
    <col min="9705" max="9705" width="24.7109375" style="1" customWidth="1"/>
    <col min="9706" max="9706" width="12.28515625" style="1" customWidth="1"/>
    <col min="9707" max="9707" width="0" style="1" hidden="1" customWidth="1"/>
    <col min="9708" max="9708" width="3.42578125" style="1" customWidth="1"/>
    <col min="9709" max="9709" width="0" style="1" hidden="1" customWidth="1"/>
    <col min="9710" max="9710" width="17.7109375" style="1" customWidth="1"/>
    <col min="9711" max="9711" width="3.42578125" style="1" customWidth="1"/>
    <col min="9712" max="9712" width="0" style="1" hidden="1" customWidth="1"/>
    <col min="9713" max="9713" width="23.7109375" style="1" customWidth="1"/>
    <col min="9714" max="9714" width="10" style="1" customWidth="1"/>
    <col min="9715" max="9715" width="0" style="1" hidden="1" customWidth="1"/>
    <col min="9716" max="9717" width="14.7109375" style="1" customWidth="1"/>
    <col min="9718" max="9718" width="12.85546875" style="1" customWidth="1"/>
    <col min="9719" max="9719" width="3.28515625" style="1" customWidth="1"/>
    <col min="9720" max="9720" width="30.28515625" style="1" customWidth="1"/>
    <col min="9721" max="9721" width="5" style="1" customWidth="1"/>
    <col min="9722" max="9722" width="0" style="1" hidden="1" customWidth="1"/>
    <col min="9723" max="9723" width="14.28515625" style="1" customWidth="1"/>
    <col min="9724" max="9724" width="5.7109375" style="1" customWidth="1"/>
    <col min="9725" max="9725" width="0" style="1" hidden="1" customWidth="1"/>
    <col min="9726" max="9726" width="17.28515625" style="1" customWidth="1"/>
    <col min="9727" max="9727" width="12.7109375" style="1" customWidth="1"/>
    <col min="9728" max="9728" width="0" style="1" hidden="1" customWidth="1"/>
    <col min="9729" max="9729" width="5.28515625" style="1" customWidth="1"/>
    <col min="9730" max="9730" width="0" style="1" hidden="1" customWidth="1"/>
    <col min="9731" max="9731" width="17" style="1" customWidth="1"/>
    <col min="9732" max="9732" width="6.28515625" style="1" customWidth="1"/>
    <col min="9733" max="9733" width="0" style="1" hidden="1" customWidth="1"/>
    <col min="9734" max="9734" width="14.28515625" style="1" customWidth="1"/>
    <col min="9735" max="9735" width="7.5703125" style="1" customWidth="1"/>
    <col min="9736" max="9736" width="0" style="1" hidden="1" customWidth="1"/>
    <col min="9737" max="9738" width="14.28515625" style="1" customWidth="1"/>
    <col min="9739" max="9739" width="20.85546875" style="1" customWidth="1"/>
    <col min="9740" max="9740" width="14.42578125" style="1" customWidth="1"/>
    <col min="9741" max="9741" width="15" style="1" customWidth="1"/>
    <col min="9742" max="9742" width="2.7109375" style="1" customWidth="1"/>
    <col min="9743" max="9743" width="11.7109375" style="1" customWidth="1"/>
    <col min="9744" max="9744" width="11.5703125" style="1" customWidth="1"/>
    <col min="9745" max="9745" width="2.28515625" style="1" customWidth="1"/>
    <col min="9746" max="9746" width="41" style="1" customWidth="1"/>
    <col min="9747" max="9747" width="14.28515625" style="1" customWidth="1"/>
    <col min="9748" max="9749" width="11.5703125" style="1" customWidth="1"/>
    <col min="9750" max="9750" width="21.85546875" style="1" customWidth="1"/>
    <col min="9751" max="9942" width="11.42578125" style="1"/>
    <col min="9943" max="9943" width="21.85546875" style="1" customWidth="1"/>
    <col min="9944" max="9944" width="13.85546875" style="1" customWidth="1"/>
    <col min="9945" max="9945" width="38.7109375" style="1" customWidth="1"/>
    <col min="9946" max="9946" width="3" style="1" bestFit="1" customWidth="1"/>
    <col min="9947" max="9947" width="32.28515625" style="1" customWidth="1"/>
    <col min="9948" max="9948" width="46.28515625" style="1" customWidth="1"/>
    <col min="9949" max="9949" width="19" style="1" customWidth="1"/>
    <col min="9950" max="9950" width="0" style="1" hidden="1" customWidth="1"/>
    <col min="9951" max="9951" width="17.7109375" style="1" customWidth="1"/>
    <col min="9952" max="9952" width="0" style="1" hidden="1" customWidth="1"/>
    <col min="9953" max="9953" width="22.28515625" style="1" customWidth="1"/>
    <col min="9954" max="9954" width="5.28515625" style="1" customWidth="1"/>
    <col min="9955" max="9955" width="36.28515625" style="1" customWidth="1"/>
    <col min="9956" max="9956" width="5.7109375" style="1" customWidth="1"/>
    <col min="9957" max="9957" width="0" style="1" hidden="1" customWidth="1"/>
    <col min="9958" max="9958" width="20.7109375" style="1" customWidth="1"/>
    <col min="9959" max="9959" width="4.85546875" style="1" customWidth="1"/>
    <col min="9960" max="9960" width="0" style="1" hidden="1" customWidth="1"/>
    <col min="9961" max="9961" width="24.7109375" style="1" customWidth="1"/>
    <col min="9962" max="9962" width="12.28515625" style="1" customWidth="1"/>
    <col min="9963" max="9963" width="0" style="1" hidden="1" customWidth="1"/>
    <col min="9964" max="9964" width="3.42578125" style="1" customWidth="1"/>
    <col min="9965" max="9965" width="0" style="1" hidden="1" customWidth="1"/>
    <col min="9966" max="9966" width="17.7109375" style="1" customWidth="1"/>
    <col min="9967" max="9967" width="3.42578125" style="1" customWidth="1"/>
    <col min="9968" max="9968" width="0" style="1" hidden="1" customWidth="1"/>
    <col min="9969" max="9969" width="23.7109375" style="1" customWidth="1"/>
    <col min="9970" max="9970" width="10" style="1" customWidth="1"/>
    <col min="9971" max="9971" width="0" style="1" hidden="1" customWidth="1"/>
    <col min="9972" max="9973" width="14.7109375" style="1" customWidth="1"/>
    <col min="9974" max="9974" width="12.85546875" style="1" customWidth="1"/>
    <col min="9975" max="9975" width="3.28515625" style="1" customWidth="1"/>
    <col min="9976" max="9976" width="30.28515625" style="1" customWidth="1"/>
    <col min="9977" max="9977" width="5" style="1" customWidth="1"/>
    <col min="9978" max="9978" width="0" style="1" hidden="1" customWidth="1"/>
    <col min="9979" max="9979" width="14.28515625" style="1" customWidth="1"/>
    <col min="9980" max="9980" width="5.7109375" style="1" customWidth="1"/>
    <col min="9981" max="9981" width="0" style="1" hidden="1" customWidth="1"/>
    <col min="9982" max="9982" width="17.28515625" style="1" customWidth="1"/>
    <col min="9983" max="9983" width="12.7109375" style="1" customWidth="1"/>
    <col min="9984" max="9984" width="0" style="1" hidden="1" customWidth="1"/>
    <col min="9985" max="9985" width="5.28515625" style="1" customWidth="1"/>
    <col min="9986" max="9986" width="0" style="1" hidden="1" customWidth="1"/>
    <col min="9987" max="9987" width="17" style="1" customWidth="1"/>
    <col min="9988" max="9988" width="6.28515625" style="1" customWidth="1"/>
    <col min="9989" max="9989" width="0" style="1" hidden="1" customWidth="1"/>
    <col min="9990" max="9990" width="14.28515625" style="1" customWidth="1"/>
    <col min="9991" max="9991" width="7.5703125" style="1" customWidth="1"/>
    <col min="9992" max="9992" width="0" style="1" hidden="1" customWidth="1"/>
    <col min="9993" max="9994" width="14.28515625" style="1" customWidth="1"/>
    <col min="9995" max="9995" width="20.85546875" style="1" customWidth="1"/>
    <col min="9996" max="9996" width="14.42578125" style="1" customWidth="1"/>
    <col min="9997" max="9997" width="15" style="1" customWidth="1"/>
    <col min="9998" max="9998" width="2.7109375" style="1" customWidth="1"/>
    <col min="9999" max="9999" width="11.7109375" style="1" customWidth="1"/>
    <col min="10000" max="10000" width="11.5703125" style="1" customWidth="1"/>
    <col min="10001" max="10001" width="2.28515625" style="1" customWidth="1"/>
    <col min="10002" max="10002" width="41" style="1" customWidth="1"/>
    <col min="10003" max="10003" width="14.28515625" style="1" customWidth="1"/>
    <col min="10004" max="10005" width="11.5703125" style="1" customWidth="1"/>
    <col min="10006" max="10006" width="21.85546875" style="1" customWidth="1"/>
    <col min="10007" max="10198" width="11.42578125" style="1"/>
    <col min="10199" max="10199" width="21.85546875" style="1" customWidth="1"/>
    <col min="10200" max="10200" width="13.85546875" style="1" customWidth="1"/>
    <col min="10201" max="10201" width="38.7109375" style="1" customWidth="1"/>
    <col min="10202" max="10202" width="3" style="1" bestFit="1" customWidth="1"/>
    <col min="10203" max="10203" width="32.28515625" style="1" customWidth="1"/>
    <col min="10204" max="10204" width="46.28515625" style="1" customWidth="1"/>
    <col min="10205" max="10205" width="19" style="1" customWidth="1"/>
    <col min="10206" max="10206" width="0" style="1" hidden="1" customWidth="1"/>
    <col min="10207" max="10207" width="17.7109375" style="1" customWidth="1"/>
    <col min="10208" max="10208" width="0" style="1" hidden="1" customWidth="1"/>
    <col min="10209" max="10209" width="22.28515625" style="1" customWidth="1"/>
    <col min="10210" max="10210" width="5.28515625" style="1" customWidth="1"/>
    <col min="10211" max="10211" width="36.28515625" style="1" customWidth="1"/>
    <col min="10212" max="10212" width="5.7109375" style="1" customWidth="1"/>
    <col min="10213" max="10213" width="0" style="1" hidden="1" customWidth="1"/>
    <col min="10214" max="10214" width="20.7109375" style="1" customWidth="1"/>
    <col min="10215" max="10215" width="4.85546875" style="1" customWidth="1"/>
    <col min="10216" max="10216" width="0" style="1" hidden="1" customWidth="1"/>
    <col min="10217" max="10217" width="24.7109375" style="1" customWidth="1"/>
    <col min="10218" max="10218" width="12.28515625" style="1" customWidth="1"/>
    <col min="10219" max="10219" width="0" style="1" hidden="1" customWidth="1"/>
    <col min="10220" max="10220" width="3.42578125" style="1" customWidth="1"/>
    <col min="10221" max="10221" width="0" style="1" hidden="1" customWidth="1"/>
    <col min="10222" max="10222" width="17.7109375" style="1" customWidth="1"/>
    <col min="10223" max="10223" width="3.42578125" style="1" customWidth="1"/>
    <col min="10224" max="10224" width="0" style="1" hidden="1" customWidth="1"/>
    <col min="10225" max="10225" width="23.7109375" style="1" customWidth="1"/>
    <col min="10226" max="10226" width="10" style="1" customWidth="1"/>
    <col min="10227" max="10227" width="0" style="1" hidden="1" customWidth="1"/>
    <col min="10228" max="10229" width="14.7109375" style="1" customWidth="1"/>
    <col min="10230" max="10230" width="12.85546875" style="1" customWidth="1"/>
    <col min="10231" max="10231" width="3.28515625" style="1" customWidth="1"/>
    <col min="10232" max="10232" width="30.28515625" style="1" customWidth="1"/>
    <col min="10233" max="10233" width="5" style="1" customWidth="1"/>
    <col min="10234" max="10234" width="0" style="1" hidden="1" customWidth="1"/>
    <col min="10235" max="10235" width="14.28515625" style="1" customWidth="1"/>
    <col min="10236" max="10236" width="5.7109375" style="1" customWidth="1"/>
    <col min="10237" max="10237" width="0" style="1" hidden="1" customWidth="1"/>
    <col min="10238" max="10238" width="17.28515625" style="1" customWidth="1"/>
    <col min="10239" max="10239" width="12.7109375" style="1" customWidth="1"/>
    <col min="10240" max="10240" width="0" style="1" hidden="1" customWidth="1"/>
    <col min="10241" max="10241" width="5.28515625" style="1" customWidth="1"/>
    <col min="10242" max="10242" width="0" style="1" hidden="1" customWidth="1"/>
    <col min="10243" max="10243" width="17" style="1" customWidth="1"/>
    <col min="10244" max="10244" width="6.28515625" style="1" customWidth="1"/>
    <col min="10245" max="10245" width="0" style="1" hidden="1" customWidth="1"/>
    <col min="10246" max="10246" width="14.28515625" style="1" customWidth="1"/>
    <col min="10247" max="10247" width="7.5703125" style="1" customWidth="1"/>
    <col min="10248" max="10248" width="0" style="1" hidden="1" customWidth="1"/>
    <col min="10249" max="10250" width="14.28515625" style="1" customWidth="1"/>
    <col min="10251" max="10251" width="20.85546875" style="1" customWidth="1"/>
    <col min="10252" max="10252" width="14.42578125" style="1" customWidth="1"/>
    <col min="10253" max="10253" width="15" style="1" customWidth="1"/>
    <col min="10254" max="10254" width="2.7109375" style="1" customWidth="1"/>
    <col min="10255" max="10255" width="11.7109375" style="1" customWidth="1"/>
    <col min="10256" max="10256" width="11.5703125" style="1" customWidth="1"/>
    <col min="10257" max="10257" width="2.28515625" style="1" customWidth="1"/>
    <col min="10258" max="10258" width="41" style="1" customWidth="1"/>
    <col min="10259" max="10259" width="14.28515625" style="1" customWidth="1"/>
    <col min="10260" max="10261" width="11.5703125" style="1" customWidth="1"/>
    <col min="10262" max="10262" width="21.85546875" style="1" customWidth="1"/>
    <col min="10263" max="10454" width="11.42578125" style="1"/>
    <col min="10455" max="10455" width="21.85546875" style="1" customWidth="1"/>
    <col min="10456" max="10456" width="13.85546875" style="1" customWidth="1"/>
    <col min="10457" max="10457" width="38.7109375" style="1" customWidth="1"/>
    <col min="10458" max="10458" width="3" style="1" bestFit="1" customWidth="1"/>
    <col min="10459" max="10459" width="32.28515625" style="1" customWidth="1"/>
    <col min="10460" max="10460" width="46.28515625" style="1" customWidth="1"/>
    <col min="10461" max="10461" width="19" style="1" customWidth="1"/>
    <col min="10462" max="10462" width="0" style="1" hidden="1" customWidth="1"/>
    <col min="10463" max="10463" width="17.7109375" style="1" customWidth="1"/>
    <col min="10464" max="10464" width="0" style="1" hidden="1" customWidth="1"/>
    <col min="10465" max="10465" width="22.28515625" style="1" customWidth="1"/>
    <col min="10466" max="10466" width="5.28515625" style="1" customWidth="1"/>
    <col min="10467" max="10467" width="36.28515625" style="1" customWidth="1"/>
    <col min="10468" max="10468" width="5.7109375" style="1" customWidth="1"/>
    <col min="10469" max="10469" width="0" style="1" hidden="1" customWidth="1"/>
    <col min="10470" max="10470" width="20.7109375" style="1" customWidth="1"/>
    <col min="10471" max="10471" width="4.85546875" style="1" customWidth="1"/>
    <col min="10472" max="10472" width="0" style="1" hidden="1" customWidth="1"/>
    <col min="10473" max="10473" width="24.7109375" style="1" customWidth="1"/>
    <col min="10474" max="10474" width="12.28515625" style="1" customWidth="1"/>
    <col min="10475" max="10475" width="0" style="1" hidden="1" customWidth="1"/>
    <col min="10476" max="10476" width="3.42578125" style="1" customWidth="1"/>
    <col min="10477" max="10477" width="0" style="1" hidden="1" customWidth="1"/>
    <col min="10478" max="10478" width="17.7109375" style="1" customWidth="1"/>
    <col min="10479" max="10479" width="3.42578125" style="1" customWidth="1"/>
    <col min="10480" max="10480" width="0" style="1" hidden="1" customWidth="1"/>
    <col min="10481" max="10481" width="23.7109375" style="1" customWidth="1"/>
    <col min="10482" max="10482" width="10" style="1" customWidth="1"/>
    <col min="10483" max="10483" width="0" style="1" hidden="1" customWidth="1"/>
    <col min="10484" max="10485" width="14.7109375" style="1" customWidth="1"/>
    <col min="10486" max="10486" width="12.85546875" style="1" customWidth="1"/>
    <col min="10487" max="10487" width="3.28515625" style="1" customWidth="1"/>
    <col min="10488" max="10488" width="30.28515625" style="1" customWidth="1"/>
    <col min="10489" max="10489" width="5" style="1" customWidth="1"/>
    <col min="10490" max="10490" width="0" style="1" hidden="1" customWidth="1"/>
    <col min="10491" max="10491" width="14.28515625" style="1" customWidth="1"/>
    <col min="10492" max="10492" width="5.7109375" style="1" customWidth="1"/>
    <col min="10493" max="10493" width="0" style="1" hidden="1" customWidth="1"/>
    <col min="10494" max="10494" width="17.28515625" style="1" customWidth="1"/>
    <col min="10495" max="10495" width="12.7109375" style="1" customWidth="1"/>
    <col min="10496" max="10496" width="0" style="1" hidden="1" customWidth="1"/>
    <col min="10497" max="10497" width="5.28515625" style="1" customWidth="1"/>
    <col min="10498" max="10498" width="0" style="1" hidden="1" customWidth="1"/>
    <col min="10499" max="10499" width="17" style="1" customWidth="1"/>
    <col min="10500" max="10500" width="6.28515625" style="1" customWidth="1"/>
    <col min="10501" max="10501" width="0" style="1" hidden="1" customWidth="1"/>
    <col min="10502" max="10502" width="14.28515625" style="1" customWidth="1"/>
    <col min="10503" max="10503" width="7.5703125" style="1" customWidth="1"/>
    <col min="10504" max="10504" width="0" style="1" hidden="1" customWidth="1"/>
    <col min="10505" max="10506" width="14.28515625" style="1" customWidth="1"/>
    <col min="10507" max="10507" width="20.85546875" style="1" customWidth="1"/>
    <col min="10508" max="10508" width="14.42578125" style="1" customWidth="1"/>
    <col min="10509" max="10509" width="15" style="1" customWidth="1"/>
    <col min="10510" max="10510" width="2.7109375" style="1" customWidth="1"/>
    <col min="10511" max="10511" width="11.7109375" style="1" customWidth="1"/>
    <col min="10512" max="10512" width="11.5703125" style="1" customWidth="1"/>
    <col min="10513" max="10513" width="2.28515625" style="1" customWidth="1"/>
    <col min="10514" max="10514" width="41" style="1" customWidth="1"/>
    <col min="10515" max="10515" width="14.28515625" style="1" customWidth="1"/>
    <col min="10516" max="10517" width="11.5703125" style="1" customWidth="1"/>
    <col min="10518" max="10518" width="21.85546875" style="1" customWidth="1"/>
    <col min="10519" max="10710" width="11.42578125" style="1"/>
    <col min="10711" max="10711" width="21.85546875" style="1" customWidth="1"/>
    <col min="10712" max="10712" width="13.85546875" style="1" customWidth="1"/>
    <col min="10713" max="10713" width="38.7109375" style="1" customWidth="1"/>
    <col min="10714" max="10714" width="3" style="1" bestFit="1" customWidth="1"/>
    <col min="10715" max="10715" width="32.28515625" style="1" customWidth="1"/>
    <col min="10716" max="10716" width="46.28515625" style="1" customWidth="1"/>
    <col min="10717" max="10717" width="19" style="1" customWidth="1"/>
    <col min="10718" max="10718" width="0" style="1" hidden="1" customWidth="1"/>
    <col min="10719" max="10719" width="17.7109375" style="1" customWidth="1"/>
    <col min="10720" max="10720" width="0" style="1" hidden="1" customWidth="1"/>
    <col min="10721" max="10721" width="22.28515625" style="1" customWidth="1"/>
    <col min="10722" max="10722" width="5.28515625" style="1" customWidth="1"/>
    <col min="10723" max="10723" width="36.28515625" style="1" customWidth="1"/>
    <col min="10724" max="10724" width="5.7109375" style="1" customWidth="1"/>
    <col min="10725" max="10725" width="0" style="1" hidden="1" customWidth="1"/>
    <col min="10726" max="10726" width="20.7109375" style="1" customWidth="1"/>
    <col min="10727" max="10727" width="4.85546875" style="1" customWidth="1"/>
    <col min="10728" max="10728" width="0" style="1" hidden="1" customWidth="1"/>
    <col min="10729" max="10729" width="24.7109375" style="1" customWidth="1"/>
    <col min="10730" max="10730" width="12.28515625" style="1" customWidth="1"/>
    <col min="10731" max="10731" width="0" style="1" hidden="1" customWidth="1"/>
    <col min="10732" max="10732" width="3.42578125" style="1" customWidth="1"/>
    <col min="10733" max="10733" width="0" style="1" hidden="1" customWidth="1"/>
    <col min="10734" max="10734" width="17.7109375" style="1" customWidth="1"/>
    <col min="10735" max="10735" width="3.42578125" style="1" customWidth="1"/>
    <col min="10736" max="10736" width="0" style="1" hidden="1" customWidth="1"/>
    <col min="10737" max="10737" width="23.7109375" style="1" customWidth="1"/>
    <col min="10738" max="10738" width="10" style="1" customWidth="1"/>
    <col min="10739" max="10739" width="0" style="1" hidden="1" customWidth="1"/>
    <col min="10740" max="10741" width="14.7109375" style="1" customWidth="1"/>
    <col min="10742" max="10742" width="12.85546875" style="1" customWidth="1"/>
    <col min="10743" max="10743" width="3.28515625" style="1" customWidth="1"/>
    <col min="10744" max="10744" width="30.28515625" style="1" customWidth="1"/>
    <col min="10745" max="10745" width="5" style="1" customWidth="1"/>
    <col min="10746" max="10746" width="0" style="1" hidden="1" customWidth="1"/>
    <col min="10747" max="10747" width="14.28515625" style="1" customWidth="1"/>
    <col min="10748" max="10748" width="5.7109375" style="1" customWidth="1"/>
    <col min="10749" max="10749" width="0" style="1" hidden="1" customWidth="1"/>
    <col min="10750" max="10750" width="17.28515625" style="1" customWidth="1"/>
    <col min="10751" max="10751" width="12.7109375" style="1" customWidth="1"/>
    <col min="10752" max="10752" width="0" style="1" hidden="1" customWidth="1"/>
    <col min="10753" max="10753" width="5.28515625" style="1" customWidth="1"/>
    <col min="10754" max="10754" width="0" style="1" hidden="1" customWidth="1"/>
    <col min="10755" max="10755" width="17" style="1" customWidth="1"/>
    <col min="10756" max="10756" width="6.28515625" style="1" customWidth="1"/>
    <col min="10757" max="10757" width="0" style="1" hidden="1" customWidth="1"/>
    <col min="10758" max="10758" width="14.28515625" style="1" customWidth="1"/>
    <col min="10759" max="10759" width="7.5703125" style="1" customWidth="1"/>
    <col min="10760" max="10760" width="0" style="1" hidden="1" customWidth="1"/>
    <col min="10761" max="10762" width="14.28515625" style="1" customWidth="1"/>
    <col min="10763" max="10763" width="20.85546875" style="1" customWidth="1"/>
    <col min="10764" max="10764" width="14.42578125" style="1" customWidth="1"/>
    <col min="10765" max="10765" width="15" style="1" customWidth="1"/>
    <col min="10766" max="10766" width="2.7109375" style="1" customWidth="1"/>
    <col min="10767" max="10767" width="11.7109375" style="1" customWidth="1"/>
    <col min="10768" max="10768" width="11.5703125" style="1" customWidth="1"/>
    <col min="10769" max="10769" width="2.28515625" style="1" customWidth="1"/>
    <col min="10770" max="10770" width="41" style="1" customWidth="1"/>
    <col min="10771" max="10771" width="14.28515625" style="1" customWidth="1"/>
    <col min="10772" max="10773" width="11.5703125" style="1" customWidth="1"/>
    <col min="10774" max="10774" width="21.85546875" style="1" customWidth="1"/>
    <col min="10775" max="10966" width="11.42578125" style="1"/>
    <col min="10967" max="10967" width="21.85546875" style="1" customWidth="1"/>
    <col min="10968" max="10968" width="13.85546875" style="1" customWidth="1"/>
    <col min="10969" max="10969" width="38.7109375" style="1" customWidth="1"/>
    <col min="10970" max="10970" width="3" style="1" bestFit="1" customWidth="1"/>
    <col min="10971" max="10971" width="32.28515625" style="1" customWidth="1"/>
    <col min="10972" max="10972" width="46.28515625" style="1" customWidth="1"/>
    <col min="10973" max="10973" width="19" style="1" customWidth="1"/>
    <col min="10974" max="10974" width="0" style="1" hidden="1" customWidth="1"/>
    <col min="10975" max="10975" width="17.7109375" style="1" customWidth="1"/>
    <col min="10976" max="10976" width="0" style="1" hidden="1" customWidth="1"/>
    <col min="10977" max="10977" width="22.28515625" style="1" customWidth="1"/>
    <col min="10978" max="10978" width="5.28515625" style="1" customWidth="1"/>
    <col min="10979" max="10979" width="36.28515625" style="1" customWidth="1"/>
    <col min="10980" max="10980" width="5.7109375" style="1" customWidth="1"/>
    <col min="10981" max="10981" width="0" style="1" hidden="1" customWidth="1"/>
    <col min="10982" max="10982" width="20.7109375" style="1" customWidth="1"/>
    <col min="10983" max="10983" width="4.85546875" style="1" customWidth="1"/>
    <col min="10984" max="10984" width="0" style="1" hidden="1" customWidth="1"/>
    <col min="10985" max="10985" width="24.7109375" style="1" customWidth="1"/>
    <col min="10986" max="10986" width="12.28515625" style="1" customWidth="1"/>
    <col min="10987" max="10987" width="0" style="1" hidden="1" customWidth="1"/>
    <col min="10988" max="10988" width="3.42578125" style="1" customWidth="1"/>
    <col min="10989" max="10989" width="0" style="1" hidden="1" customWidth="1"/>
    <col min="10990" max="10990" width="17.7109375" style="1" customWidth="1"/>
    <col min="10991" max="10991" width="3.42578125" style="1" customWidth="1"/>
    <col min="10992" max="10992" width="0" style="1" hidden="1" customWidth="1"/>
    <col min="10993" max="10993" width="23.7109375" style="1" customWidth="1"/>
    <col min="10994" max="10994" width="10" style="1" customWidth="1"/>
    <col min="10995" max="10995" width="0" style="1" hidden="1" customWidth="1"/>
    <col min="10996" max="10997" width="14.7109375" style="1" customWidth="1"/>
    <col min="10998" max="10998" width="12.85546875" style="1" customWidth="1"/>
    <col min="10999" max="10999" width="3.28515625" style="1" customWidth="1"/>
    <col min="11000" max="11000" width="30.28515625" style="1" customWidth="1"/>
    <col min="11001" max="11001" width="5" style="1" customWidth="1"/>
    <col min="11002" max="11002" width="0" style="1" hidden="1" customWidth="1"/>
    <col min="11003" max="11003" width="14.28515625" style="1" customWidth="1"/>
    <col min="11004" max="11004" width="5.7109375" style="1" customWidth="1"/>
    <col min="11005" max="11005" width="0" style="1" hidden="1" customWidth="1"/>
    <col min="11006" max="11006" width="17.28515625" style="1" customWidth="1"/>
    <col min="11007" max="11007" width="12.7109375" style="1" customWidth="1"/>
    <col min="11008" max="11008" width="0" style="1" hidden="1" customWidth="1"/>
    <col min="11009" max="11009" width="5.28515625" style="1" customWidth="1"/>
    <col min="11010" max="11010" width="0" style="1" hidden="1" customWidth="1"/>
    <col min="11011" max="11011" width="17" style="1" customWidth="1"/>
    <col min="11012" max="11012" width="6.28515625" style="1" customWidth="1"/>
    <col min="11013" max="11013" width="0" style="1" hidden="1" customWidth="1"/>
    <col min="11014" max="11014" width="14.28515625" style="1" customWidth="1"/>
    <col min="11015" max="11015" width="7.5703125" style="1" customWidth="1"/>
    <col min="11016" max="11016" width="0" style="1" hidden="1" customWidth="1"/>
    <col min="11017" max="11018" width="14.28515625" style="1" customWidth="1"/>
    <col min="11019" max="11019" width="20.85546875" style="1" customWidth="1"/>
    <col min="11020" max="11020" width="14.42578125" style="1" customWidth="1"/>
    <col min="11021" max="11021" width="15" style="1" customWidth="1"/>
    <col min="11022" max="11022" width="2.7109375" style="1" customWidth="1"/>
    <col min="11023" max="11023" width="11.7109375" style="1" customWidth="1"/>
    <col min="11024" max="11024" width="11.5703125" style="1" customWidth="1"/>
    <col min="11025" max="11025" width="2.28515625" style="1" customWidth="1"/>
    <col min="11026" max="11026" width="41" style="1" customWidth="1"/>
    <col min="11027" max="11027" width="14.28515625" style="1" customWidth="1"/>
    <col min="11028" max="11029" width="11.5703125" style="1" customWidth="1"/>
    <col min="11030" max="11030" width="21.85546875" style="1" customWidth="1"/>
    <col min="11031" max="11222" width="11.42578125" style="1"/>
    <col min="11223" max="11223" width="21.85546875" style="1" customWidth="1"/>
    <col min="11224" max="11224" width="13.85546875" style="1" customWidth="1"/>
    <col min="11225" max="11225" width="38.7109375" style="1" customWidth="1"/>
    <col min="11226" max="11226" width="3" style="1" bestFit="1" customWidth="1"/>
    <col min="11227" max="11227" width="32.28515625" style="1" customWidth="1"/>
    <col min="11228" max="11228" width="46.28515625" style="1" customWidth="1"/>
    <col min="11229" max="11229" width="19" style="1" customWidth="1"/>
    <col min="11230" max="11230" width="0" style="1" hidden="1" customWidth="1"/>
    <col min="11231" max="11231" width="17.7109375" style="1" customWidth="1"/>
    <col min="11232" max="11232" width="0" style="1" hidden="1" customWidth="1"/>
    <col min="11233" max="11233" width="22.28515625" style="1" customWidth="1"/>
    <col min="11234" max="11234" width="5.28515625" style="1" customWidth="1"/>
    <col min="11235" max="11235" width="36.28515625" style="1" customWidth="1"/>
    <col min="11236" max="11236" width="5.7109375" style="1" customWidth="1"/>
    <col min="11237" max="11237" width="0" style="1" hidden="1" customWidth="1"/>
    <col min="11238" max="11238" width="20.7109375" style="1" customWidth="1"/>
    <col min="11239" max="11239" width="4.85546875" style="1" customWidth="1"/>
    <col min="11240" max="11240" width="0" style="1" hidden="1" customWidth="1"/>
    <col min="11241" max="11241" width="24.7109375" style="1" customWidth="1"/>
    <col min="11242" max="11242" width="12.28515625" style="1" customWidth="1"/>
    <col min="11243" max="11243" width="0" style="1" hidden="1" customWidth="1"/>
    <col min="11244" max="11244" width="3.42578125" style="1" customWidth="1"/>
    <col min="11245" max="11245" width="0" style="1" hidden="1" customWidth="1"/>
    <col min="11246" max="11246" width="17.7109375" style="1" customWidth="1"/>
    <col min="11247" max="11247" width="3.42578125" style="1" customWidth="1"/>
    <col min="11248" max="11248" width="0" style="1" hidden="1" customWidth="1"/>
    <col min="11249" max="11249" width="23.7109375" style="1" customWidth="1"/>
    <col min="11250" max="11250" width="10" style="1" customWidth="1"/>
    <col min="11251" max="11251" width="0" style="1" hidden="1" customWidth="1"/>
    <col min="11252" max="11253" width="14.7109375" style="1" customWidth="1"/>
    <col min="11254" max="11254" width="12.85546875" style="1" customWidth="1"/>
    <col min="11255" max="11255" width="3.28515625" style="1" customWidth="1"/>
    <col min="11256" max="11256" width="30.28515625" style="1" customWidth="1"/>
    <col min="11257" max="11257" width="5" style="1" customWidth="1"/>
    <col min="11258" max="11258" width="0" style="1" hidden="1" customWidth="1"/>
    <col min="11259" max="11259" width="14.28515625" style="1" customWidth="1"/>
    <col min="11260" max="11260" width="5.7109375" style="1" customWidth="1"/>
    <col min="11261" max="11261" width="0" style="1" hidden="1" customWidth="1"/>
    <col min="11262" max="11262" width="17.28515625" style="1" customWidth="1"/>
    <col min="11263" max="11263" width="12.7109375" style="1" customWidth="1"/>
    <col min="11264" max="11264" width="0" style="1" hidden="1" customWidth="1"/>
    <col min="11265" max="11265" width="5.28515625" style="1" customWidth="1"/>
    <col min="11266" max="11266" width="0" style="1" hidden="1" customWidth="1"/>
    <col min="11267" max="11267" width="17" style="1" customWidth="1"/>
    <col min="11268" max="11268" width="6.28515625" style="1" customWidth="1"/>
    <col min="11269" max="11269" width="0" style="1" hidden="1" customWidth="1"/>
    <col min="11270" max="11270" width="14.28515625" style="1" customWidth="1"/>
    <col min="11271" max="11271" width="7.5703125" style="1" customWidth="1"/>
    <col min="11272" max="11272" width="0" style="1" hidden="1" customWidth="1"/>
    <col min="11273" max="11274" width="14.28515625" style="1" customWidth="1"/>
    <col min="11275" max="11275" width="20.85546875" style="1" customWidth="1"/>
    <col min="11276" max="11276" width="14.42578125" style="1" customWidth="1"/>
    <col min="11277" max="11277" width="15" style="1" customWidth="1"/>
    <col min="11278" max="11278" width="2.7109375" style="1" customWidth="1"/>
    <col min="11279" max="11279" width="11.7109375" style="1" customWidth="1"/>
    <col min="11280" max="11280" width="11.5703125" style="1" customWidth="1"/>
    <col min="11281" max="11281" width="2.28515625" style="1" customWidth="1"/>
    <col min="11282" max="11282" width="41" style="1" customWidth="1"/>
    <col min="11283" max="11283" width="14.28515625" style="1" customWidth="1"/>
    <col min="11284" max="11285" width="11.5703125" style="1" customWidth="1"/>
    <col min="11286" max="11286" width="21.85546875" style="1" customWidth="1"/>
    <col min="11287" max="11478" width="11.42578125" style="1"/>
    <col min="11479" max="11479" width="21.85546875" style="1" customWidth="1"/>
    <col min="11480" max="11480" width="13.85546875" style="1" customWidth="1"/>
    <col min="11481" max="11481" width="38.7109375" style="1" customWidth="1"/>
    <col min="11482" max="11482" width="3" style="1" bestFit="1" customWidth="1"/>
    <col min="11483" max="11483" width="32.28515625" style="1" customWidth="1"/>
    <col min="11484" max="11484" width="46.28515625" style="1" customWidth="1"/>
    <col min="11485" max="11485" width="19" style="1" customWidth="1"/>
    <col min="11486" max="11486" width="0" style="1" hidden="1" customWidth="1"/>
    <col min="11487" max="11487" width="17.7109375" style="1" customWidth="1"/>
    <col min="11488" max="11488" width="0" style="1" hidden="1" customWidth="1"/>
    <col min="11489" max="11489" width="22.28515625" style="1" customWidth="1"/>
    <col min="11490" max="11490" width="5.28515625" style="1" customWidth="1"/>
    <col min="11491" max="11491" width="36.28515625" style="1" customWidth="1"/>
    <col min="11492" max="11492" width="5.7109375" style="1" customWidth="1"/>
    <col min="11493" max="11493" width="0" style="1" hidden="1" customWidth="1"/>
    <col min="11494" max="11494" width="20.7109375" style="1" customWidth="1"/>
    <col min="11495" max="11495" width="4.85546875" style="1" customWidth="1"/>
    <col min="11496" max="11496" width="0" style="1" hidden="1" customWidth="1"/>
    <col min="11497" max="11497" width="24.7109375" style="1" customWidth="1"/>
    <col min="11498" max="11498" width="12.28515625" style="1" customWidth="1"/>
    <col min="11499" max="11499" width="0" style="1" hidden="1" customWidth="1"/>
    <col min="11500" max="11500" width="3.42578125" style="1" customWidth="1"/>
    <col min="11501" max="11501" width="0" style="1" hidden="1" customWidth="1"/>
    <col min="11502" max="11502" width="17.7109375" style="1" customWidth="1"/>
    <col min="11503" max="11503" width="3.42578125" style="1" customWidth="1"/>
    <col min="11504" max="11504" width="0" style="1" hidden="1" customWidth="1"/>
    <col min="11505" max="11505" width="23.7109375" style="1" customWidth="1"/>
    <col min="11506" max="11506" width="10" style="1" customWidth="1"/>
    <col min="11507" max="11507" width="0" style="1" hidden="1" customWidth="1"/>
    <col min="11508" max="11509" width="14.7109375" style="1" customWidth="1"/>
    <col min="11510" max="11510" width="12.85546875" style="1" customWidth="1"/>
    <col min="11511" max="11511" width="3.28515625" style="1" customWidth="1"/>
    <col min="11512" max="11512" width="30.28515625" style="1" customWidth="1"/>
    <col min="11513" max="11513" width="5" style="1" customWidth="1"/>
    <col min="11514" max="11514" width="0" style="1" hidden="1" customWidth="1"/>
    <col min="11515" max="11515" width="14.28515625" style="1" customWidth="1"/>
    <col min="11516" max="11516" width="5.7109375" style="1" customWidth="1"/>
    <col min="11517" max="11517" width="0" style="1" hidden="1" customWidth="1"/>
    <col min="11518" max="11518" width="17.28515625" style="1" customWidth="1"/>
    <col min="11519" max="11519" width="12.7109375" style="1" customWidth="1"/>
    <col min="11520" max="11520" width="0" style="1" hidden="1" customWidth="1"/>
    <col min="11521" max="11521" width="5.28515625" style="1" customWidth="1"/>
    <col min="11522" max="11522" width="0" style="1" hidden="1" customWidth="1"/>
    <col min="11523" max="11523" width="17" style="1" customWidth="1"/>
    <col min="11524" max="11524" width="6.28515625" style="1" customWidth="1"/>
    <col min="11525" max="11525" width="0" style="1" hidden="1" customWidth="1"/>
    <col min="11526" max="11526" width="14.28515625" style="1" customWidth="1"/>
    <col min="11527" max="11527" width="7.5703125" style="1" customWidth="1"/>
    <col min="11528" max="11528" width="0" style="1" hidden="1" customWidth="1"/>
    <col min="11529" max="11530" width="14.28515625" style="1" customWidth="1"/>
    <col min="11531" max="11531" width="20.85546875" style="1" customWidth="1"/>
    <col min="11532" max="11532" width="14.42578125" style="1" customWidth="1"/>
    <col min="11533" max="11533" width="15" style="1" customWidth="1"/>
    <col min="11534" max="11534" width="2.7109375" style="1" customWidth="1"/>
    <col min="11535" max="11535" width="11.7109375" style="1" customWidth="1"/>
    <col min="11536" max="11536" width="11.5703125" style="1" customWidth="1"/>
    <col min="11537" max="11537" width="2.28515625" style="1" customWidth="1"/>
    <col min="11538" max="11538" width="41" style="1" customWidth="1"/>
    <col min="11539" max="11539" width="14.28515625" style="1" customWidth="1"/>
    <col min="11540" max="11541" width="11.5703125" style="1" customWidth="1"/>
    <col min="11542" max="11542" width="21.85546875" style="1" customWidth="1"/>
    <col min="11543" max="11734" width="11.42578125" style="1"/>
    <col min="11735" max="11735" width="21.85546875" style="1" customWidth="1"/>
    <col min="11736" max="11736" width="13.85546875" style="1" customWidth="1"/>
    <col min="11737" max="11737" width="38.7109375" style="1" customWidth="1"/>
    <col min="11738" max="11738" width="3" style="1" bestFit="1" customWidth="1"/>
    <col min="11739" max="11739" width="32.28515625" style="1" customWidth="1"/>
    <col min="11740" max="11740" width="46.28515625" style="1" customWidth="1"/>
    <col min="11741" max="11741" width="19" style="1" customWidth="1"/>
    <col min="11742" max="11742" width="0" style="1" hidden="1" customWidth="1"/>
    <col min="11743" max="11743" width="17.7109375" style="1" customWidth="1"/>
    <col min="11744" max="11744" width="0" style="1" hidden="1" customWidth="1"/>
    <col min="11745" max="11745" width="22.28515625" style="1" customWidth="1"/>
    <col min="11746" max="11746" width="5.28515625" style="1" customWidth="1"/>
    <col min="11747" max="11747" width="36.28515625" style="1" customWidth="1"/>
    <col min="11748" max="11748" width="5.7109375" style="1" customWidth="1"/>
    <col min="11749" max="11749" width="0" style="1" hidden="1" customWidth="1"/>
    <col min="11750" max="11750" width="20.7109375" style="1" customWidth="1"/>
    <col min="11751" max="11751" width="4.85546875" style="1" customWidth="1"/>
    <col min="11752" max="11752" width="0" style="1" hidden="1" customWidth="1"/>
    <col min="11753" max="11753" width="24.7109375" style="1" customWidth="1"/>
    <col min="11754" max="11754" width="12.28515625" style="1" customWidth="1"/>
    <col min="11755" max="11755" width="0" style="1" hidden="1" customWidth="1"/>
    <col min="11756" max="11756" width="3.42578125" style="1" customWidth="1"/>
    <col min="11757" max="11757" width="0" style="1" hidden="1" customWidth="1"/>
    <col min="11758" max="11758" width="17.7109375" style="1" customWidth="1"/>
    <col min="11759" max="11759" width="3.42578125" style="1" customWidth="1"/>
    <col min="11760" max="11760" width="0" style="1" hidden="1" customWidth="1"/>
    <col min="11761" max="11761" width="23.7109375" style="1" customWidth="1"/>
    <col min="11762" max="11762" width="10" style="1" customWidth="1"/>
    <col min="11763" max="11763" width="0" style="1" hidden="1" customWidth="1"/>
    <col min="11764" max="11765" width="14.7109375" style="1" customWidth="1"/>
    <col min="11766" max="11766" width="12.85546875" style="1" customWidth="1"/>
    <col min="11767" max="11767" width="3.28515625" style="1" customWidth="1"/>
    <col min="11768" max="11768" width="30.28515625" style="1" customWidth="1"/>
    <col min="11769" max="11769" width="5" style="1" customWidth="1"/>
    <col min="11770" max="11770" width="0" style="1" hidden="1" customWidth="1"/>
    <col min="11771" max="11771" width="14.28515625" style="1" customWidth="1"/>
    <col min="11772" max="11772" width="5.7109375" style="1" customWidth="1"/>
    <col min="11773" max="11773" width="0" style="1" hidden="1" customWidth="1"/>
    <col min="11774" max="11774" width="17.28515625" style="1" customWidth="1"/>
    <col min="11775" max="11775" width="12.7109375" style="1" customWidth="1"/>
    <col min="11776" max="11776" width="0" style="1" hidden="1" customWidth="1"/>
    <col min="11777" max="11777" width="5.28515625" style="1" customWidth="1"/>
    <col min="11778" max="11778" width="0" style="1" hidden="1" customWidth="1"/>
    <col min="11779" max="11779" width="17" style="1" customWidth="1"/>
    <col min="11780" max="11780" width="6.28515625" style="1" customWidth="1"/>
    <col min="11781" max="11781" width="0" style="1" hidden="1" customWidth="1"/>
    <col min="11782" max="11782" width="14.28515625" style="1" customWidth="1"/>
    <col min="11783" max="11783" width="7.5703125" style="1" customWidth="1"/>
    <col min="11784" max="11784" width="0" style="1" hidden="1" customWidth="1"/>
    <col min="11785" max="11786" width="14.28515625" style="1" customWidth="1"/>
    <col min="11787" max="11787" width="20.85546875" style="1" customWidth="1"/>
    <col min="11788" max="11788" width="14.42578125" style="1" customWidth="1"/>
    <col min="11789" max="11789" width="15" style="1" customWidth="1"/>
    <col min="11790" max="11790" width="2.7109375" style="1" customWidth="1"/>
    <col min="11791" max="11791" width="11.7109375" style="1" customWidth="1"/>
    <col min="11792" max="11792" width="11.5703125" style="1" customWidth="1"/>
    <col min="11793" max="11793" width="2.28515625" style="1" customWidth="1"/>
    <col min="11794" max="11794" width="41" style="1" customWidth="1"/>
    <col min="11795" max="11795" width="14.28515625" style="1" customWidth="1"/>
    <col min="11796" max="11797" width="11.5703125" style="1" customWidth="1"/>
    <col min="11798" max="11798" width="21.85546875" style="1" customWidth="1"/>
    <col min="11799" max="11990" width="11.42578125" style="1"/>
    <col min="11991" max="11991" width="21.85546875" style="1" customWidth="1"/>
    <col min="11992" max="11992" width="13.85546875" style="1" customWidth="1"/>
    <col min="11993" max="11993" width="38.7109375" style="1" customWidth="1"/>
    <col min="11994" max="11994" width="3" style="1" bestFit="1" customWidth="1"/>
    <col min="11995" max="11995" width="32.28515625" style="1" customWidth="1"/>
    <col min="11996" max="11996" width="46.28515625" style="1" customWidth="1"/>
    <col min="11997" max="11997" width="19" style="1" customWidth="1"/>
    <col min="11998" max="11998" width="0" style="1" hidden="1" customWidth="1"/>
    <col min="11999" max="11999" width="17.7109375" style="1" customWidth="1"/>
    <col min="12000" max="12000" width="0" style="1" hidden="1" customWidth="1"/>
    <col min="12001" max="12001" width="22.28515625" style="1" customWidth="1"/>
    <col min="12002" max="12002" width="5.28515625" style="1" customWidth="1"/>
    <col min="12003" max="12003" width="36.28515625" style="1" customWidth="1"/>
    <col min="12004" max="12004" width="5.7109375" style="1" customWidth="1"/>
    <col min="12005" max="12005" width="0" style="1" hidden="1" customWidth="1"/>
    <col min="12006" max="12006" width="20.7109375" style="1" customWidth="1"/>
    <col min="12007" max="12007" width="4.85546875" style="1" customWidth="1"/>
    <col min="12008" max="12008" width="0" style="1" hidden="1" customWidth="1"/>
    <col min="12009" max="12009" width="24.7109375" style="1" customWidth="1"/>
    <col min="12010" max="12010" width="12.28515625" style="1" customWidth="1"/>
    <col min="12011" max="12011" width="0" style="1" hidden="1" customWidth="1"/>
    <col min="12012" max="12012" width="3.42578125" style="1" customWidth="1"/>
    <col min="12013" max="12013" width="0" style="1" hidden="1" customWidth="1"/>
    <col min="12014" max="12014" width="17.7109375" style="1" customWidth="1"/>
    <col min="12015" max="12015" width="3.42578125" style="1" customWidth="1"/>
    <col min="12016" max="12016" width="0" style="1" hidden="1" customWidth="1"/>
    <col min="12017" max="12017" width="23.7109375" style="1" customWidth="1"/>
    <col min="12018" max="12018" width="10" style="1" customWidth="1"/>
    <col min="12019" max="12019" width="0" style="1" hidden="1" customWidth="1"/>
    <col min="12020" max="12021" width="14.7109375" style="1" customWidth="1"/>
    <col min="12022" max="12022" width="12.85546875" style="1" customWidth="1"/>
    <col min="12023" max="12023" width="3.28515625" style="1" customWidth="1"/>
    <col min="12024" max="12024" width="30.28515625" style="1" customWidth="1"/>
    <col min="12025" max="12025" width="5" style="1" customWidth="1"/>
    <col min="12026" max="12026" width="0" style="1" hidden="1" customWidth="1"/>
    <col min="12027" max="12027" width="14.28515625" style="1" customWidth="1"/>
    <col min="12028" max="12028" width="5.7109375" style="1" customWidth="1"/>
    <col min="12029" max="12029" width="0" style="1" hidden="1" customWidth="1"/>
    <col min="12030" max="12030" width="17.28515625" style="1" customWidth="1"/>
    <col min="12031" max="12031" width="12.7109375" style="1" customWidth="1"/>
    <col min="12032" max="12032" width="0" style="1" hidden="1" customWidth="1"/>
    <col min="12033" max="12033" width="5.28515625" style="1" customWidth="1"/>
    <col min="12034" max="12034" width="0" style="1" hidden="1" customWidth="1"/>
    <col min="12035" max="12035" width="17" style="1" customWidth="1"/>
    <col min="12036" max="12036" width="6.28515625" style="1" customWidth="1"/>
    <col min="12037" max="12037" width="0" style="1" hidden="1" customWidth="1"/>
    <col min="12038" max="12038" width="14.28515625" style="1" customWidth="1"/>
    <col min="12039" max="12039" width="7.5703125" style="1" customWidth="1"/>
    <col min="12040" max="12040" width="0" style="1" hidden="1" customWidth="1"/>
    <col min="12041" max="12042" width="14.28515625" style="1" customWidth="1"/>
    <col min="12043" max="12043" width="20.85546875" style="1" customWidth="1"/>
    <col min="12044" max="12044" width="14.42578125" style="1" customWidth="1"/>
    <col min="12045" max="12045" width="15" style="1" customWidth="1"/>
    <col min="12046" max="12046" width="2.7109375" style="1" customWidth="1"/>
    <col min="12047" max="12047" width="11.7109375" style="1" customWidth="1"/>
    <col min="12048" max="12048" width="11.5703125" style="1" customWidth="1"/>
    <col min="12049" max="12049" width="2.28515625" style="1" customWidth="1"/>
    <col min="12050" max="12050" width="41" style="1" customWidth="1"/>
    <col min="12051" max="12051" width="14.28515625" style="1" customWidth="1"/>
    <col min="12052" max="12053" width="11.5703125" style="1" customWidth="1"/>
    <col min="12054" max="12054" width="21.85546875" style="1" customWidth="1"/>
    <col min="12055" max="12246" width="11.42578125" style="1"/>
    <col min="12247" max="12247" width="21.85546875" style="1" customWidth="1"/>
    <col min="12248" max="12248" width="13.85546875" style="1" customWidth="1"/>
    <col min="12249" max="12249" width="38.7109375" style="1" customWidth="1"/>
    <col min="12250" max="12250" width="3" style="1" bestFit="1" customWidth="1"/>
    <col min="12251" max="12251" width="32.28515625" style="1" customWidth="1"/>
    <col min="12252" max="12252" width="46.28515625" style="1" customWidth="1"/>
    <col min="12253" max="12253" width="19" style="1" customWidth="1"/>
    <col min="12254" max="12254" width="0" style="1" hidden="1" customWidth="1"/>
    <col min="12255" max="12255" width="17.7109375" style="1" customWidth="1"/>
    <col min="12256" max="12256" width="0" style="1" hidden="1" customWidth="1"/>
    <col min="12257" max="12257" width="22.28515625" style="1" customWidth="1"/>
    <col min="12258" max="12258" width="5.28515625" style="1" customWidth="1"/>
    <col min="12259" max="12259" width="36.28515625" style="1" customWidth="1"/>
    <col min="12260" max="12260" width="5.7109375" style="1" customWidth="1"/>
    <col min="12261" max="12261" width="0" style="1" hidden="1" customWidth="1"/>
    <col min="12262" max="12262" width="20.7109375" style="1" customWidth="1"/>
    <col min="12263" max="12263" width="4.85546875" style="1" customWidth="1"/>
    <col min="12264" max="12264" width="0" style="1" hidden="1" customWidth="1"/>
    <col min="12265" max="12265" width="24.7109375" style="1" customWidth="1"/>
    <col min="12266" max="12266" width="12.28515625" style="1" customWidth="1"/>
    <col min="12267" max="12267" width="0" style="1" hidden="1" customWidth="1"/>
    <col min="12268" max="12268" width="3.42578125" style="1" customWidth="1"/>
    <col min="12269" max="12269" width="0" style="1" hidden="1" customWidth="1"/>
    <col min="12270" max="12270" width="17.7109375" style="1" customWidth="1"/>
    <col min="12271" max="12271" width="3.42578125" style="1" customWidth="1"/>
    <col min="12272" max="12272" width="0" style="1" hidden="1" customWidth="1"/>
    <col min="12273" max="12273" width="23.7109375" style="1" customWidth="1"/>
    <col min="12274" max="12274" width="10" style="1" customWidth="1"/>
    <col min="12275" max="12275" width="0" style="1" hidden="1" customWidth="1"/>
    <col min="12276" max="12277" width="14.7109375" style="1" customWidth="1"/>
    <col min="12278" max="12278" width="12.85546875" style="1" customWidth="1"/>
    <col min="12279" max="12279" width="3.28515625" style="1" customWidth="1"/>
    <col min="12280" max="12280" width="30.28515625" style="1" customWidth="1"/>
    <col min="12281" max="12281" width="5" style="1" customWidth="1"/>
    <col min="12282" max="12282" width="0" style="1" hidden="1" customWidth="1"/>
    <col min="12283" max="12283" width="14.28515625" style="1" customWidth="1"/>
    <col min="12284" max="12284" width="5.7109375" style="1" customWidth="1"/>
    <col min="12285" max="12285" width="0" style="1" hidden="1" customWidth="1"/>
    <col min="12286" max="12286" width="17.28515625" style="1" customWidth="1"/>
    <col min="12287" max="12287" width="12.7109375" style="1" customWidth="1"/>
    <col min="12288" max="12288" width="0" style="1" hidden="1" customWidth="1"/>
    <col min="12289" max="12289" width="5.28515625" style="1" customWidth="1"/>
    <col min="12290" max="12290" width="0" style="1" hidden="1" customWidth="1"/>
    <col min="12291" max="12291" width="17" style="1" customWidth="1"/>
    <col min="12292" max="12292" width="6.28515625" style="1" customWidth="1"/>
    <col min="12293" max="12293" width="0" style="1" hidden="1" customWidth="1"/>
    <col min="12294" max="12294" width="14.28515625" style="1" customWidth="1"/>
    <col min="12295" max="12295" width="7.5703125" style="1" customWidth="1"/>
    <col min="12296" max="12296" width="0" style="1" hidden="1" customWidth="1"/>
    <col min="12297" max="12298" width="14.28515625" style="1" customWidth="1"/>
    <col min="12299" max="12299" width="20.85546875" style="1" customWidth="1"/>
    <col min="12300" max="12300" width="14.42578125" style="1" customWidth="1"/>
    <col min="12301" max="12301" width="15" style="1" customWidth="1"/>
    <col min="12302" max="12302" width="2.7109375" style="1" customWidth="1"/>
    <col min="12303" max="12303" width="11.7109375" style="1" customWidth="1"/>
    <col min="12304" max="12304" width="11.5703125" style="1" customWidth="1"/>
    <col min="12305" max="12305" width="2.28515625" style="1" customWidth="1"/>
    <col min="12306" max="12306" width="41" style="1" customWidth="1"/>
    <col min="12307" max="12307" width="14.28515625" style="1" customWidth="1"/>
    <col min="12308" max="12309" width="11.5703125" style="1" customWidth="1"/>
    <col min="12310" max="12310" width="21.85546875" style="1" customWidth="1"/>
    <col min="12311" max="12502" width="11.42578125" style="1"/>
    <col min="12503" max="12503" width="21.85546875" style="1" customWidth="1"/>
    <col min="12504" max="12504" width="13.85546875" style="1" customWidth="1"/>
    <col min="12505" max="12505" width="38.7109375" style="1" customWidth="1"/>
    <col min="12506" max="12506" width="3" style="1" bestFit="1" customWidth="1"/>
    <col min="12507" max="12507" width="32.28515625" style="1" customWidth="1"/>
    <col min="12508" max="12508" width="46.28515625" style="1" customWidth="1"/>
    <col min="12509" max="12509" width="19" style="1" customWidth="1"/>
    <col min="12510" max="12510" width="0" style="1" hidden="1" customWidth="1"/>
    <col min="12511" max="12511" width="17.7109375" style="1" customWidth="1"/>
    <col min="12512" max="12512" width="0" style="1" hidden="1" customWidth="1"/>
    <col min="12513" max="12513" width="22.28515625" style="1" customWidth="1"/>
    <col min="12514" max="12514" width="5.28515625" style="1" customWidth="1"/>
    <col min="12515" max="12515" width="36.28515625" style="1" customWidth="1"/>
    <col min="12516" max="12516" width="5.7109375" style="1" customWidth="1"/>
    <col min="12517" max="12517" width="0" style="1" hidden="1" customWidth="1"/>
    <col min="12518" max="12518" width="20.7109375" style="1" customWidth="1"/>
    <col min="12519" max="12519" width="4.85546875" style="1" customWidth="1"/>
    <col min="12520" max="12520" width="0" style="1" hidden="1" customWidth="1"/>
    <col min="12521" max="12521" width="24.7109375" style="1" customWidth="1"/>
    <col min="12522" max="12522" width="12.28515625" style="1" customWidth="1"/>
    <col min="12523" max="12523" width="0" style="1" hidden="1" customWidth="1"/>
    <col min="12524" max="12524" width="3.42578125" style="1" customWidth="1"/>
    <col min="12525" max="12525" width="0" style="1" hidden="1" customWidth="1"/>
    <col min="12526" max="12526" width="17.7109375" style="1" customWidth="1"/>
    <col min="12527" max="12527" width="3.42578125" style="1" customWidth="1"/>
    <col min="12528" max="12528" width="0" style="1" hidden="1" customWidth="1"/>
    <col min="12529" max="12529" width="23.7109375" style="1" customWidth="1"/>
    <col min="12530" max="12530" width="10" style="1" customWidth="1"/>
    <col min="12531" max="12531" width="0" style="1" hidden="1" customWidth="1"/>
    <col min="12532" max="12533" width="14.7109375" style="1" customWidth="1"/>
    <col min="12534" max="12534" width="12.85546875" style="1" customWidth="1"/>
    <col min="12535" max="12535" width="3.28515625" style="1" customWidth="1"/>
    <col min="12536" max="12536" width="30.28515625" style="1" customWidth="1"/>
    <col min="12537" max="12537" width="5" style="1" customWidth="1"/>
    <col min="12538" max="12538" width="0" style="1" hidden="1" customWidth="1"/>
    <col min="12539" max="12539" width="14.28515625" style="1" customWidth="1"/>
    <col min="12540" max="12540" width="5.7109375" style="1" customWidth="1"/>
    <col min="12541" max="12541" width="0" style="1" hidden="1" customWidth="1"/>
    <col min="12542" max="12542" width="17.28515625" style="1" customWidth="1"/>
    <col min="12543" max="12543" width="12.7109375" style="1" customWidth="1"/>
    <col min="12544" max="12544" width="0" style="1" hidden="1" customWidth="1"/>
    <col min="12545" max="12545" width="5.28515625" style="1" customWidth="1"/>
    <col min="12546" max="12546" width="0" style="1" hidden="1" customWidth="1"/>
    <col min="12547" max="12547" width="17" style="1" customWidth="1"/>
    <col min="12548" max="12548" width="6.28515625" style="1" customWidth="1"/>
    <col min="12549" max="12549" width="0" style="1" hidden="1" customWidth="1"/>
    <col min="12550" max="12550" width="14.28515625" style="1" customWidth="1"/>
    <col min="12551" max="12551" width="7.5703125" style="1" customWidth="1"/>
    <col min="12552" max="12552" width="0" style="1" hidden="1" customWidth="1"/>
    <col min="12553" max="12554" width="14.28515625" style="1" customWidth="1"/>
    <col min="12555" max="12555" width="20.85546875" style="1" customWidth="1"/>
    <col min="12556" max="12556" width="14.42578125" style="1" customWidth="1"/>
    <col min="12557" max="12557" width="15" style="1" customWidth="1"/>
    <col min="12558" max="12558" width="2.7109375" style="1" customWidth="1"/>
    <col min="12559" max="12559" width="11.7109375" style="1" customWidth="1"/>
    <col min="12560" max="12560" width="11.5703125" style="1" customWidth="1"/>
    <col min="12561" max="12561" width="2.28515625" style="1" customWidth="1"/>
    <col min="12562" max="12562" width="41" style="1" customWidth="1"/>
    <col min="12563" max="12563" width="14.28515625" style="1" customWidth="1"/>
    <col min="12564" max="12565" width="11.5703125" style="1" customWidth="1"/>
    <col min="12566" max="12566" width="21.85546875" style="1" customWidth="1"/>
    <col min="12567" max="12758" width="11.42578125" style="1"/>
    <col min="12759" max="12759" width="21.85546875" style="1" customWidth="1"/>
    <col min="12760" max="12760" width="13.85546875" style="1" customWidth="1"/>
    <col min="12761" max="12761" width="38.7109375" style="1" customWidth="1"/>
    <col min="12762" max="12762" width="3" style="1" bestFit="1" customWidth="1"/>
    <col min="12763" max="12763" width="32.28515625" style="1" customWidth="1"/>
    <col min="12764" max="12764" width="46.28515625" style="1" customWidth="1"/>
    <col min="12765" max="12765" width="19" style="1" customWidth="1"/>
    <col min="12766" max="12766" width="0" style="1" hidden="1" customWidth="1"/>
    <col min="12767" max="12767" width="17.7109375" style="1" customWidth="1"/>
    <col min="12768" max="12768" width="0" style="1" hidden="1" customWidth="1"/>
    <col min="12769" max="12769" width="22.28515625" style="1" customWidth="1"/>
    <col min="12770" max="12770" width="5.28515625" style="1" customWidth="1"/>
    <col min="12771" max="12771" width="36.28515625" style="1" customWidth="1"/>
    <col min="12772" max="12772" width="5.7109375" style="1" customWidth="1"/>
    <col min="12773" max="12773" width="0" style="1" hidden="1" customWidth="1"/>
    <col min="12774" max="12774" width="20.7109375" style="1" customWidth="1"/>
    <col min="12775" max="12775" width="4.85546875" style="1" customWidth="1"/>
    <col min="12776" max="12776" width="0" style="1" hidden="1" customWidth="1"/>
    <col min="12777" max="12777" width="24.7109375" style="1" customWidth="1"/>
    <col min="12778" max="12778" width="12.28515625" style="1" customWidth="1"/>
    <col min="12779" max="12779" width="0" style="1" hidden="1" customWidth="1"/>
    <col min="12780" max="12780" width="3.42578125" style="1" customWidth="1"/>
    <col min="12781" max="12781" width="0" style="1" hidden="1" customWidth="1"/>
    <col min="12782" max="12782" width="17.7109375" style="1" customWidth="1"/>
    <col min="12783" max="12783" width="3.42578125" style="1" customWidth="1"/>
    <col min="12784" max="12784" width="0" style="1" hidden="1" customWidth="1"/>
    <col min="12785" max="12785" width="23.7109375" style="1" customWidth="1"/>
    <col min="12786" max="12786" width="10" style="1" customWidth="1"/>
    <col min="12787" max="12787" width="0" style="1" hidden="1" customWidth="1"/>
    <col min="12788" max="12789" width="14.7109375" style="1" customWidth="1"/>
    <col min="12790" max="12790" width="12.85546875" style="1" customWidth="1"/>
    <col min="12791" max="12791" width="3.28515625" style="1" customWidth="1"/>
    <col min="12792" max="12792" width="30.28515625" style="1" customWidth="1"/>
    <col min="12793" max="12793" width="5" style="1" customWidth="1"/>
    <col min="12794" max="12794" width="0" style="1" hidden="1" customWidth="1"/>
    <col min="12795" max="12795" width="14.28515625" style="1" customWidth="1"/>
    <col min="12796" max="12796" width="5.7109375" style="1" customWidth="1"/>
    <col min="12797" max="12797" width="0" style="1" hidden="1" customWidth="1"/>
    <col min="12798" max="12798" width="17.28515625" style="1" customWidth="1"/>
    <col min="12799" max="12799" width="12.7109375" style="1" customWidth="1"/>
    <col min="12800" max="12800" width="0" style="1" hidden="1" customWidth="1"/>
    <col min="12801" max="12801" width="5.28515625" style="1" customWidth="1"/>
    <col min="12802" max="12802" width="0" style="1" hidden="1" customWidth="1"/>
    <col min="12803" max="12803" width="17" style="1" customWidth="1"/>
    <col min="12804" max="12804" width="6.28515625" style="1" customWidth="1"/>
    <col min="12805" max="12805" width="0" style="1" hidden="1" customWidth="1"/>
    <col min="12806" max="12806" width="14.28515625" style="1" customWidth="1"/>
    <col min="12807" max="12807" width="7.5703125" style="1" customWidth="1"/>
    <col min="12808" max="12808" width="0" style="1" hidden="1" customWidth="1"/>
    <col min="12809" max="12810" width="14.28515625" style="1" customWidth="1"/>
    <col min="12811" max="12811" width="20.85546875" style="1" customWidth="1"/>
    <col min="12812" max="12812" width="14.42578125" style="1" customWidth="1"/>
    <col min="12813" max="12813" width="15" style="1" customWidth="1"/>
    <col min="12814" max="12814" width="2.7109375" style="1" customWidth="1"/>
    <col min="12815" max="12815" width="11.7109375" style="1" customWidth="1"/>
    <col min="12816" max="12816" width="11.5703125" style="1" customWidth="1"/>
    <col min="12817" max="12817" width="2.28515625" style="1" customWidth="1"/>
    <col min="12818" max="12818" width="41" style="1" customWidth="1"/>
    <col min="12819" max="12819" width="14.28515625" style="1" customWidth="1"/>
    <col min="12820" max="12821" width="11.5703125" style="1" customWidth="1"/>
    <col min="12822" max="12822" width="21.85546875" style="1" customWidth="1"/>
    <col min="12823" max="13014" width="11.42578125" style="1"/>
    <col min="13015" max="13015" width="21.85546875" style="1" customWidth="1"/>
    <col min="13016" max="13016" width="13.85546875" style="1" customWidth="1"/>
    <col min="13017" max="13017" width="38.7109375" style="1" customWidth="1"/>
    <col min="13018" max="13018" width="3" style="1" bestFit="1" customWidth="1"/>
    <col min="13019" max="13019" width="32.28515625" style="1" customWidth="1"/>
    <col min="13020" max="13020" width="46.28515625" style="1" customWidth="1"/>
    <col min="13021" max="13021" width="19" style="1" customWidth="1"/>
    <col min="13022" max="13022" width="0" style="1" hidden="1" customWidth="1"/>
    <col min="13023" max="13023" width="17.7109375" style="1" customWidth="1"/>
    <col min="13024" max="13024" width="0" style="1" hidden="1" customWidth="1"/>
    <col min="13025" max="13025" width="22.28515625" style="1" customWidth="1"/>
    <col min="13026" max="13026" width="5.28515625" style="1" customWidth="1"/>
    <col min="13027" max="13027" width="36.28515625" style="1" customWidth="1"/>
    <col min="13028" max="13028" width="5.7109375" style="1" customWidth="1"/>
    <col min="13029" max="13029" width="0" style="1" hidden="1" customWidth="1"/>
    <col min="13030" max="13030" width="20.7109375" style="1" customWidth="1"/>
    <col min="13031" max="13031" width="4.85546875" style="1" customWidth="1"/>
    <col min="13032" max="13032" width="0" style="1" hidden="1" customWidth="1"/>
    <col min="13033" max="13033" width="24.7109375" style="1" customWidth="1"/>
    <col min="13034" max="13034" width="12.28515625" style="1" customWidth="1"/>
    <col min="13035" max="13035" width="0" style="1" hidden="1" customWidth="1"/>
    <col min="13036" max="13036" width="3.42578125" style="1" customWidth="1"/>
    <col min="13037" max="13037" width="0" style="1" hidden="1" customWidth="1"/>
    <col min="13038" max="13038" width="17.7109375" style="1" customWidth="1"/>
    <col min="13039" max="13039" width="3.42578125" style="1" customWidth="1"/>
    <col min="13040" max="13040" width="0" style="1" hidden="1" customWidth="1"/>
    <col min="13041" max="13041" width="23.7109375" style="1" customWidth="1"/>
    <col min="13042" max="13042" width="10" style="1" customWidth="1"/>
    <col min="13043" max="13043" width="0" style="1" hidden="1" customWidth="1"/>
    <col min="13044" max="13045" width="14.7109375" style="1" customWidth="1"/>
    <col min="13046" max="13046" width="12.85546875" style="1" customWidth="1"/>
    <col min="13047" max="13047" width="3.28515625" style="1" customWidth="1"/>
    <col min="13048" max="13048" width="30.28515625" style="1" customWidth="1"/>
    <col min="13049" max="13049" width="5" style="1" customWidth="1"/>
    <col min="13050" max="13050" width="0" style="1" hidden="1" customWidth="1"/>
    <col min="13051" max="13051" width="14.28515625" style="1" customWidth="1"/>
    <col min="13052" max="13052" width="5.7109375" style="1" customWidth="1"/>
    <col min="13053" max="13053" width="0" style="1" hidden="1" customWidth="1"/>
    <col min="13054" max="13054" width="17.28515625" style="1" customWidth="1"/>
    <col min="13055" max="13055" width="12.7109375" style="1" customWidth="1"/>
    <col min="13056" max="13056" width="0" style="1" hidden="1" customWidth="1"/>
    <col min="13057" max="13057" width="5.28515625" style="1" customWidth="1"/>
    <col min="13058" max="13058" width="0" style="1" hidden="1" customWidth="1"/>
    <col min="13059" max="13059" width="17" style="1" customWidth="1"/>
    <col min="13060" max="13060" width="6.28515625" style="1" customWidth="1"/>
    <col min="13061" max="13061" width="0" style="1" hidden="1" customWidth="1"/>
    <col min="13062" max="13062" width="14.28515625" style="1" customWidth="1"/>
    <col min="13063" max="13063" width="7.5703125" style="1" customWidth="1"/>
    <col min="13064" max="13064" width="0" style="1" hidden="1" customWidth="1"/>
    <col min="13065" max="13066" width="14.28515625" style="1" customWidth="1"/>
    <col min="13067" max="13067" width="20.85546875" style="1" customWidth="1"/>
    <col min="13068" max="13068" width="14.42578125" style="1" customWidth="1"/>
    <col min="13069" max="13069" width="15" style="1" customWidth="1"/>
    <col min="13070" max="13070" width="2.7109375" style="1" customWidth="1"/>
    <col min="13071" max="13071" width="11.7109375" style="1" customWidth="1"/>
    <col min="13072" max="13072" width="11.5703125" style="1" customWidth="1"/>
    <col min="13073" max="13073" width="2.28515625" style="1" customWidth="1"/>
    <col min="13074" max="13074" width="41" style="1" customWidth="1"/>
    <col min="13075" max="13075" width="14.28515625" style="1" customWidth="1"/>
    <col min="13076" max="13077" width="11.5703125" style="1" customWidth="1"/>
    <col min="13078" max="13078" width="21.85546875" style="1" customWidth="1"/>
    <col min="13079" max="13270" width="11.42578125" style="1"/>
    <col min="13271" max="13271" width="21.85546875" style="1" customWidth="1"/>
    <col min="13272" max="13272" width="13.85546875" style="1" customWidth="1"/>
    <col min="13273" max="13273" width="38.7109375" style="1" customWidth="1"/>
    <col min="13274" max="13274" width="3" style="1" bestFit="1" customWidth="1"/>
    <col min="13275" max="13275" width="32.28515625" style="1" customWidth="1"/>
    <col min="13276" max="13276" width="46.28515625" style="1" customWidth="1"/>
    <col min="13277" max="13277" width="19" style="1" customWidth="1"/>
    <col min="13278" max="13278" width="0" style="1" hidden="1" customWidth="1"/>
    <col min="13279" max="13279" width="17.7109375" style="1" customWidth="1"/>
    <col min="13280" max="13280" width="0" style="1" hidden="1" customWidth="1"/>
    <col min="13281" max="13281" width="22.28515625" style="1" customWidth="1"/>
    <col min="13282" max="13282" width="5.28515625" style="1" customWidth="1"/>
    <col min="13283" max="13283" width="36.28515625" style="1" customWidth="1"/>
    <col min="13284" max="13284" width="5.7109375" style="1" customWidth="1"/>
    <col min="13285" max="13285" width="0" style="1" hidden="1" customWidth="1"/>
    <col min="13286" max="13286" width="20.7109375" style="1" customWidth="1"/>
    <col min="13287" max="13287" width="4.85546875" style="1" customWidth="1"/>
    <col min="13288" max="13288" width="0" style="1" hidden="1" customWidth="1"/>
    <col min="13289" max="13289" width="24.7109375" style="1" customWidth="1"/>
    <col min="13290" max="13290" width="12.28515625" style="1" customWidth="1"/>
    <col min="13291" max="13291" width="0" style="1" hidden="1" customWidth="1"/>
    <col min="13292" max="13292" width="3.42578125" style="1" customWidth="1"/>
    <col min="13293" max="13293" width="0" style="1" hidden="1" customWidth="1"/>
    <col min="13294" max="13294" width="17.7109375" style="1" customWidth="1"/>
    <col min="13295" max="13295" width="3.42578125" style="1" customWidth="1"/>
    <col min="13296" max="13296" width="0" style="1" hidden="1" customWidth="1"/>
    <col min="13297" max="13297" width="23.7109375" style="1" customWidth="1"/>
    <col min="13298" max="13298" width="10" style="1" customWidth="1"/>
    <col min="13299" max="13299" width="0" style="1" hidden="1" customWidth="1"/>
    <col min="13300" max="13301" width="14.7109375" style="1" customWidth="1"/>
    <col min="13302" max="13302" width="12.85546875" style="1" customWidth="1"/>
    <col min="13303" max="13303" width="3.28515625" style="1" customWidth="1"/>
    <col min="13304" max="13304" width="30.28515625" style="1" customWidth="1"/>
    <col min="13305" max="13305" width="5" style="1" customWidth="1"/>
    <col min="13306" max="13306" width="0" style="1" hidden="1" customWidth="1"/>
    <col min="13307" max="13307" width="14.28515625" style="1" customWidth="1"/>
    <col min="13308" max="13308" width="5.7109375" style="1" customWidth="1"/>
    <col min="13309" max="13309" width="0" style="1" hidden="1" customWidth="1"/>
    <col min="13310" max="13310" width="17.28515625" style="1" customWidth="1"/>
    <col min="13311" max="13311" width="12.7109375" style="1" customWidth="1"/>
    <col min="13312" max="13312" width="0" style="1" hidden="1" customWidth="1"/>
    <col min="13313" max="13313" width="5.28515625" style="1" customWidth="1"/>
    <col min="13314" max="13314" width="0" style="1" hidden="1" customWidth="1"/>
    <col min="13315" max="13315" width="17" style="1" customWidth="1"/>
    <col min="13316" max="13316" width="6.28515625" style="1" customWidth="1"/>
    <col min="13317" max="13317" width="0" style="1" hidden="1" customWidth="1"/>
    <col min="13318" max="13318" width="14.28515625" style="1" customWidth="1"/>
    <col min="13319" max="13319" width="7.5703125" style="1" customWidth="1"/>
    <col min="13320" max="13320" width="0" style="1" hidden="1" customWidth="1"/>
    <col min="13321" max="13322" width="14.28515625" style="1" customWidth="1"/>
    <col min="13323" max="13323" width="20.85546875" style="1" customWidth="1"/>
    <col min="13324" max="13324" width="14.42578125" style="1" customWidth="1"/>
    <col min="13325" max="13325" width="15" style="1" customWidth="1"/>
    <col min="13326" max="13326" width="2.7109375" style="1" customWidth="1"/>
    <col min="13327" max="13327" width="11.7109375" style="1" customWidth="1"/>
    <col min="13328" max="13328" width="11.5703125" style="1" customWidth="1"/>
    <col min="13329" max="13329" width="2.28515625" style="1" customWidth="1"/>
    <col min="13330" max="13330" width="41" style="1" customWidth="1"/>
    <col min="13331" max="13331" width="14.28515625" style="1" customWidth="1"/>
    <col min="13332" max="13333" width="11.5703125" style="1" customWidth="1"/>
    <col min="13334" max="13334" width="21.85546875" style="1" customWidth="1"/>
    <col min="13335" max="13526" width="11.42578125" style="1"/>
    <col min="13527" max="13527" width="21.85546875" style="1" customWidth="1"/>
    <col min="13528" max="13528" width="13.85546875" style="1" customWidth="1"/>
    <col min="13529" max="13529" width="38.7109375" style="1" customWidth="1"/>
    <col min="13530" max="13530" width="3" style="1" bestFit="1" customWidth="1"/>
    <col min="13531" max="13531" width="32.28515625" style="1" customWidth="1"/>
    <col min="13532" max="13532" width="46.28515625" style="1" customWidth="1"/>
    <col min="13533" max="13533" width="19" style="1" customWidth="1"/>
    <col min="13534" max="13534" width="0" style="1" hidden="1" customWidth="1"/>
    <col min="13535" max="13535" width="17.7109375" style="1" customWidth="1"/>
    <col min="13536" max="13536" width="0" style="1" hidden="1" customWidth="1"/>
    <col min="13537" max="13537" width="22.28515625" style="1" customWidth="1"/>
    <col min="13538" max="13538" width="5.28515625" style="1" customWidth="1"/>
    <col min="13539" max="13539" width="36.28515625" style="1" customWidth="1"/>
    <col min="13540" max="13540" width="5.7109375" style="1" customWidth="1"/>
    <col min="13541" max="13541" width="0" style="1" hidden="1" customWidth="1"/>
    <col min="13542" max="13542" width="20.7109375" style="1" customWidth="1"/>
    <col min="13543" max="13543" width="4.85546875" style="1" customWidth="1"/>
    <col min="13544" max="13544" width="0" style="1" hidden="1" customWidth="1"/>
    <col min="13545" max="13545" width="24.7109375" style="1" customWidth="1"/>
    <col min="13546" max="13546" width="12.28515625" style="1" customWidth="1"/>
    <col min="13547" max="13547" width="0" style="1" hidden="1" customWidth="1"/>
    <col min="13548" max="13548" width="3.42578125" style="1" customWidth="1"/>
    <col min="13549" max="13549" width="0" style="1" hidden="1" customWidth="1"/>
    <col min="13550" max="13550" width="17.7109375" style="1" customWidth="1"/>
    <col min="13551" max="13551" width="3.42578125" style="1" customWidth="1"/>
    <col min="13552" max="13552" width="0" style="1" hidden="1" customWidth="1"/>
    <col min="13553" max="13553" width="23.7109375" style="1" customWidth="1"/>
    <col min="13554" max="13554" width="10" style="1" customWidth="1"/>
    <col min="13555" max="13555" width="0" style="1" hidden="1" customWidth="1"/>
    <col min="13556" max="13557" width="14.7109375" style="1" customWidth="1"/>
    <col min="13558" max="13558" width="12.85546875" style="1" customWidth="1"/>
    <col min="13559" max="13559" width="3.28515625" style="1" customWidth="1"/>
    <col min="13560" max="13560" width="30.28515625" style="1" customWidth="1"/>
    <col min="13561" max="13561" width="5" style="1" customWidth="1"/>
    <col min="13562" max="13562" width="0" style="1" hidden="1" customWidth="1"/>
    <col min="13563" max="13563" width="14.28515625" style="1" customWidth="1"/>
    <col min="13564" max="13564" width="5.7109375" style="1" customWidth="1"/>
    <col min="13565" max="13565" width="0" style="1" hidden="1" customWidth="1"/>
    <col min="13566" max="13566" width="17.28515625" style="1" customWidth="1"/>
    <col min="13567" max="13567" width="12.7109375" style="1" customWidth="1"/>
    <col min="13568" max="13568" width="0" style="1" hidden="1" customWidth="1"/>
    <col min="13569" max="13569" width="5.28515625" style="1" customWidth="1"/>
    <col min="13570" max="13570" width="0" style="1" hidden="1" customWidth="1"/>
    <col min="13571" max="13571" width="17" style="1" customWidth="1"/>
    <col min="13572" max="13572" width="6.28515625" style="1" customWidth="1"/>
    <col min="13573" max="13573" width="0" style="1" hidden="1" customWidth="1"/>
    <col min="13574" max="13574" width="14.28515625" style="1" customWidth="1"/>
    <col min="13575" max="13575" width="7.5703125" style="1" customWidth="1"/>
    <col min="13576" max="13576" width="0" style="1" hidden="1" customWidth="1"/>
    <col min="13577" max="13578" width="14.28515625" style="1" customWidth="1"/>
    <col min="13579" max="13579" width="20.85546875" style="1" customWidth="1"/>
    <col min="13580" max="13580" width="14.42578125" style="1" customWidth="1"/>
    <col min="13581" max="13581" width="15" style="1" customWidth="1"/>
    <col min="13582" max="13582" width="2.7109375" style="1" customWidth="1"/>
    <col min="13583" max="13583" width="11.7109375" style="1" customWidth="1"/>
    <col min="13584" max="13584" width="11.5703125" style="1" customWidth="1"/>
    <col min="13585" max="13585" width="2.28515625" style="1" customWidth="1"/>
    <col min="13586" max="13586" width="41" style="1" customWidth="1"/>
    <col min="13587" max="13587" width="14.28515625" style="1" customWidth="1"/>
    <col min="13588" max="13589" width="11.5703125" style="1" customWidth="1"/>
    <col min="13590" max="13590" width="21.85546875" style="1" customWidth="1"/>
    <col min="13591" max="13782" width="11.42578125" style="1"/>
    <col min="13783" max="13783" width="21.85546875" style="1" customWidth="1"/>
    <col min="13784" max="13784" width="13.85546875" style="1" customWidth="1"/>
    <col min="13785" max="13785" width="38.7109375" style="1" customWidth="1"/>
    <col min="13786" max="13786" width="3" style="1" bestFit="1" customWidth="1"/>
    <col min="13787" max="13787" width="32.28515625" style="1" customWidth="1"/>
    <col min="13788" max="13788" width="46.28515625" style="1" customWidth="1"/>
    <col min="13789" max="13789" width="19" style="1" customWidth="1"/>
    <col min="13790" max="13790" width="0" style="1" hidden="1" customWidth="1"/>
    <col min="13791" max="13791" width="17.7109375" style="1" customWidth="1"/>
    <col min="13792" max="13792" width="0" style="1" hidden="1" customWidth="1"/>
    <col min="13793" max="13793" width="22.28515625" style="1" customWidth="1"/>
    <col min="13794" max="13794" width="5.28515625" style="1" customWidth="1"/>
    <col min="13795" max="13795" width="36.28515625" style="1" customWidth="1"/>
    <col min="13796" max="13796" width="5.7109375" style="1" customWidth="1"/>
    <col min="13797" max="13797" width="0" style="1" hidden="1" customWidth="1"/>
    <col min="13798" max="13798" width="20.7109375" style="1" customWidth="1"/>
    <col min="13799" max="13799" width="4.85546875" style="1" customWidth="1"/>
    <col min="13800" max="13800" width="0" style="1" hidden="1" customWidth="1"/>
    <col min="13801" max="13801" width="24.7109375" style="1" customWidth="1"/>
    <col min="13802" max="13802" width="12.28515625" style="1" customWidth="1"/>
    <col min="13803" max="13803" width="0" style="1" hidden="1" customWidth="1"/>
    <col min="13804" max="13804" width="3.42578125" style="1" customWidth="1"/>
    <col min="13805" max="13805" width="0" style="1" hidden="1" customWidth="1"/>
    <col min="13806" max="13806" width="17.7109375" style="1" customWidth="1"/>
    <col min="13807" max="13807" width="3.42578125" style="1" customWidth="1"/>
    <col min="13808" max="13808" width="0" style="1" hidden="1" customWidth="1"/>
    <col min="13809" max="13809" width="23.7109375" style="1" customWidth="1"/>
    <col min="13810" max="13810" width="10" style="1" customWidth="1"/>
    <col min="13811" max="13811" width="0" style="1" hidden="1" customWidth="1"/>
    <col min="13812" max="13813" width="14.7109375" style="1" customWidth="1"/>
    <col min="13814" max="13814" width="12.85546875" style="1" customWidth="1"/>
    <col min="13815" max="13815" width="3.28515625" style="1" customWidth="1"/>
    <col min="13816" max="13816" width="30.28515625" style="1" customWidth="1"/>
    <col min="13817" max="13817" width="5" style="1" customWidth="1"/>
    <col min="13818" max="13818" width="0" style="1" hidden="1" customWidth="1"/>
    <col min="13819" max="13819" width="14.28515625" style="1" customWidth="1"/>
    <col min="13820" max="13820" width="5.7109375" style="1" customWidth="1"/>
    <col min="13821" max="13821" width="0" style="1" hidden="1" customWidth="1"/>
    <col min="13822" max="13822" width="17.28515625" style="1" customWidth="1"/>
    <col min="13823" max="13823" width="12.7109375" style="1" customWidth="1"/>
    <col min="13824" max="13824" width="0" style="1" hidden="1" customWidth="1"/>
    <col min="13825" max="13825" width="5.28515625" style="1" customWidth="1"/>
    <col min="13826" max="13826" width="0" style="1" hidden="1" customWidth="1"/>
    <col min="13827" max="13827" width="17" style="1" customWidth="1"/>
    <col min="13828" max="13828" width="6.28515625" style="1" customWidth="1"/>
    <col min="13829" max="13829" width="0" style="1" hidden="1" customWidth="1"/>
    <col min="13830" max="13830" width="14.28515625" style="1" customWidth="1"/>
    <col min="13831" max="13831" width="7.5703125" style="1" customWidth="1"/>
    <col min="13832" max="13832" width="0" style="1" hidden="1" customWidth="1"/>
    <col min="13833" max="13834" width="14.28515625" style="1" customWidth="1"/>
    <col min="13835" max="13835" width="20.85546875" style="1" customWidth="1"/>
    <col min="13836" max="13836" width="14.42578125" style="1" customWidth="1"/>
    <col min="13837" max="13837" width="15" style="1" customWidth="1"/>
    <col min="13838" max="13838" width="2.7109375" style="1" customWidth="1"/>
    <col min="13839" max="13839" width="11.7109375" style="1" customWidth="1"/>
    <col min="13840" max="13840" width="11.5703125" style="1" customWidth="1"/>
    <col min="13841" max="13841" width="2.28515625" style="1" customWidth="1"/>
    <col min="13842" max="13842" width="41" style="1" customWidth="1"/>
    <col min="13843" max="13843" width="14.28515625" style="1" customWidth="1"/>
    <col min="13844" max="13845" width="11.5703125" style="1" customWidth="1"/>
    <col min="13846" max="13846" width="21.85546875" style="1" customWidth="1"/>
    <col min="13847" max="14038" width="11.42578125" style="1"/>
    <col min="14039" max="14039" width="21.85546875" style="1" customWidth="1"/>
    <col min="14040" max="14040" width="13.85546875" style="1" customWidth="1"/>
    <col min="14041" max="14041" width="38.7109375" style="1" customWidth="1"/>
    <col min="14042" max="14042" width="3" style="1" bestFit="1" customWidth="1"/>
    <col min="14043" max="14043" width="32.28515625" style="1" customWidth="1"/>
    <col min="14044" max="14044" width="46.28515625" style="1" customWidth="1"/>
    <col min="14045" max="14045" width="19" style="1" customWidth="1"/>
    <col min="14046" max="14046" width="0" style="1" hidden="1" customWidth="1"/>
    <col min="14047" max="14047" width="17.7109375" style="1" customWidth="1"/>
    <col min="14048" max="14048" width="0" style="1" hidden="1" customWidth="1"/>
    <col min="14049" max="14049" width="22.28515625" style="1" customWidth="1"/>
    <col min="14050" max="14050" width="5.28515625" style="1" customWidth="1"/>
    <col min="14051" max="14051" width="36.28515625" style="1" customWidth="1"/>
    <col min="14052" max="14052" width="5.7109375" style="1" customWidth="1"/>
    <col min="14053" max="14053" width="0" style="1" hidden="1" customWidth="1"/>
    <col min="14054" max="14054" width="20.7109375" style="1" customWidth="1"/>
    <col min="14055" max="14055" width="4.85546875" style="1" customWidth="1"/>
    <col min="14056" max="14056" width="0" style="1" hidden="1" customWidth="1"/>
    <col min="14057" max="14057" width="24.7109375" style="1" customWidth="1"/>
    <col min="14058" max="14058" width="12.28515625" style="1" customWidth="1"/>
    <col min="14059" max="14059" width="0" style="1" hidden="1" customWidth="1"/>
    <col min="14060" max="14060" width="3.42578125" style="1" customWidth="1"/>
    <col min="14061" max="14061" width="0" style="1" hidden="1" customWidth="1"/>
    <col min="14062" max="14062" width="17.7109375" style="1" customWidth="1"/>
    <col min="14063" max="14063" width="3.42578125" style="1" customWidth="1"/>
    <col min="14064" max="14064" width="0" style="1" hidden="1" customWidth="1"/>
    <col min="14065" max="14065" width="23.7109375" style="1" customWidth="1"/>
    <col min="14066" max="14066" width="10" style="1" customWidth="1"/>
    <col min="14067" max="14067" width="0" style="1" hidden="1" customWidth="1"/>
    <col min="14068" max="14069" width="14.7109375" style="1" customWidth="1"/>
    <col min="14070" max="14070" width="12.85546875" style="1" customWidth="1"/>
    <col min="14071" max="14071" width="3.28515625" style="1" customWidth="1"/>
    <col min="14072" max="14072" width="30.28515625" style="1" customWidth="1"/>
    <col min="14073" max="14073" width="5" style="1" customWidth="1"/>
    <col min="14074" max="14074" width="0" style="1" hidden="1" customWidth="1"/>
    <col min="14075" max="14075" width="14.28515625" style="1" customWidth="1"/>
    <col min="14076" max="14076" width="5.7109375" style="1" customWidth="1"/>
    <col min="14077" max="14077" width="0" style="1" hidden="1" customWidth="1"/>
    <col min="14078" max="14078" width="17.28515625" style="1" customWidth="1"/>
    <col min="14079" max="14079" width="12.7109375" style="1" customWidth="1"/>
    <col min="14080" max="14080" width="0" style="1" hidden="1" customWidth="1"/>
    <col min="14081" max="14081" width="5.28515625" style="1" customWidth="1"/>
    <col min="14082" max="14082" width="0" style="1" hidden="1" customWidth="1"/>
    <col min="14083" max="14083" width="17" style="1" customWidth="1"/>
    <col min="14084" max="14084" width="6.28515625" style="1" customWidth="1"/>
    <col min="14085" max="14085" width="0" style="1" hidden="1" customWidth="1"/>
    <col min="14086" max="14086" width="14.28515625" style="1" customWidth="1"/>
    <col min="14087" max="14087" width="7.5703125" style="1" customWidth="1"/>
    <col min="14088" max="14088" width="0" style="1" hidden="1" customWidth="1"/>
    <col min="14089" max="14090" width="14.28515625" style="1" customWidth="1"/>
    <col min="14091" max="14091" width="20.85546875" style="1" customWidth="1"/>
    <col min="14092" max="14092" width="14.42578125" style="1" customWidth="1"/>
    <col min="14093" max="14093" width="15" style="1" customWidth="1"/>
    <col min="14094" max="14094" width="2.7109375" style="1" customWidth="1"/>
    <col min="14095" max="14095" width="11.7109375" style="1" customWidth="1"/>
    <col min="14096" max="14096" width="11.5703125" style="1" customWidth="1"/>
    <col min="14097" max="14097" width="2.28515625" style="1" customWidth="1"/>
    <col min="14098" max="14098" width="41" style="1" customWidth="1"/>
    <col min="14099" max="14099" width="14.28515625" style="1" customWidth="1"/>
    <col min="14100" max="14101" width="11.5703125" style="1" customWidth="1"/>
    <col min="14102" max="14102" width="21.85546875" style="1" customWidth="1"/>
    <col min="14103" max="14294" width="11.42578125" style="1"/>
    <col min="14295" max="14295" width="21.85546875" style="1" customWidth="1"/>
    <col min="14296" max="14296" width="13.85546875" style="1" customWidth="1"/>
    <col min="14297" max="14297" width="38.7109375" style="1" customWidth="1"/>
    <col min="14298" max="14298" width="3" style="1" bestFit="1" customWidth="1"/>
    <col min="14299" max="14299" width="32.28515625" style="1" customWidth="1"/>
    <col min="14300" max="14300" width="46.28515625" style="1" customWidth="1"/>
    <col min="14301" max="14301" width="19" style="1" customWidth="1"/>
    <col min="14302" max="14302" width="0" style="1" hidden="1" customWidth="1"/>
    <col min="14303" max="14303" width="17.7109375" style="1" customWidth="1"/>
    <col min="14304" max="14304" width="0" style="1" hidden="1" customWidth="1"/>
    <col min="14305" max="14305" width="22.28515625" style="1" customWidth="1"/>
    <col min="14306" max="14306" width="5.28515625" style="1" customWidth="1"/>
    <col min="14307" max="14307" width="36.28515625" style="1" customWidth="1"/>
    <col min="14308" max="14308" width="5.7109375" style="1" customWidth="1"/>
    <col min="14309" max="14309" width="0" style="1" hidden="1" customWidth="1"/>
    <col min="14310" max="14310" width="20.7109375" style="1" customWidth="1"/>
    <col min="14311" max="14311" width="4.85546875" style="1" customWidth="1"/>
    <col min="14312" max="14312" width="0" style="1" hidden="1" customWidth="1"/>
    <col min="14313" max="14313" width="24.7109375" style="1" customWidth="1"/>
    <col min="14314" max="14314" width="12.28515625" style="1" customWidth="1"/>
    <col min="14315" max="14315" width="0" style="1" hidden="1" customWidth="1"/>
    <col min="14316" max="14316" width="3.42578125" style="1" customWidth="1"/>
    <col min="14317" max="14317" width="0" style="1" hidden="1" customWidth="1"/>
    <col min="14318" max="14318" width="17.7109375" style="1" customWidth="1"/>
    <col min="14319" max="14319" width="3.42578125" style="1" customWidth="1"/>
    <col min="14320" max="14320" width="0" style="1" hidden="1" customWidth="1"/>
    <col min="14321" max="14321" width="23.7109375" style="1" customWidth="1"/>
    <col min="14322" max="14322" width="10" style="1" customWidth="1"/>
    <col min="14323" max="14323" width="0" style="1" hidden="1" customWidth="1"/>
    <col min="14324" max="14325" width="14.7109375" style="1" customWidth="1"/>
    <col min="14326" max="14326" width="12.85546875" style="1" customWidth="1"/>
    <col min="14327" max="14327" width="3.28515625" style="1" customWidth="1"/>
    <col min="14328" max="14328" width="30.28515625" style="1" customWidth="1"/>
    <col min="14329" max="14329" width="5" style="1" customWidth="1"/>
    <col min="14330" max="14330" width="0" style="1" hidden="1" customWidth="1"/>
    <col min="14331" max="14331" width="14.28515625" style="1" customWidth="1"/>
    <col min="14332" max="14332" width="5.7109375" style="1" customWidth="1"/>
    <col min="14333" max="14333" width="0" style="1" hidden="1" customWidth="1"/>
    <col min="14334" max="14334" width="17.28515625" style="1" customWidth="1"/>
    <col min="14335" max="14335" width="12.7109375" style="1" customWidth="1"/>
    <col min="14336" max="14336" width="0" style="1" hidden="1" customWidth="1"/>
    <col min="14337" max="14337" width="5.28515625" style="1" customWidth="1"/>
    <col min="14338" max="14338" width="0" style="1" hidden="1" customWidth="1"/>
    <col min="14339" max="14339" width="17" style="1" customWidth="1"/>
    <col min="14340" max="14340" width="6.28515625" style="1" customWidth="1"/>
    <col min="14341" max="14341" width="0" style="1" hidden="1" customWidth="1"/>
    <col min="14342" max="14342" width="14.28515625" style="1" customWidth="1"/>
    <col min="14343" max="14343" width="7.5703125" style="1" customWidth="1"/>
    <col min="14344" max="14344" width="0" style="1" hidden="1" customWidth="1"/>
    <col min="14345" max="14346" width="14.28515625" style="1" customWidth="1"/>
    <col min="14347" max="14347" width="20.85546875" style="1" customWidth="1"/>
    <col min="14348" max="14348" width="14.42578125" style="1" customWidth="1"/>
    <col min="14349" max="14349" width="15" style="1" customWidth="1"/>
    <col min="14350" max="14350" width="2.7109375" style="1" customWidth="1"/>
    <col min="14351" max="14351" width="11.7109375" style="1" customWidth="1"/>
    <col min="14352" max="14352" width="11.5703125" style="1" customWidth="1"/>
    <col min="14353" max="14353" width="2.28515625" style="1" customWidth="1"/>
    <col min="14354" max="14354" width="41" style="1" customWidth="1"/>
    <col min="14355" max="14355" width="14.28515625" style="1" customWidth="1"/>
    <col min="14356" max="14357" width="11.5703125" style="1" customWidth="1"/>
    <col min="14358" max="14358" width="21.85546875" style="1" customWidth="1"/>
    <col min="14359" max="14550" width="11.42578125" style="1"/>
    <col min="14551" max="14551" width="21.85546875" style="1" customWidth="1"/>
    <col min="14552" max="14552" width="13.85546875" style="1" customWidth="1"/>
    <col min="14553" max="14553" width="38.7109375" style="1" customWidth="1"/>
    <col min="14554" max="14554" width="3" style="1" bestFit="1" customWidth="1"/>
    <col min="14555" max="14555" width="32.28515625" style="1" customWidth="1"/>
    <col min="14556" max="14556" width="46.28515625" style="1" customWidth="1"/>
    <col min="14557" max="14557" width="19" style="1" customWidth="1"/>
    <col min="14558" max="14558" width="0" style="1" hidden="1" customWidth="1"/>
    <col min="14559" max="14559" width="17.7109375" style="1" customWidth="1"/>
    <col min="14560" max="14560" width="0" style="1" hidden="1" customWidth="1"/>
    <col min="14561" max="14561" width="22.28515625" style="1" customWidth="1"/>
    <col min="14562" max="14562" width="5.28515625" style="1" customWidth="1"/>
    <col min="14563" max="14563" width="36.28515625" style="1" customWidth="1"/>
    <col min="14564" max="14564" width="5.7109375" style="1" customWidth="1"/>
    <col min="14565" max="14565" width="0" style="1" hidden="1" customWidth="1"/>
    <col min="14566" max="14566" width="20.7109375" style="1" customWidth="1"/>
    <col min="14567" max="14567" width="4.85546875" style="1" customWidth="1"/>
    <col min="14568" max="14568" width="0" style="1" hidden="1" customWidth="1"/>
    <col min="14569" max="14569" width="24.7109375" style="1" customWidth="1"/>
    <col min="14570" max="14570" width="12.28515625" style="1" customWidth="1"/>
    <col min="14571" max="14571" width="0" style="1" hidden="1" customWidth="1"/>
    <col min="14572" max="14572" width="3.42578125" style="1" customWidth="1"/>
    <col min="14573" max="14573" width="0" style="1" hidden="1" customWidth="1"/>
    <col min="14574" max="14574" width="17.7109375" style="1" customWidth="1"/>
    <col min="14575" max="14575" width="3.42578125" style="1" customWidth="1"/>
    <col min="14576" max="14576" width="0" style="1" hidden="1" customWidth="1"/>
    <col min="14577" max="14577" width="23.7109375" style="1" customWidth="1"/>
    <col min="14578" max="14578" width="10" style="1" customWidth="1"/>
    <col min="14579" max="14579" width="0" style="1" hidden="1" customWidth="1"/>
    <col min="14580" max="14581" width="14.7109375" style="1" customWidth="1"/>
    <col min="14582" max="14582" width="12.85546875" style="1" customWidth="1"/>
    <col min="14583" max="14583" width="3.28515625" style="1" customWidth="1"/>
    <col min="14584" max="14584" width="30.28515625" style="1" customWidth="1"/>
    <col min="14585" max="14585" width="5" style="1" customWidth="1"/>
    <col min="14586" max="14586" width="0" style="1" hidden="1" customWidth="1"/>
    <col min="14587" max="14587" width="14.28515625" style="1" customWidth="1"/>
    <col min="14588" max="14588" width="5.7109375" style="1" customWidth="1"/>
    <col min="14589" max="14589" width="0" style="1" hidden="1" customWidth="1"/>
    <col min="14590" max="14590" width="17.28515625" style="1" customWidth="1"/>
    <col min="14591" max="14591" width="12.7109375" style="1" customWidth="1"/>
    <col min="14592" max="14592" width="0" style="1" hidden="1" customWidth="1"/>
    <col min="14593" max="14593" width="5.28515625" style="1" customWidth="1"/>
    <col min="14594" max="14594" width="0" style="1" hidden="1" customWidth="1"/>
    <col min="14595" max="14595" width="17" style="1" customWidth="1"/>
    <col min="14596" max="14596" width="6.28515625" style="1" customWidth="1"/>
    <col min="14597" max="14597" width="0" style="1" hidden="1" customWidth="1"/>
    <col min="14598" max="14598" width="14.28515625" style="1" customWidth="1"/>
    <col min="14599" max="14599" width="7.5703125" style="1" customWidth="1"/>
    <col min="14600" max="14600" width="0" style="1" hidden="1" customWidth="1"/>
    <col min="14601" max="14602" width="14.28515625" style="1" customWidth="1"/>
    <col min="14603" max="14603" width="20.85546875" style="1" customWidth="1"/>
    <col min="14604" max="14604" width="14.42578125" style="1" customWidth="1"/>
    <col min="14605" max="14605" width="15" style="1" customWidth="1"/>
    <col min="14606" max="14606" width="2.7109375" style="1" customWidth="1"/>
    <col min="14607" max="14607" width="11.7109375" style="1" customWidth="1"/>
    <col min="14608" max="14608" width="11.5703125" style="1" customWidth="1"/>
    <col min="14609" max="14609" width="2.28515625" style="1" customWidth="1"/>
    <col min="14610" max="14610" width="41" style="1" customWidth="1"/>
    <col min="14611" max="14611" width="14.28515625" style="1" customWidth="1"/>
    <col min="14612" max="14613" width="11.5703125" style="1" customWidth="1"/>
    <col min="14614" max="14614" width="21.85546875" style="1" customWidth="1"/>
    <col min="14615" max="14806" width="11.42578125" style="1"/>
    <col min="14807" max="14807" width="21.85546875" style="1" customWidth="1"/>
    <col min="14808" max="14808" width="13.85546875" style="1" customWidth="1"/>
    <col min="14809" max="14809" width="38.7109375" style="1" customWidth="1"/>
    <col min="14810" max="14810" width="3" style="1" bestFit="1" customWidth="1"/>
    <col min="14811" max="14811" width="32.28515625" style="1" customWidth="1"/>
    <col min="14812" max="14812" width="46.28515625" style="1" customWidth="1"/>
    <col min="14813" max="14813" width="19" style="1" customWidth="1"/>
    <col min="14814" max="14814" width="0" style="1" hidden="1" customWidth="1"/>
    <col min="14815" max="14815" width="17.7109375" style="1" customWidth="1"/>
    <col min="14816" max="14816" width="0" style="1" hidden="1" customWidth="1"/>
    <col min="14817" max="14817" width="22.28515625" style="1" customWidth="1"/>
    <col min="14818" max="14818" width="5.28515625" style="1" customWidth="1"/>
    <col min="14819" max="14819" width="36.28515625" style="1" customWidth="1"/>
    <col min="14820" max="14820" width="5.7109375" style="1" customWidth="1"/>
    <col min="14821" max="14821" width="0" style="1" hidden="1" customWidth="1"/>
    <col min="14822" max="14822" width="20.7109375" style="1" customWidth="1"/>
    <col min="14823" max="14823" width="4.85546875" style="1" customWidth="1"/>
    <col min="14824" max="14824" width="0" style="1" hidden="1" customWidth="1"/>
    <col min="14825" max="14825" width="24.7109375" style="1" customWidth="1"/>
    <col min="14826" max="14826" width="12.28515625" style="1" customWidth="1"/>
    <col min="14827" max="14827" width="0" style="1" hidden="1" customWidth="1"/>
    <col min="14828" max="14828" width="3.42578125" style="1" customWidth="1"/>
    <col min="14829" max="14829" width="0" style="1" hidden="1" customWidth="1"/>
    <col min="14830" max="14830" width="17.7109375" style="1" customWidth="1"/>
    <col min="14831" max="14831" width="3.42578125" style="1" customWidth="1"/>
    <col min="14832" max="14832" width="0" style="1" hidden="1" customWidth="1"/>
    <col min="14833" max="14833" width="23.7109375" style="1" customWidth="1"/>
    <col min="14834" max="14834" width="10" style="1" customWidth="1"/>
    <col min="14835" max="14835" width="0" style="1" hidden="1" customWidth="1"/>
    <col min="14836" max="14837" width="14.7109375" style="1" customWidth="1"/>
    <col min="14838" max="14838" width="12.85546875" style="1" customWidth="1"/>
    <col min="14839" max="14839" width="3.28515625" style="1" customWidth="1"/>
    <col min="14840" max="14840" width="30.28515625" style="1" customWidth="1"/>
    <col min="14841" max="14841" width="5" style="1" customWidth="1"/>
    <col min="14842" max="14842" width="0" style="1" hidden="1" customWidth="1"/>
    <col min="14843" max="14843" width="14.28515625" style="1" customWidth="1"/>
    <col min="14844" max="14844" width="5.7109375" style="1" customWidth="1"/>
    <col min="14845" max="14845" width="0" style="1" hidden="1" customWidth="1"/>
    <col min="14846" max="14846" width="17.28515625" style="1" customWidth="1"/>
    <col min="14847" max="14847" width="12.7109375" style="1" customWidth="1"/>
    <col min="14848" max="14848" width="0" style="1" hidden="1" customWidth="1"/>
    <col min="14849" max="14849" width="5.28515625" style="1" customWidth="1"/>
    <col min="14850" max="14850" width="0" style="1" hidden="1" customWidth="1"/>
    <col min="14851" max="14851" width="17" style="1" customWidth="1"/>
    <col min="14852" max="14852" width="6.28515625" style="1" customWidth="1"/>
    <col min="14853" max="14853" width="0" style="1" hidden="1" customWidth="1"/>
    <col min="14854" max="14854" width="14.28515625" style="1" customWidth="1"/>
    <col min="14855" max="14855" width="7.5703125" style="1" customWidth="1"/>
    <col min="14856" max="14856" width="0" style="1" hidden="1" customWidth="1"/>
    <col min="14857" max="14858" width="14.28515625" style="1" customWidth="1"/>
    <col min="14859" max="14859" width="20.85546875" style="1" customWidth="1"/>
    <col min="14860" max="14860" width="14.42578125" style="1" customWidth="1"/>
    <col min="14861" max="14861" width="15" style="1" customWidth="1"/>
    <col min="14862" max="14862" width="2.7109375" style="1" customWidth="1"/>
    <col min="14863" max="14863" width="11.7109375" style="1" customWidth="1"/>
    <col min="14864" max="14864" width="11.5703125" style="1" customWidth="1"/>
    <col min="14865" max="14865" width="2.28515625" style="1" customWidth="1"/>
    <col min="14866" max="14866" width="41" style="1" customWidth="1"/>
    <col min="14867" max="14867" width="14.28515625" style="1" customWidth="1"/>
    <col min="14868" max="14869" width="11.5703125" style="1" customWidth="1"/>
    <col min="14870" max="14870" width="21.85546875" style="1" customWidth="1"/>
    <col min="14871" max="15062" width="11.42578125" style="1"/>
    <col min="15063" max="15063" width="21.85546875" style="1" customWidth="1"/>
    <col min="15064" max="15064" width="13.85546875" style="1" customWidth="1"/>
    <col min="15065" max="15065" width="38.7109375" style="1" customWidth="1"/>
    <col min="15066" max="15066" width="3" style="1" bestFit="1" customWidth="1"/>
    <col min="15067" max="15067" width="32.28515625" style="1" customWidth="1"/>
    <col min="15068" max="15068" width="46.28515625" style="1" customWidth="1"/>
    <col min="15069" max="15069" width="19" style="1" customWidth="1"/>
    <col min="15070" max="15070" width="0" style="1" hidden="1" customWidth="1"/>
    <col min="15071" max="15071" width="17.7109375" style="1" customWidth="1"/>
    <col min="15072" max="15072" width="0" style="1" hidden="1" customWidth="1"/>
    <col min="15073" max="15073" width="22.28515625" style="1" customWidth="1"/>
    <col min="15074" max="15074" width="5.28515625" style="1" customWidth="1"/>
    <col min="15075" max="15075" width="36.28515625" style="1" customWidth="1"/>
    <col min="15076" max="15076" width="5.7109375" style="1" customWidth="1"/>
    <col min="15077" max="15077" width="0" style="1" hidden="1" customWidth="1"/>
    <col min="15078" max="15078" width="20.7109375" style="1" customWidth="1"/>
    <col min="15079" max="15079" width="4.85546875" style="1" customWidth="1"/>
    <col min="15080" max="15080" width="0" style="1" hidden="1" customWidth="1"/>
    <col min="15081" max="15081" width="24.7109375" style="1" customWidth="1"/>
    <col min="15082" max="15082" width="12.28515625" style="1" customWidth="1"/>
    <col min="15083" max="15083" width="0" style="1" hidden="1" customWidth="1"/>
    <col min="15084" max="15084" width="3.42578125" style="1" customWidth="1"/>
    <col min="15085" max="15085" width="0" style="1" hidden="1" customWidth="1"/>
    <col min="15086" max="15086" width="17.7109375" style="1" customWidth="1"/>
    <col min="15087" max="15087" width="3.42578125" style="1" customWidth="1"/>
    <col min="15088" max="15088" width="0" style="1" hidden="1" customWidth="1"/>
    <col min="15089" max="15089" width="23.7109375" style="1" customWidth="1"/>
    <col min="15090" max="15090" width="10" style="1" customWidth="1"/>
    <col min="15091" max="15091" width="0" style="1" hidden="1" customWidth="1"/>
    <col min="15092" max="15093" width="14.7109375" style="1" customWidth="1"/>
    <col min="15094" max="15094" width="12.85546875" style="1" customWidth="1"/>
    <col min="15095" max="15095" width="3.28515625" style="1" customWidth="1"/>
    <col min="15096" max="15096" width="30.28515625" style="1" customWidth="1"/>
    <col min="15097" max="15097" width="5" style="1" customWidth="1"/>
    <col min="15098" max="15098" width="0" style="1" hidden="1" customWidth="1"/>
    <col min="15099" max="15099" width="14.28515625" style="1" customWidth="1"/>
    <col min="15100" max="15100" width="5.7109375" style="1" customWidth="1"/>
    <col min="15101" max="15101" width="0" style="1" hidden="1" customWidth="1"/>
    <col min="15102" max="15102" width="17.28515625" style="1" customWidth="1"/>
    <col min="15103" max="15103" width="12.7109375" style="1" customWidth="1"/>
    <col min="15104" max="15104" width="0" style="1" hidden="1" customWidth="1"/>
    <col min="15105" max="15105" width="5.28515625" style="1" customWidth="1"/>
    <col min="15106" max="15106" width="0" style="1" hidden="1" customWidth="1"/>
    <col min="15107" max="15107" width="17" style="1" customWidth="1"/>
    <col min="15108" max="15108" width="6.28515625" style="1" customWidth="1"/>
    <col min="15109" max="15109" width="0" style="1" hidden="1" customWidth="1"/>
    <col min="15110" max="15110" width="14.28515625" style="1" customWidth="1"/>
    <col min="15111" max="15111" width="7.5703125" style="1" customWidth="1"/>
    <col min="15112" max="15112" width="0" style="1" hidden="1" customWidth="1"/>
    <col min="15113" max="15114" width="14.28515625" style="1" customWidth="1"/>
    <col min="15115" max="15115" width="20.85546875" style="1" customWidth="1"/>
    <col min="15116" max="15116" width="14.42578125" style="1" customWidth="1"/>
    <col min="15117" max="15117" width="15" style="1" customWidth="1"/>
    <col min="15118" max="15118" width="2.7109375" style="1" customWidth="1"/>
    <col min="15119" max="15119" width="11.7109375" style="1" customWidth="1"/>
    <col min="15120" max="15120" width="11.5703125" style="1" customWidth="1"/>
    <col min="15121" max="15121" width="2.28515625" style="1" customWidth="1"/>
    <col min="15122" max="15122" width="41" style="1" customWidth="1"/>
    <col min="15123" max="15123" width="14.28515625" style="1" customWidth="1"/>
    <col min="15124" max="15125" width="11.5703125" style="1" customWidth="1"/>
    <col min="15126" max="15126" width="21.85546875" style="1" customWidth="1"/>
    <col min="15127" max="15318" width="11.42578125" style="1"/>
    <col min="15319" max="15319" width="21.85546875" style="1" customWidth="1"/>
    <col min="15320" max="15320" width="13.85546875" style="1" customWidth="1"/>
    <col min="15321" max="15321" width="38.7109375" style="1" customWidth="1"/>
    <col min="15322" max="15322" width="3" style="1" bestFit="1" customWidth="1"/>
    <col min="15323" max="15323" width="32.28515625" style="1" customWidth="1"/>
    <col min="15324" max="15324" width="46.28515625" style="1" customWidth="1"/>
    <col min="15325" max="15325" width="19" style="1" customWidth="1"/>
    <col min="15326" max="15326" width="0" style="1" hidden="1" customWidth="1"/>
    <col min="15327" max="15327" width="17.7109375" style="1" customWidth="1"/>
    <col min="15328" max="15328" width="0" style="1" hidden="1" customWidth="1"/>
    <col min="15329" max="15329" width="22.28515625" style="1" customWidth="1"/>
    <col min="15330" max="15330" width="5.28515625" style="1" customWidth="1"/>
    <col min="15331" max="15331" width="36.28515625" style="1" customWidth="1"/>
    <col min="15332" max="15332" width="5.7109375" style="1" customWidth="1"/>
    <col min="15333" max="15333" width="0" style="1" hidden="1" customWidth="1"/>
    <col min="15334" max="15334" width="20.7109375" style="1" customWidth="1"/>
    <col min="15335" max="15335" width="4.85546875" style="1" customWidth="1"/>
    <col min="15336" max="15336" width="0" style="1" hidden="1" customWidth="1"/>
    <col min="15337" max="15337" width="24.7109375" style="1" customWidth="1"/>
    <col min="15338" max="15338" width="12.28515625" style="1" customWidth="1"/>
    <col min="15339" max="15339" width="0" style="1" hidden="1" customWidth="1"/>
    <col min="15340" max="15340" width="3.42578125" style="1" customWidth="1"/>
    <col min="15341" max="15341" width="0" style="1" hidden="1" customWidth="1"/>
    <col min="15342" max="15342" width="17.7109375" style="1" customWidth="1"/>
    <col min="15343" max="15343" width="3.42578125" style="1" customWidth="1"/>
    <col min="15344" max="15344" width="0" style="1" hidden="1" customWidth="1"/>
    <col min="15345" max="15345" width="23.7109375" style="1" customWidth="1"/>
    <col min="15346" max="15346" width="10" style="1" customWidth="1"/>
    <col min="15347" max="15347" width="0" style="1" hidden="1" customWidth="1"/>
    <col min="15348" max="15349" width="14.7109375" style="1" customWidth="1"/>
    <col min="15350" max="15350" width="12.85546875" style="1" customWidth="1"/>
    <col min="15351" max="15351" width="3.28515625" style="1" customWidth="1"/>
    <col min="15352" max="15352" width="30.28515625" style="1" customWidth="1"/>
    <col min="15353" max="15353" width="5" style="1" customWidth="1"/>
    <col min="15354" max="15354" width="0" style="1" hidden="1" customWidth="1"/>
    <col min="15355" max="15355" width="14.28515625" style="1" customWidth="1"/>
    <col min="15356" max="15356" width="5.7109375" style="1" customWidth="1"/>
    <col min="15357" max="15357" width="0" style="1" hidden="1" customWidth="1"/>
    <col min="15358" max="15358" width="17.28515625" style="1" customWidth="1"/>
    <col min="15359" max="15359" width="12.7109375" style="1" customWidth="1"/>
    <col min="15360" max="15360" width="0" style="1" hidden="1" customWidth="1"/>
    <col min="15361" max="15361" width="5.28515625" style="1" customWidth="1"/>
    <col min="15362" max="15362" width="0" style="1" hidden="1" customWidth="1"/>
    <col min="15363" max="15363" width="17" style="1" customWidth="1"/>
    <col min="15364" max="15364" width="6.28515625" style="1" customWidth="1"/>
    <col min="15365" max="15365" width="0" style="1" hidden="1" customWidth="1"/>
    <col min="15366" max="15366" width="14.28515625" style="1" customWidth="1"/>
    <col min="15367" max="15367" width="7.5703125" style="1" customWidth="1"/>
    <col min="15368" max="15368" width="0" style="1" hidden="1" customWidth="1"/>
    <col min="15369" max="15370" width="14.28515625" style="1" customWidth="1"/>
    <col min="15371" max="15371" width="20.85546875" style="1" customWidth="1"/>
    <col min="15372" max="15372" width="14.42578125" style="1" customWidth="1"/>
    <col min="15373" max="15373" width="15" style="1" customWidth="1"/>
    <col min="15374" max="15374" width="2.7109375" style="1" customWidth="1"/>
    <col min="15375" max="15375" width="11.7109375" style="1" customWidth="1"/>
    <col min="15376" max="15376" width="11.5703125" style="1" customWidth="1"/>
    <col min="15377" max="15377" width="2.28515625" style="1" customWidth="1"/>
    <col min="15378" max="15378" width="41" style="1" customWidth="1"/>
    <col min="15379" max="15379" width="14.28515625" style="1" customWidth="1"/>
    <col min="15380" max="15381" width="11.5703125" style="1" customWidth="1"/>
    <col min="15382" max="15382" width="21.85546875" style="1" customWidth="1"/>
    <col min="15383" max="15574" width="11.42578125" style="1"/>
    <col min="15575" max="15575" width="21.85546875" style="1" customWidth="1"/>
    <col min="15576" max="15576" width="13.85546875" style="1" customWidth="1"/>
    <col min="15577" max="15577" width="38.7109375" style="1" customWidth="1"/>
    <col min="15578" max="15578" width="3" style="1" bestFit="1" customWidth="1"/>
    <col min="15579" max="15579" width="32.28515625" style="1" customWidth="1"/>
    <col min="15580" max="15580" width="46.28515625" style="1" customWidth="1"/>
    <col min="15581" max="15581" width="19" style="1" customWidth="1"/>
    <col min="15582" max="15582" width="0" style="1" hidden="1" customWidth="1"/>
    <col min="15583" max="15583" width="17.7109375" style="1" customWidth="1"/>
    <col min="15584" max="15584" width="0" style="1" hidden="1" customWidth="1"/>
    <col min="15585" max="15585" width="22.28515625" style="1" customWidth="1"/>
    <col min="15586" max="15586" width="5.28515625" style="1" customWidth="1"/>
    <col min="15587" max="15587" width="36.28515625" style="1" customWidth="1"/>
    <col min="15588" max="15588" width="5.7109375" style="1" customWidth="1"/>
    <col min="15589" max="15589" width="0" style="1" hidden="1" customWidth="1"/>
    <col min="15590" max="15590" width="20.7109375" style="1" customWidth="1"/>
    <col min="15591" max="15591" width="4.85546875" style="1" customWidth="1"/>
    <col min="15592" max="15592" width="0" style="1" hidden="1" customWidth="1"/>
    <col min="15593" max="15593" width="24.7109375" style="1" customWidth="1"/>
    <col min="15594" max="15594" width="12.28515625" style="1" customWidth="1"/>
    <col min="15595" max="15595" width="0" style="1" hidden="1" customWidth="1"/>
    <col min="15596" max="15596" width="3.42578125" style="1" customWidth="1"/>
    <col min="15597" max="15597" width="0" style="1" hidden="1" customWidth="1"/>
    <col min="15598" max="15598" width="17.7109375" style="1" customWidth="1"/>
    <col min="15599" max="15599" width="3.42578125" style="1" customWidth="1"/>
    <col min="15600" max="15600" width="0" style="1" hidden="1" customWidth="1"/>
    <col min="15601" max="15601" width="23.7109375" style="1" customWidth="1"/>
    <col min="15602" max="15602" width="10" style="1" customWidth="1"/>
    <col min="15603" max="15603" width="0" style="1" hidden="1" customWidth="1"/>
    <col min="15604" max="15605" width="14.7109375" style="1" customWidth="1"/>
    <col min="15606" max="15606" width="12.85546875" style="1" customWidth="1"/>
    <col min="15607" max="15607" width="3.28515625" style="1" customWidth="1"/>
    <col min="15608" max="15608" width="30.28515625" style="1" customWidth="1"/>
    <col min="15609" max="15609" width="5" style="1" customWidth="1"/>
    <col min="15610" max="15610" width="0" style="1" hidden="1" customWidth="1"/>
    <col min="15611" max="15611" width="14.28515625" style="1" customWidth="1"/>
    <col min="15612" max="15612" width="5.7109375" style="1" customWidth="1"/>
    <col min="15613" max="15613" width="0" style="1" hidden="1" customWidth="1"/>
    <col min="15614" max="15614" width="17.28515625" style="1" customWidth="1"/>
    <col min="15615" max="15615" width="12.7109375" style="1" customWidth="1"/>
    <col min="15616" max="15616" width="0" style="1" hidden="1" customWidth="1"/>
    <col min="15617" max="15617" width="5.28515625" style="1" customWidth="1"/>
    <col min="15618" max="15618" width="0" style="1" hidden="1" customWidth="1"/>
    <col min="15619" max="15619" width="17" style="1" customWidth="1"/>
    <col min="15620" max="15620" width="6.28515625" style="1" customWidth="1"/>
    <col min="15621" max="15621" width="0" style="1" hidden="1" customWidth="1"/>
    <col min="15622" max="15622" width="14.28515625" style="1" customWidth="1"/>
    <col min="15623" max="15623" width="7.5703125" style="1" customWidth="1"/>
    <col min="15624" max="15624" width="0" style="1" hidden="1" customWidth="1"/>
    <col min="15625" max="15626" width="14.28515625" style="1" customWidth="1"/>
    <col min="15627" max="15627" width="20.85546875" style="1" customWidth="1"/>
    <col min="15628" max="15628" width="14.42578125" style="1" customWidth="1"/>
    <col min="15629" max="15629" width="15" style="1" customWidth="1"/>
    <col min="15630" max="15630" width="2.7109375" style="1" customWidth="1"/>
    <col min="15631" max="15631" width="11.7109375" style="1" customWidth="1"/>
    <col min="15632" max="15632" width="11.5703125" style="1" customWidth="1"/>
    <col min="15633" max="15633" width="2.28515625" style="1" customWidth="1"/>
    <col min="15634" max="15634" width="41" style="1" customWidth="1"/>
    <col min="15635" max="15635" width="14.28515625" style="1" customWidth="1"/>
    <col min="15636" max="15637" width="11.5703125" style="1" customWidth="1"/>
    <col min="15638" max="15638" width="21.85546875" style="1" customWidth="1"/>
    <col min="15639" max="15830" width="11.42578125" style="1"/>
    <col min="15831" max="15831" width="21.85546875" style="1" customWidth="1"/>
    <col min="15832" max="15832" width="13.85546875" style="1" customWidth="1"/>
    <col min="15833" max="15833" width="38.7109375" style="1" customWidth="1"/>
    <col min="15834" max="15834" width="3" style="1" bestFit="1" customWidth="1"/>
    <col min="15835" max="15835" width="32.28515625" style="1" customWidth="1"/>
    <col min="15836" max="15836" width="46.28515625" style="1" customWidth="1"/>
    <col min="15837" max="15837" width="19" style="1" customWidth="1"/>
    <col min="15838" max="15838" width="0" style="1" hidden="1" customWidth="1"/>
    <col min="15839" max="15839" width="17.7109375" style="1" customWidth="1"/>
    <col min="15840" max="15840" width="0" style="1" hidden="1" customWidth="1"/>
    <col min="15841" max="15841" width="22.28515625" style="1" customWidth="1"/>
    <col min="15842" max="15842" width="5.28515625" style="1" customWidth="1"/>
    <col min="15843" max="15843" width="36.28515625" style="1" customWidth="1"/>
    <col min="15844" max="15844" width="5.7109375" style="1" customWidth="1"/>
    <col min="15845" max="15845" width="0" style="1" hidden="1" customWidth="1"/>
    <col min="15846" max="15846" width="20.7109375" style="1" customWidth="1"/>
    <col min="15847" max="15847" width="4.85546875" style="1" customWidth="1"/>
    <col min="15848" max="15848" width="0" style="1" hidden="1" customWidth="1"/>
    <col min="15849" max="15849" width="24.7109375" style="1" customWidth="1"/>
    <col min="15850" max="15850" width="12.28515625" style="1" customWidth="1"/>
    <col min="15851" max="15851" width="0" style="1" hidden="1" customWidth="1"/>
    <col min="15852" max="15852" width="3.42578125" style="1" customWidth="1"/>
    <col min="15853" max="15853" width="0" style="1" hidden="1" customWidth="1"/>
    <col min="15854" max="15854" width="17.7109375" style="1" customWidth="1"/>
    <col min="15855" max="15855" width="3.42578125" style="1" customWidth="1"/>
    <col min="15856" max="15856" width="0" style="1" hidden="1" customWidth="1"/>
    <col min="15857" max="15857" width="23.7109375" style="1" customWidth="1"/>
    <col min="15858" max="15858" width="10" style="1" customWidth="1"/>
    <col min="15859" max="15859" width="0" style="1" hidden="1" customWidth="1"/>
    <col min="15860" max="15861" width="14.7109375" style="1" customWidth="1"/>
    <col min="15862" max="15862" width="12.85546875" style="1" customWidth="1"/>
    <col min="15863" max="15863" width="3.28515625" style="1" customWidth="1"/>
    <col min="15864" max="15864" width="30.28515625" style="1" customWidth="1"/>
    <col min="15865" max="15865" width="5" style="1" customWidth="1"/>
    <col min="15866" max="15866" width="0" style="1" hidden="1" customWidth="1"/>
    <col min="15867" max="15867" width="14.28515625" style="1" customWidth="1"/>
    <col min="15868" max="15868" width="5.7109375" style="1" customWidth="1"/>
    <col min="15869" max="15869" width="0" style="1" hidden="1" customWidth="1"/>
    <col min="15870" max="15870" width="17.28515625" style="1" customWidth="1"/>
    <col min="15871" max="15871" width="12.7109375" style="1" customWidth="1"/>
    <col min="15872" max="15872" width="0" style="1" hidden="1" customWidth="1"/>
    <col min="15873" max="15873" width="5.28515625" style="1" customWidth="1"/>
    <col min="15874" max="15874" width="0" style="1" hidden="1" customWidth="1"/>
    <col min="15875" max="15875" width="17" style="1" customWidth="1"/>
    <col min="15876" max="15876" width="6.28515625" style="1" customWidth="1"/>
    <col min="15877" max="15877" width="0" style="1" hidden="1" customWidth="1"/>
    <col min="15878" max="15878" width="14.28515625" style="1" customWidth="1"/>
    <col min="15879" max="15879" width="7.5703125" style="1" customWidth="1"/>
    <col min="15880" max="15880" width="0" style="1" hidden="1" customWidth="1"/>
    <col min="15881" max="15882" width="14.28515625" style="1" customWidth="1"/>
    <col min="15883" max="15883" width="20.85546875" style="1" customWidth="1"/>
    <col min="15884" max="15884" width="14.42578125" style="1" customWidth="1"/>
    <col min="15885" max="15885" width="15" style="1" customWidth="1"/>
    <col min="15886" max="15886" width="2.7109375" style="1" customWidth="1"/>
    <col min="15887" max="15887" width="11.7109375" style="1" customWidth="1"/>
    <col min="15888" max="15888" width="11.5703125" style="1" customWidth="1"/>
    <col min="15889" max="15889" width="2.28515625" style="1" customWidth="1"/>
    <col min="15890" max="15890" width="41" style="1" customWidth="1"/>
    <col min="15891" max="15891" width="14.28515625" style="1" customWidth="1"/>
    <col min="15892" max="15893" width="11.5703125" style="1" customWidth="1"/>
    <col min="15894" max="15894" width="21.85546875" style="1" customWidth="1"/>
    <col min="15895" max="16086" width="11.42578125" style="1"/>
    <col min="16087" max="16087" width="21.85546875" style="1" customWidth="1"/>
    <col min="16088" max="16088" width="13.85546875" style="1" customWidth="1"/>
    <col min="16089" max="16089" width="38.7109375" style="1" customWidth="1"/>
    <col min="16090" max="16090" width="3" style="1" bestFit="1" customWidth="1"/>
    <col min="16091" max="16091" width="32.28515625" style="1" customWidth="1"/>
    <col min="16092" max="16092" width="46.28515625" style="1" customWidth="1"/>
    <col min="16093" max="16093" width="19" style="1" customWidth="1"/>
    <col min="16094" max="16094" width="0" style="1" hidden="1" customWidth="1"/>
    <col min="16095" max="16095" width="17.7109375" style="1" customWidth="1"/>
    <col min="16096" max="16096" width="0" style="1" hidden="1" customWidth="1"/>
    <col min="16097" max="16097" width="22.28515625" style="1" customWidth="1"/>
    <col min="16098" max="16098" width="5.28515625" style="1" customWidth="1"/>
    <col min="16099" max="16099" width="36.28515625" style="1" customWidth="1"/>
    <col min="16100" max="16100" width="5.7109375" style="1" customWidth="1"/>
    <col min="16101" max="16101" width="0" style="1" hidden="1" customWidth="1"/>
    <col min="16102" max="16102" width="20.7109375" style="1" customWidth="1"/>
    <col min="16103" max="16103" width="4.85546875" style="1" customWidth="1"/>
    <col min="16104" max="16104" width="0" style="1" hidden="1" customWidth="1"/>
    <col min="16105" max="16105" width="24.7109375" style="1" customWidth="1"/>
    <col min="16106" max="16106" width="12.28515625" style="1" customWidth="1"/>
    <col min="16107" max="16107" width="0" style="1" hidden="1" customWidth="1"/>
    <col min="16108" max="16108" width="3.42578125" style="1" customWidth="1"/>
    <col min="16109" max="16109" width="0" style="1" hidden="1" customWidth="1"/>
    <col min="16110" max="16110" width="17.7109375" style="1" customWidth="1"/>
    <col min="16111" max="16111" width="3.42578125" style="1" customWidth="1"/>
    <col min="16112" max="16112" width="0" style="1" hidden="1" customWidth="1"/>
    <col min="16113" max="16113" width="23.7109375" style="1" customWidth="1"/>
    <col min="16114" max="16114" width="10" style="1" customWidth="1"/>
    <col min="16115" max="16115" width="0" style="1" hidden="1" customWidth="1"/>
    <col min="16116" max="16117" width="14.7109375" style="1" customWidth="1"/>
    <col min="16118" max="16118" width="12.85546875" style="1" customWidth="1"/>
    <col min="16119" max="16119" width="3.28515625" style="1" customWidth="1"/>
    <col min="16120" max="16120" width="30.28515625" style="1" customWidth="1"/>
    <col min="16121" max="16121" width="5" style="1" customWidth="1"/>
    <col min="16122" max="16122" width="0" style="1" hidden="1" customWidth="1"/>
    <col min="16123" max="16123" width="14.28515625" style="1" customWidth="1"/>
    <col min="16124" max="16124" width="5.7109375" style="1" customWidth="1"/>
    <col min="16125" max="16125" width="0" style="1" hidden="1" customWidth="1"/>
    <col min="16126" max="16126" width="17.28515625" style="1" customWidth="1"/>
    <col min="16127" max="16127" width="12.7109375" style="1" customWidth="1"/>
    <col min="16128" max="16128" width="0" style="1" hidden="1" customWidth="1"/>
    <col min="16129" max="16129" width="5.28515625" style="1" customWidth="1"/>
    <col min="16130" max="16130" width="0" style="1" hidden="1" customWidth="1"/>
    <col min="16131" max="16131" width="17" style="1" customWidth="1"/>
    <col min="16132" max="16132" width="6.28515625" style="1" customWidth="1"/>
    <col min="16133" max="16133" width="0" style="1" hidden="1" customWidth="1"/>
    <col min="16134" max="16134" width="14.28515625" style="1" customWidth="1"/>
    <col min="16135" max="16135" width="7.5703125" style="1" customWidth="1"/>
    <col min="16136" max="16136" width="0" style="1" hidden="1" customWidth="1"/>
    <col min="16137" max="16138" width="14.28515625" style="1" customWidth="1"/>
    <col min="16139" max="16139" width="20.85546875" style="1" customWidth="1"/>
    <col min="16140" max="16140" width="14.42578125" style="1" customWidth="1"/>
    <col min="16141" max="16141" width="15" style="1" customWidth="1"/>
    <col min="16142" max="16142" width="2.7109375" style="1" customWidth="1"/>
    <col min="16143" max="16143" width="11.7109375" style="1" customWidth="1"/>
    <col min="16144" max="16144" width="11.5703125" style="1" customWidth="1"/>
    <col min="16145" max="16145" width="2.28515625" style="1" customWidth="1"/>
    <col min="16146" max="16146" width="41" style="1" customWidth="1"/>
    <col min="16147" max="16147" width="14.28515625" style="1" customWidth="1"/>
    <col min="16148" max="16149" width="11.5703125" style="1" customWidth="1"/>
    <col min="16150" max="16150" width="21.85546875" style="1" customWidth="1"/>
    <col min="16151" max="16344" width="11.42578125" style="1"/>
    <col min="16345" max="16384" width="11.5703125" style="1" customWidth="1"/>
  </cols>
  <sheetData>
    <row r="1" spans="1:49"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579" t="s">
        <v>1227</v>
      </c>
      <c r="AW1" s="579" t="s">
        <v>1255</v>
      </c>
    </row>
    <row r="2" spans="1:49"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c r="AS2" s="881"/>
      <c r="AT2" s="881"/>
      <c r="AU2" s="881"/>
    </row>
    <row r="3" spans="1:49"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c r="AS3" s="817" t="s">
        <v>182</v>
      </c>
      <c r="AT3" s="817" t="s">
        <v>183</v>
      </c>
      <c r="AU3" s="817" t="s">
        <v>184</v>
      </c>
    </row>
    <row r="4" spans="1:49"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c r="AS4" s="817"/>
      <c r="AT4" s="817"/>
      <c r="AU4" s="817"/>
    </row>
    <row r="5" spans="1:49" ht="162.75" customHeight="1">
      <c r="A5" s="807" t="s">
        <v>51</v>
      </c>
      <c r="B5" s="795" t="s">
        <v>112</v>
      </c>
      <c r="C5" s="795" t="s">
        <v>1115</v>
      </c>
      <c r="D5" s="795" t="s">
        <v>18</v>
      </c>
      <c r="E5" s="795" t="s">
        <v>96</v>
      </c>
      <c r="F5" s="958" t="s">
        <v>790</v>
      </c>
      <c r="G5" s="797" t="s">
        <v>1187</v>
      </c>
      <c r="H5" s="795" t="s">
        <v>791</v>
      </c>
      <c r="I5" s="809" t="s">
        <v>792</v>
      </c>
      <c r="J5" s="795" t="s">
        <v>50</v>
      </c>
      <c r="K5" s="795">
        <v>52</v>
      </c>
      <c r="L5" s="805">
        <f>IF(J5="Diaria",+(K5/360),IF(J5="Mensual",+(K5/12),IF(J5="Semanal",+(K5/52),IF(J5="Bimestral",+(K5/6),IF(J5="Trimestral",+(K5/4),IF(J5="Semestral",+(K5/2),IF(J5="Anual",+(K5/1),"")))))))</f>
        <v>1</v>
      </c>
      <c r="M5" s="795" t="s">
        <v>30</v>
      </c>
      <c r="N5" s="79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95" t="s">
        <v>31</v>
      </c>
      <c r="P5" s="79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95" t="s">
        <v>73</v>
      </c>
      <c r="R5" s="79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0" t="s">
        <v>60</v>
      </c>
      <c r="T5" s="790" t="s">
        <v>45</v>
      </c>
      <c r="U5" s="790">
        <f>+MAX(N5,P5,R5)</f>
        <v>0.2</v>
      </c>
      <c r="V5" s="816" t="str">
        <f>IF(L5&lt;=20%,"Muy baja",IF(L5&lt;=40%,"Baja",IF(L5&lt;=60%,"Media",IF(L5&lt;=80%,"Alta",IF(L5&lt;=100%,"Muy alta",IF(L5&gt;=100%,"Muy alta",""))))))</f>
        <v>Muy alta</v>
      </c>
      <c r="W5" s="793" t="str">
        <f>+IFERROR(VLOOKUP(V5,[11]Fórmula!$F$1:$G$6,2,FALSE),"")</f>
        <v/>
      </c>
      <c r="X5" s="792" t="str">
        <f>IF(U5=20%,"Leve",IF(U5=40%,"Menor",IF(U5=60%,"Moderado",IF(U5=80%,"Mayor",IF(U5=100%,"Catastrófico","")))))</f>
        <v>Leve</v>
      </c>
      <c r="Y5" s="793" t="str">
        <f>+IFERROR(VLOOKUP(X5,[11]Fórmula!$H$1:$I$6,2,FALSE),"")</f>
        <v/>
      </c>
      <c r="Z5" s="814" t="s">
        <v>68</v>
      </c>
      <c r="AA5" s="955">
        <v>0.75</v>
      </c>
      <c r="AB5" s="810" t="s">
        <v>793</v>
      </c>
      <c r="AC5" s="39" t="s">
        <v>794</v>
      </c>
      <c r="AD5" s="48" t="s">
        <v>57</v>
      </c>
      <c r="AE5" s="31">
        <f t="shared" ref="AE5:AE13" si="0">IF(AD5="Preventivo",25%,IF(AD5="Detectivo",15%,IF(AD5="Correctivo",10%,"")))</f>
        <v>0.25</v>
      </c>
      <c r="AF5" s="303" t="s">
        <v>214</v>
      </c>
      <c r="AG5" s="31">
        <f t="shared" ref="AG5:AG13" si="1">IF(AF5="Manual",15%,IF(AF5="Automático",25%,""))</f>
        <v>0.15</v>
      </c>
      <c r="AH5" s="31">
        <f t="shared" ref="AH5:AH13" si="2">+AG5+AE5</f>
        <v>0.4</v>
      </c>
      <c r="AI5" s="303" t="s">
        <v>215</v>
      </c>
      <c r="AJ5" s="291" t="s">
        <v>24</v>
      </c>
      <c r="AK5" s="331" t="s">
        <v>795</v>
      </c>
      <c r="AL5" s="303">
        <f>+AH5*AA5</f>
        <v>0.30000000000000004</v>
      </c>
      <c r="AM5" s="32">
        <f>+AA5-AL5</f>
        <v>0.44999999999999996</v>
      </c>
      <c r="AN5" s="878" t="str">
        <f>+IF(C5="Corrupción","Moderado",IF(AM8&lt;=25%,"Bajo",IF(AM8&lt;=50%,"Moderado",IF(AM8&lt;=75%,"Alto",IF(AM8&gt;75%,"Extremo","")))))</f>
        <v>Bajo</v>
      </c>
      <c r="AO5" s="804" t="s">
        <v>59</v>
      </c>
      <c r="AP5" s="134">
        <v>1</v>
      </c>
      <c r="AQ5" s="88" t="s">
        <v>796</v>
      </c>
      <c r="AR5" s="468" t="s">
        <v>1265</v>
      </c>
      <c r="AS5" s="36">
        <v>45658</v>
      </c>
      <c r="AT5" s="38">
        <v>46022</v>
      </c>
      <c r="AU5" s="35" t="s">
        <v>797</v>
      </c>
    </row>
    <row r="6" spans="1:49" ht="132.6" customHeight="1">
      <c r="A6" s="807"/>
      <c r="B6" s="795"/>
      <c r="C6" s="795"/>
      <c r="D6" s="795"/>
      <c r="E6" s="795"/>
      <c r="F6" s="958"/>
      <c r="G6" s="797"/>
      <c r="H6" s="795"/>
      <c r="I6" s="809"/>
      <c r="J6" s="795"/>
      <c r="K6" s="795"/>
      <c r="L6" s="805"/>
      <c r="M6" s="795"/>
      <c r="N6" s="795"/>
      <c r="O6" s="795"/>
      <c r="P6" s="795"/>
      <c r="Q6" s="795"/>
      <c r="R6" s="795"/>
      <c r="S6" s="790"/>
      <c r="T6" s="790"/>
      <c r="U6" s="790"/>
      <c r="V6" s="816"/>
      <c r="W6" s="793"/>
      <c r="X6" s="792"/>
      <c r="Y6" s="793"/>
      <c r="Z6" s="814"/>
      <c r="AA6" s="955"/>
      <c r="AB6" s="810"/>
      <c r="AC6" s="48" t="s">
        <v>798</v>
      </c>
      <c r="AD6" s="48" t="s">
        <v>39</v>
      </c>
      <c r="AE6" s="31">
        <f t="shared" si="0"/>
        <v>0.15</v>
      </c>
      <c r="AF6" s="303" t="s">
        <v>214</v>
      </c>
      <c r="AG6" s="31">
        <f t="shared" si="1"/>
        <v>0.15</v>
      </c>
      <c r="AH6" s="31">
        <f t="shared" si="2"/>
        <v>0.3</v>
      </c>
      <c r="AI6" s="303" t="s">
        <v>215</v>
      </c>
      <c r="AJ6" s="291" t="s">
        <v>24</v>
      </c>
      <c r="AK6" s="331" t="s">
        <v>799</v>
      </c>
      <c r="AL6" s="303">
        <f>+AM5*AH6</f>
        <v>0.13499999999999998</v>
      </c>
      <c r="AM6" s="32">
        <f>+AM5-AL6</f>
        <v>0.31499999999999995</v>
      </c>
      <c r="AN6" s="878"/>
      <c r="AO6" s="804"/>
      <c r="AP6" s="140">
        <v>2</v>
      </c>
      <c r="AQ6" s="29"/>
      <c r="AR6" s="291" t="s">
        <v>800</v>
      </c>
      <c r="AS6" s="36">
        <v>45658</v>
      </c>
      <c r="AT6" s="38">
        <v>46022</v>
      </c>
      <c r="AU6" s="35" t="s">
        <v>801</v>
      </c>
    </row>
    <row r="7" spans="1:49" ht="164.25" customHeight="1">
      <c r="A7" s="807"/>
      <c r="B7" s="795"/>
      <c r="C7" s="795"/>
      <c r="D7" s="795"/>
      <c r="E7" s="795"/>
      <c r="F7" s="958"/>
      <c r="G7" s="797"/>
      <c r="H7" s="795"/>
      <c r="I7" s="809"/>
      <c r="J7" s="795"/>
      <c r="K7" s="795"/>
      <c r="L7" s="805"/>
      <c r="M7" s="795"/>
      <c r="N7" s="795"/>
      <c r="O7" s="795"/>
      <c r="P7" s="795"/>
      <c r="Q7" s="795"/>
      <c r="R7" s="795"/>
      <c r="S7" s="790"/>
      <c r="T7" s="790"/>
      <c r="U7" s="790"/>
      <c r="V7" s="816"/>
      <c r="W7" s="793"/>
      <c r="X7" s="792"/>
      <c r="Y7" s="793"/>
      <c r="Z7" s="814"/>
      <c r="AA7" s="955"/>
      <c r="AB7" s="810"/>
      <c r="AC7" s="48" t="s">
        <v>802</v>
      </c>
      <c r="AD7" s="48" t="s">
        <v>57</v>
      </c>
      <c r="AE7" s="31">
        <f t="shared" si="0"/>
        <v>0.25</v>
      </c>
      <c r="AF7" s="303" t="s">
        <v>214</v>
      </c>
      <c r="AG7" s="31">
        <f t="shared" si="1"/>
        <v>0.15</v>
      </c>
      <c r="AH7" s="31">
        <f t="shared" si="2"/>
        <v>0.4</v>
      </c>
      <c r="AI7" s="303" t="s">
        <v>215</v>
      </c>
      <c r="AJ7" s="291" t="s">
        <v>24</v>
      </c>
      <c r="AK7" s="331" t="s">
        <v>799</v>
      </c>
      <c r="AL7" s="303">
        <f>+AM6*AH7</f>
        <v>0.12599999999999997</v>
      </c>
      <c r="AM7" s="32">
        <f>+AM6-AL7</f>
        <v>0.18899999999999997</v>
      </c>
      <c r="AN7" s="878"/>
      <c r="AO7" s="804"/>
      <c r="AP7" s="140">
        <v>3</v>
      </c>
      <c r="AQ7" s="29"/>
      <c r="AR7" s="291" t="s">
        <v>155</v>
      </c>
      <c r="AS7" s="36">
        <v>45658</v>
      </c>
      <c r="AT7" s="38">
        <v>46022</v>
      </c>
      <c r="AU7" s="35"/>
    </row>
    <row r="8" spans="1:49" ht="210" customHeight="1">
      <c r="A8" s="807"/>
      <c r="B8" s="795"/>
      <c r="C8" s="795"/>
      <c r="D8" s="795"/>
      <c r="E8" s="795"/>
      <c r="F8" s="958"/>
      <c r="G8" s="797"/>
      <c r="H8" s="795"/>
      <c r="I8" s="809"/>
      <c r="J8" s="795"/>
      <c r="K8" s="795"/>
      <c r="L8" s="805"/>
      <c r="M8" s="795"/>
      <c r="N8" s="795"/>
      <c r="O8" s="795"/>
      <c r="P8" s="795"/>
      <c r="Q8" s="795"/>
      <c r="R8" s="795"/>
      <c r="S8" s="790"/>
      <c r="T8" s="790"/>
      <c r="U8" s="790"/>
      <c r="V8" s="816"/>
      <c r="W8" s="793"/>
      <c r="X8" s="792"/>
      <c r="Y8" s="793"/>
      <c r="Z8" s="814"/>
      <c r="AA8" s="955"/>
      <c r="AB8" s="810"/>
      <c r="AC8" s="638" t="s">
        <v>1266</v>
      </c>
      <c r="AD8" s="48" t="s">
        <v>39</v>
      </c>
      <c r="AE8" s="31">
        <f t="shared" si="0"/>
        <v>0.15</v>
      </c>
      <c r="AF8" s="303" t="s">
        <v>214</v>
      </c>
      <c r="AG8" s="31">
        <f t="shared" si="1"/>
        <v>0.15</v>
      </c>
      <c r="AH8" s="31">
        <f t="shared" si="2"/>
        <v>0.3</v>
      </c>
      <c r="AI8" s="303" t="s">
        <v>215</v>
      </c>
      <c r="AJ8" s="291" t="s">
        <v>24</v>
      </c>
      <c r="AK8" s="331" t="s">
        <v>803</v>
      </c>
      <c r="AL8" s="303">
        <f>+AM7*AH8</f>
        <v>5.6699999999999987E-2</v>
      </c>
      <c r="AM8" s="32">
        <f>+AM7-AL8</f>
        <v>0.13229999999999997</v>
      </c>
      <c r="AN8" s="878"/>
      <c r="AO8" s="804"/>
      <c r="AP8" s="140">
        <v>4</v>
      </c>
      <c r="AQ8" s="87"/>
      <c r="AR8" s="291" t="s">
        <v>804</v>
      </c>
      <c r="AS8" s="36">
        <v>45658</v>
      </c>
      <c r="AT8" s="38">
        <v>46022</v>
      </c>
      <c r="AU8" s="294"/>
    </row>
    <row r="9" spans="1:49" ht="172.5" customHeight="1">
      <c r="A9" s="301" t="s">
        <v>51</v>
      </c>
      <c r="B9" s="291" t="s">
        <v>112</v>
      </c>
      <c r="C9" s="291" t="s">
        <v>1115</v>
      </c>
      <c r="D9" s="291" t="s">
        <v>12</v>
      </c>
      <c r="E9" s="291" t="s">
        <v>96</v>
      </c>
      <c r="F9" s="303" t="s">
        <v>805</v>
      </c>
      <c r="G9" s="291" t="s">
        <v>1188</v>
      </c>
      <c r="H9" s="291" t="s">
        <v>806</v>
      </c>
      <c r="I9" s="303" t="s">
        <v>807</v>
      </c>
      <c r="J9" s="291" t="s">
        <v>33</v>
      </c>
      <c r="K9" s="291">
        <v>0</v>
      </c>
      <c r="L9" s="299">
        <f>IF(J9="Diaria",+(K9/360),IF(J9="Mensual",+(K9/12),IF(J9="Bimestral",+(K9/6),IF(J9="Trimestral",+(K9/4),IF(J9="Semestral",+(K9/2),IF(J9="Anual",+(K9/1),""))))))</f>
        <v>0</v>
      </c>
      <c r="M9" s="291" t="str">
        <f>+M5</f>
        <v>Menor al 1% del patrimonio de la Lotería de Bogotá</v>
      </c>
      <c r="N9" s="29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91" t="str">
        <f>+O5</f>
        <v>El riesgo afecta la imagen de algún área de la organización</v>
      </c>
      <c r="P9" s="29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291" t="s">
        <v>73</v>
      </c>
      <c r="R9" s="29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86" t="s">
        <v>60</v>
      </c>
      <c r="T9" s="286" t="s">
        <v>45</v>
      </c>
      <c r="U9" s="286">
        <f>+MAX(N9,P9,R9)</f>
        <v>0.2</v>
      </c>
      <c r="V9" s="288" t="str">
        <f>IF(L9&lt;=20%,"Muy baja",IF(L9&lt;=40%,"Baja",IF(L9&lt;=60%,"Media",IF(L9&lt;=80%,"Alta",IF(L9&lt;=100%,"Muy alta",IF(L9&gt;=100%,"Muy alta",""))))))</f>
        <v>Muy baja</v>
      </c>
      <c r="W9" s="289" t="str">
        <f>+IFERROR(VLOOKUP(V9,[11]Fórmula!$F$1:$G$6,2,FALSE),"")</f>
        <v/>
      </c>
      <c r="X9" s="288" t="str">
        <f>IF(U9=20%,"Leve",IF(U9=40%,"Menor",IF(U9=60%,"Moderado",IF(U9=80%,"Mayor",IF(U9=100%,"Catastrófico","")))))</f>
        <v>Leve</v>
      </c>
      <c r="Y9" s="289" t="str">
        <f>+IFERROR(VLOOKUP(X9,[11]Fórmula!$H$1:$I$6,2,FALSE),"")</f>
        <v/>
      </c>
      <c r="Z9" s="382" t="s">
        <v>168</v>
      </c>
      <c r="AA9" s="289">
        <f>IF(Z9="Bajo",25%,IF(Z9="Moderado",50%,IF(Z9="Alto",75%,IF(Z9="Extremo",100%,""))))</f>
        <v>0.25</v>
      </c>
      <c r="AB9" s="508" t="s">
        <v>808</v>
      </c>
      <c r="AC9" s="48" t="s">
        <v>809</v>
      </c>
      <c r="AD9" s="48" t="s">
        <v>57</v>
      </c>
      <c r="AE9" s="31">
        <f t="shared" si="0"/>
        <v>0.25</v>
      </c>
      <c r="AF9" s="303" t="s">
        <v>214</v>
      </c>
      <c r="AG9" s="31">
        <f t="shared" si="1"/>
        <v>0.15</v>
      </c>
      <c r="AH9" s="31">
        <f t="shared" si="2"/>
        <v>0.4</v>
      </c>
      <c r="AI9" s="303" t="s">
        <v>215</v>
      </c>
      <c r="AJ9" s="291" t="s">
        <v>24</v>
      </c>
      <c r="AK9" s="303" t="s">
        <v>810</v>
      </c>
      <c r="AL9" s="303">
        <f>+AH9*AA9</f>
        <v>0.1</v>
      </c>
      <c r="AM9" s="32">
        <f>+AA9-AL9</f>
        <v>0.15</v>
      </c>
      <c r="AN9" s="382" t="s">
        <v>168</v>
      </c>
      <c r="AO9" s="298" t="s">
        <v>59</v>
      </c>
      <c r="AP9" s="134">
        <v>1</v>
      </c>
      <c r="AQ9" s="461" t="s">
        <v>1267</v>
      </c>
      <c r="AR9" s="468" t="s">
        <v>1268</v>
      </c>
      <c r="AS9" s="701">
        <v>45658</v>
      </c>
      <c r="AT9" s="701">
        <v>46022</v>
      </c>
      <c r="AU9" s="702" t="s">
        <v>1269</v>
      </c>
    </row>
    <row r="10" spans="1:49" ht="127.5" customHeight="1">
      <c r="A10" s="807" t="s">
        <v>51</v>
      </c>
      <c r="B10" s="795" t="s">
        <v>112</v>
      </c>
      <c r="C10" s="795" t="s">
        <v>1115</v>
      </c>
      <c r="D10" s="795" t="s">
        <v>35</v>
      </c>
      <c r="E10" s="795" t="s">
        <v>96</v>
      </c>
      <c r="F10" s="809" t="s">
        <v>811</v>
      </c>
      <c r="G10" s="795" t="s">
        <v>1189</v>
      </c>
      <c r="H10" s="795" t="s">
        <v>812</v>
      </c>
      <c r="I10" s="809" t="s">
        <v>813</v>
      </c>
      <c r="J10" s="795" t="s">
        <v>99</v>
      </c>
      <c r="K10" s="795">
        <v>0.5</v>
      </c>
      <c r="L10" s="805">
        <f>IF(J10="Diaria",+(K10/360),IF(J10="Mensual",+(K10/12),IF(J10="Bimestral",+(K10/6),IF(J10="Trimestral",+(K10/4),IF(J10="Semestral",+(K10/2),IF(J10="Anual",+(K10/1),""))))))</f>
        <v>0.5</v>
      </c>
      <c r="M10" s="795" t="s">
        <v>47</v>
      </c>
      <c r="N10" s="79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95" t="s">
        <v>73</v>
      </c>
      <c r="P10" s="79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95" t="s">
        <v>73</v>
      </c>
      <c r="R10" s="79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90" t="s">
        <v>73</v>
      </c>
      <c r="T10" s="790" t="s">
        <v>73</v>
      </c>
      <c r="U10" s="790">
        <f>+MAX(N10,P10,R10)</f>
        <v>0.4</v>
      </c>
      <c r="V10" s="794" t="str">
        <f>IF(L10&lt;=20%,"Muy baja",IF(L10&lt;=40%,"Baja",IF(L10&lt;=60%,"Media",IF(L10&lt;=80%,"Alta",IF(L10&lt;=100%,"Muy alta",IF(L10&gt;=100%,"Muy alta",""))))))</f>
        <v>Media</v>
      </c>
      <c r="W10" s="793" t="str">
        <f>+IFERROR(VLOOKUP(V10,[11]Fórmula!$F$1:$G$6,2,FALSE),"")</f>
        <v/>
      </c>
      <c r="X10" s="792" t="str">
        <f>IF(U10=20%,"Leve",IF(U10=40%,"Menor",IF(U10=60%,"Moderado",IF(U10=80%,"Mayor",IF(U10=100%,"Catastrófico","")))))</f>
        <v>Menor</v>
      </c>
      <c r="Y10" s="793" t="str">
        <f>+IFERROR(VLOOKUP(X10,[11]Fórmula!$H$1:$I$6,2,FALSE),"")</f>
        <v/>
      </c>
      <c r="Z10" s="802" t="s">
        <v>56</v>
      </c>
      <c r="AA10" s="793">
        <f>IF(Z10="Bajo",25%,IF(Z10="Moderado",50%,IF(Z10="Alto",75%,IF(Z10="Extremo",100%,""))))</f>
        <v>0.5</v>
      </c>
      <c r="AB10" s="810" t="s">
        <v>814</v>
      </c>
      <c r="AC10" s="48" t="s">
        <v>815</v>
      </c>
      <c r="AD10" s="48" t="s">
        <v>57</v>
      </c>
      <c r="AE10" s="31">
        <f t="shared" si="0"/>
        <v>0.25</v>
      </c>
      <c r="AF10" s="303" t="s">
        <v>214</v>
      </c>
      <c r="AG10" s="31">
        <f t="shared" si="1"/>
        <v>0.15</v>
      </c>
      <c r="AH10" s="31">
        <f t="shared" si="2"/>
        <v>0.4</v>
      </c>
      <c r="AI10" s="303" t="s">
        <v>215</v>
      </c>
      <c r="AJ10" s="291" t="s">
        <v>24</v>
      </c>
      <c r="AK10" s="303" t="s">
        <v>816</v>
      </c>
      <c r="AL10" s="303">
        <f>+AA10*AH10</f>
        <v>0.2</v>
      </c>
      <c r="AM10" s="32">
        <f>+AA10-AL10</f>
        <v>0.3</v>
      </c>
      <c r="AN10" s="878" t="str">
        <f>+IF(C10="Corrupción","Moderado",IF(AM11&lt;=25%,"Bajo",IF(AM11&lt;=50%,"Moderado",IF(AM11&lt;=75%,"Alto",IF(AM11&gt;75%,"Extremo","")))))</f>
        <v>Bajo</v>
      </c>
      <c r="AO10" s="804" t="s">
        <v>59</v>
      </c>
      <c r="AP10" s="134">
        <v>1</v>
      </c>
      <c r="AQ10" s="29" t="s">
        <v>817</v>
      </c>
      <c r="AR10" s="291" t="s">
        <v>818</v>
      </c>
      <c r="AS10" s="36">
        <v>45658</v>
      </c>
      <c r="AT10" s="36">
        <v>46022</v>
      </c>
      <c r="AU10" s="303" t="s">
        <v>819</v>
      </c>
    </row>
    <row r="11" spans="1:49" ht="88.15" customHeight="1">
      <c r="A11" s="807"/>
      <c r="B11" s="795"/>
      <c r="C11" s="795"/>
      <c r="D11" s="795"/>
      <c r="E11" s="795"/>
      <c r="F11" s="809"/>
      <c r="G11" s="795"/>
      <c r="H11" s="795"/>
      <c r="I11" s="809"/>
      <c r="J11" s="795"/>
      <c r="K11" s="795"/>
      <c r="L11" s="805"/>
      <c r="M11" s="795"/>
      <c r="N11" s="795"/>
      <c r="O11" s="795"/>
      <c r="P11" s="795"/>
      <c r="Q11" s="795"/>
      <c r="R11" s="795"/>
      <c r="S11" s="790"/>
      <c r="T11" s="790"/>
      <c r="U11" s="790"/>
      <c r="V11" s="794"/>
      <c r="W11" s="793"/>
      <c r="X11" s="792"/>
      <c r="Y11" s="793"/>
      <c r="Z11" s="802"/>
      <c r="AA11" s="793"/>
      <c r="AB11" s="810"/>
      <c r="AC11" s="48" t="s">
        <v>820</v>
      </c>
      <c r="AD11" s="48" t="s">
        <v>57</v>
      </c>
      <c r="AE11" s="31">
        <f t="shared" si="0"/>
        <v>0.25</v>
      </c>
      <c r="AF11" s="303" t="s">
        <v>214</v>
      </c>
      <c r="AG11" s="31">
        <f t="shared" si="1"/>
        <v>0.15</v>
      </c>
      <c r="AH11" s="31">
        <f t="shared" si="2"/>
        <v>0.4</v>
      </c>
      <c r="AI11" s="303" t="s">
        <v>215</v>
      </c>
      <c r="AJ11" s="291" t="s">
        <v>41</v>
      </c>
      <c r="AK11" s="303"/>
      <c r="AL11" s="303">
        <f>+AM10*AH11</f>
        <v>0.12</v>
      </c>
      <c r="AM11" s="32">
        <f>+AM10-AL11</f>
        <v>0.18</v>
      </c>
      <c r="AN11" s="878"/>
      <c r="AO11" s="804"/>
      <c r="AP11" s="140">
        <v>2</v>
      </c>
      <c r="AQ11" s="29" t="s">
        <v>821</v>
      </c>
      <c r="AR11" s="291" t="s">
        <v>818</v>
      </c>
      <c r="AS11" s="36">
        <v>45658</v>
      </c>
      <c r="AT11" s="36">
        <v>46022</v>
      </c>
      <c r="AU11" s="291" t="s">
        <v>822</v>
      </c>
    </row>
    <row r="12" spans="1:49" ht="170.45" customHeight="1" thickBot="1">
      <c r="A12" s="956" t="s">
        <v>216</v>
      </c>
      <c r="B12" s="957" t="s">
        <v>112</v>
      </c>
      <c r="C12" s="957" t="s">
        <v>58</v>
      </c>
      <c r="D12" s="957" t="s">
        <v>79</v>
      </c>
      <c r="E12" s="957" t="s">
        <v>80</v>
      </c>
      <c r="F12" s="957" t="s">
        <v>288</v>
      </c>
      <c r="G12" s="957" t="s">
        <v>289</v>
      </c>
      <c r="H12" s="957" t="s">
        <v>823</v>
      </c>
      <c r="I12" s="961" t="s">
        <v>291</v>
      </c>
      <c r="J12" s="957" t="s">
        <v>33</v>
      </c>
      <c r="K12" s="957">
        <v>0</v>
      </c>
      <c r="L12" s="959">
        <f>IF(J12="Diaria",+(K12/360),IF(J12="Mensual",+(K12/12),IF(J12="Bimestral",+(K12/6),IF(J12="Trimestral",+(K12/4),IF(J12="Semestral",+(K12/2),IF(J12="Anual",+(K12/1),""))))))</f>
        <v>0</v>
      </c>
      <c r="M12" s="957" t="s">
        <v>30</v>
      </c>
      <c r="N12" s="957">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957" t="s">
        <v>48</v>
      </c>
      <c r="P12" s="957">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957" t="s">
        <v>73</v>
      </c>
      <c r="R12" s="957">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960" t="s">
        <v>72</v>
      </c>
      <c r="T12" s="960" t="s">
        <v>61</v>
      </c>
      <c r="U12" s="960">
        <f>+MAX(N12,P12,R12)</f>
        <v>0.4</v>
      </c>
      <c r="V12" s="968" t="str">
        <f>IF(L12&lt;=20%,"Muy baja",IF(L12&lt;=40%,"Baja",IF(L12&lt;=60%,"Media",IF(L12&lt;=80%,"Alta",IF(L12&lt;=100%,"Muy alta",IF(L12&gt;=100%,"Muy alta",""))))))</f>
        <v>Muy baja</v>
      </c>
      <c r="W12" s="963" t="str">
        <f>+IFERROR(VLOOKUP(V12,[11]Fórmula!$F$1:$G$6,2,FALSE),"")</f>
        <v/>
      </c>
      <c r="X12" s="969" t="s">
        <v>56</v>
      </c>
      <c r="Y12" s="963" t="str">
        <f>+IFERROR(VLOOKUP(X12,[11]Fórmula!$H$1:$I$6,2,FALSE),"")</f>
        <v/>
      </c>
      <c r="Z12" s="965" t="s">
        <v>56</v>
      </c>
      <c r="AA12" s="963">
        <f>IF(Z12="Bajo",25%,IF(Z12="Moderado",50%,IF(Z12="Alto",75%,IF(Z12="Extremo",100%,""))))</f>
        <v>0.5</v>
      </c>
      <c r="AB12" s="509" t="s">
        <v>292</v>
      </c>
      <c r="AC12" s="28" t="s">
        <v>794</v>
      </c>
      <c r="AD12" s="28" t="s">
        <v>57</v>
      </c>
      <c r="AE12" s="37">
        <f t="shared" si="0"/>
        <v>0.25</v>
      </c>
      <c r="AF12" s="317" t="s">
        <v>214</v>
      </c>
      <c r="AG12" s="37">
        <f t="shared" si="1"/>
        <v>0.15</v>
      </c>
      <c r="AH12" s="37">
        <f t="shared" si="2"/>
        <v>0.4</v>
      </c>
      <c r="AI12" s="317" t="s">
        <v>215</v>
      </c>
      <c r="AJ12" s="281" t="s">
        <v>41</v>
      </c>
      <c r="AK12" s="331" t="s">
        <v>795</v>
      </c>
      <c r="AL12" s="317">
        <f>+AA12*AH12</f>
        <v>0.2</v>
      </c>
      <c r="AM12" s="364">
        <f>+AA12-AL12</f>
        <v>0.3</v>
      </c>
      <c r="AN12" s="965" t="str">
        <f>+IF(C12="Corrupción","Moderado",IF(AM13&lt;=25%,"Bajo",IF(AM13&lt;=50%,"Moderado",IF(AM13&lt;=75%,"Alto",IF(AM13&gt;75%,"Extremo","")))))</f>
        <v>Moderado</v>
      </c>
      <c r="AO12" s="966" t="s">
        <v>59</v>
      </c>
      <c r="AP12" s="136">
        <v>1</v>
      </c>
      <c r="AQ12" s="362" t="s">
        <v>796</v>
      </c>
      <c r="AR12" s="94" t="s">
        <v>274</v>
      </c>
      <c r="AS12" s="14">
        <v>45972</v>
      </c>
      <c r="AT12" s="14">
        <v>46022</v>
      </c>
      <c r="AU12" s="317" t="s">
        <v>298</v>
      </c>
    </row>
    <row r="13" spans="1:49" ht="170.45" customHeight="1" thickBot="1">
      <c r="A13" s="849"/>
      <c r="B13" s="852"/>
      <c r="C13" s="852"/>
      <c r="D13" s="852"/>
      <c r="E13" s="852"/>
      <c r="F13" s="852"/>
      <c r="G13" s="852"/>
      <c r="H13" s="852"/>
      <c r="I13" s="962"/>
      <c r="J13" s="852"/>
      <c r="K13" s="852"/>
      <c r="L13" s="862"/>
      <c r="M13" s="852"/>
      <c r="N13" s="852"/>
      <c r="O13" s="852"/>
      <c r="P13" s="852"/>
      <c r="Q13" s="852"/>
      <c r="R13" s="852"/>
      <c r="S13" s="865"/>
      <c r="T13" s="865"/>
      <c r="U13" s="865"/>
      <c r="V13" s="906"/>
      <c r="W13" s="964"/>
      <c r="X13" s="871"/>
      <c r="Y13" s="964"/>
      <c r="Z13" s="908"/>
      <c r="AA13" s="964"/>
      <c r="AB13" s="509" t="s">
        <v>292</v>
      </c>
      <c r="AC13" s="28" t="s">
        <v>798</v>
      </c>
      <c r="AD13" s="28" t="s">
        <v>57</v>
      </c>
      <c r="AE13" s="37">
        <f t="shared" si="0"/>
        <v>0.25</v>
      </c>
      <c r="AF13" s="317" t="s">
        <v>214</v>
      </c>
      <c r="AG13" s="37">
        <f t="shared" si="1"/>
        <v>0.15</v>
      </c>
      <c r="AH13" s="37">
        <f t="shared" si="2"/>
        <v>0.4</v>
      </c>
      <c r="AI13" s="317" t="s">
        <v>215</v>
      </c>
      <c r="AJ13" s="281" t="s">
        <v>41</v>
      </c>
      <c r="AK13" s="331" t="s">
        <v>799</v>
      </c>
      <c r="AL13" s="317">
        <f>+AA13*AH13</f>
        <v>0</v>
      </c>
      <c r="AM13" s="364">
        <f>+AA13-AL13</f>
        <v>0</v>
      </c>
      <c r="AN13" s="908"/>
      <c r="AO13" s="967"/>
      <c r="AP13" s="136">
        <v>2</v>
      </c>
      <c r="AQ13" s="362"/>
      <c r="AR13" s="94" t="s">
        <v>274</v>
      </c>
      <c r="AS13" s="14">
        <v>45972</v>
      </c>
      <c r="AT13" s="14">
        <v>46022</v>
      </c>
      <c r="AU13" s="317" t="s">
        <v>298</v>
      </c>
    </row>
    <row r="14" spans="1:49" ht="199.5" customHeight="1" thickBot="1">
      <c r="A14" s="300" t="s">
        <v>216</v>
      </c>
      <c r="B14" s="346" t="s">
        <v>112</v>
      </c>
      <c r="C14" s="280" t="s">
        <v>92</v>
      </c>
      <c r="D14" s="280" t="s">
        <v>79</v>
      </c>
      <c r="E14" s="280" t="s">
        <v>36</v>
      </c>
      <c r="F14" s="302" t="s">
        <v>594</v>
      </c>
      <c r="G14" s="280" t="s">
        <v>595</v>
      </c>
      <c r="H14" s="280" t="s">
        <v>596</v>
      </c>
      <c r="I14" s="302" t="s">
        <v>597</v>
      </c>
      <c r="J14" s="280" t="s">
        <v>66</v>
      </c>
      <c r="K14" s="280">
        <v>1</v>
      </c>
      <c r="L14" s="283">
        <v>2.7777777777777779E-3</v>
      </c>
      <c r="M14" s="280" t="s">
        <v>30</v>
      </c>
      <c r="N14" s="28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0" t="s">
        <v>64</v>
      </c>
      <c r="P14" s="28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0" t="s">
        <v>73</v>
      </c>
      <c r="R14" s="28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6" t="s">
        <v>60</v>
      </c>
      <c r="T14" s="276" t="s">
        <v>45</v>
      </c>
      <c r="U14" s="276">
        <f>+MAX(N14,P14,R14)</f>
        <v>0.6</v>
      </c>
      <c r="V14" s="287" t="str">
        <f>IF(L14&lt;=20%,"Muy baja",IF(L14&lt;=40%,"Baja",IF(L14&lt;=60%,"Media",IF(L14&lt;=80%,"Alta",IF(L14&lt;=100%,"Muy alta",IF(L14&gt;=100%,"Muy alta",""))))))</f>
        <v>Muy baja</v>
      </c>
      <c r="W14" s="269">
        <f>+IFERROR(VLOOKUP(V14,Fórmula!$F$1:$G$6,2,FALSE),"")</f>
        <v>0.2</v>
      </c>
      <c r="X14" s="278" t="str">
        <f>IF(U14=20%,"Leve",IF(U14=40%,"Menor",IF(U14=60%,"Moderado",IF(U14=80%,"Mayor",IF(U14=100%,"Catastrófico","")))))</f>
        <v>Moderado</v>
      </c>
      <c r="Y14" s="295" t="s">
        <v>56</v>
      </c>
      <c r="Z14" s="273" t="str">
        <f>+IFERROR(VLOOKUP(V14&amp;X14,Fórmula!$C$2:$D$26,2,FALSE),"")</f>
        <v>Moderado</v>
      </c>
      <c r="AA14" s="295" t="s">
        <v>56</v>
      </c>
      <c r="AB14" s="510" t="s">
        <v>598</v>
      </c>
      <c r="AC14" s="57" t="s">
        <v>639</v>
      </c>
      <c r="AD14" s="49" t="s">
        <v>57</v>
      </c>
      <c r="AE14" s="49" t="s">
        <v>57</v>
      </c>
      <c r="AF14" s="22">
        <f t="shared" ref="AF14" si="3">IF(AE14="Preventivo",25%,IF(AE14="Detectivo",15%,IF(AE14="Correctivo",10%,"")))</f>
        <v>0.25</v>
      </c>
      <c r="AG14" s="302" t="s">
        <v>214</v>
      </c>
      <c r="AH14" s="22">
        <f t="shared" ref="AH14" si="4">IF(AG14="Manual",15%,IF(AG14="Automático",25%,""))</f>
        <v>0.15</v>
      </c>
      <c r="AI14" s="22">
        <f t="shared" ref="AI14" si="5">+AH14+AF14</f>
        <v>0.4</v>
      </c>
      <c r="AJ14" s="280" t="s">
        <v>24</v>
      </c>
      <c r="AK14" s="302" t="s">
        <v>638</v>
      </c>
      <c r="AL14" s="280" t="s">
        <v>24</v>
      </c>
      <c r="AM14" s="302" t="s">
        <v>638</v>
      </c>
      <c r="AN14" s="338" t="s">
        <v>56</v>
      </c>
      <c r="AO14" s="411" t="s">
        <v>59</v>
      </c>
      <c r="AP14" s="406">
        <v>1</v>
      </c>
      <c r="AQ14" s="285" t="s">
        <v>600</v>
      </c>
      <c r="AR14" s="242" t="s">
        <v>155</v>
      </c>
      <c r="AS14" s="30">
        <v>45658</v>
      </c>
      <c r="AT14" s="30">
        <v>46022</v>
      </c>
      <c r="AU14" s="30" t="s">
        <v>601</v>
      </c>
    </row>
    <row r="15" spans="1:49" s="571" customFormat="1" ht="409.5">
      <c r="A15" s="556" t="s">
        <v>51</v>
      </c>
      <c r="B15" s="29" t="s">
        <v>1180</v>
      </c>
      <c r="C15" s="29" t="s">
        <v>58</v>
      </c>
      <c r="D15" s="29" t="s">
        <v>79</v>
      </c>
      <c r="E15" s="29" t="s">
        <v>80</v>
      </c>
      <c r="F15" s="40" t="s">
        <v>1177</v>
      </c>
      <c r="G15" s="181" t="s">
        <v>532</v>
      </c>
      <c r="H15" s="576" t="s">
        <v>1178</v>
      </c>
      <c r="I15" s="40" t="s">
        <v>1179</v>
      </c>
      <c r="J15" s="557" t="s">
        <v>95</v>
      </c>
      <c r="K15" s="558">
        <v>1</v>
      </c>
      <c r="L15" s="559">
        <f>IF(J15="Diaria",+(K15/360),IF(J15="Mensual",+(K15/12),IF(J15="Bimestral",+(K15/6),IF(J15="Trimestral",+(K15/4),IF(J15="Semestral",+(K15/2),IF(J15="Anual",+(K15/1),""))))))</f>
        <v>0.5</v>
      </c>
      <c r="M15" s="558" t="s">
        <v>47</v>
      </c>
      <c r="N15" s="542">
        <f t="shared" ref="N15" si="6">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560" t="s">
        <v>76</v>
      </c>
      <c r="P15" s="542" t="str">
        <f t="shared" ref="P15" si="7">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558" t="s">
        <v>73</v>
      </c>
      <c r="R15" s="54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561" t="s">
        <v>60</v>
      </c>
      <c r="T15" s="561" t="s">
        <v>73</v>
      </c>
      <c r="U15" s="562">
        <f>+MAX(N15,P15,R15)</f>
        <v>0.4</v>
      </c>
      <c r="V15" s="563" t="str">
        <f>IF(L15&lt;=20%,"Muy baja",IF(L15&lt;=40%,"Baja",IF(L15&lt;=60%,"Media",IF(L15&lt;=80%,"Alta",IF(L15&lt;=100%,"Muy alta",IF(L15&gt;=100%,"Muy alta",""))))))</f>
        <v>Media</v>
      </c>
      <c r="W15" s="564">
        <f>+IFERROR(VLOOKUP(V15,[3]Fórmula!$F$1:$G$6,2,FALSE),"")</f>
        <v>0.6</v>
      </c>
      <c r="X15" s="565" t="s">
        <v>56</v>
      </c>
      <c r="Y15" s="564">
        <f>+IFERROR(VLOOKUP(X15,[3]Fórmula!$H$1:$I$6,2,FALSE),"")</f>
        <v>0.6</v>
      </c>
      <c r="Z15" s="565" t="str">
        <f>+IFERROR(VLOOKUP(V15&amp;X15,[3]Fórmula!$C$2:$D$26,2,FALSE),"")</f>
        <v>Moderado</v>
      </c>
      <c r="AA15" s="566">
        <f>IF(Z15="Bajo",25%,IF(Z15="Moderado",50%,IF(Z15="Alto",75%,IF(Z15="Extremo",100%,""))))</f>
        <v>0.5</v>
      </c>
      <c r="AB15" s="567"/>
      <c r="AC15" s="557" t="s">
        <v>1224</v>
      </c>
      <c r="AD15" s="40" t="s">
        <v>57</v>
      </c>
      <c r="AE15" s="543">
        <f t="shared" ref="AE15" si="8">IF(AD15="Preventivo",25%,IF(AD15="Detectivo",15%,IF(AD15="Correctivo",10%,"")))</f>
        <v>0.25</v>
      </c>
      <c r="AF15" s="40" t="s">
        <v>214</v>
      </c>
      <c r="AG15" s="543">
        <f t="shared" ref="AG15" si="9">IF(AF15="Manual",15%,IF(AF15="Automático",25%,""))</f>
        <v>0.15</v>
      </c>
      <c r="AH15" s="543">
        <f t="shared" ref="AH15" si="10">+AG15+AE15</f>
        <v>0.4</v>
      </c>
      <c r="AI15" s="40" t="s">
        <v>215</v>
      </c>
      <c r="AJ15" s="40" t="s">
        <v>24</v>
      </c>
      <c r="AK15" s="40" t="s">
        <v>1225</v>
      </c>
      <c r="AL15" s="29">
        <f>+AA15*AH15</f>
        <v>0.2</v>
      </c>
      <c r="AM15" s="568">
        <f>+AA15-AL15</f>
        <v>0.3</v>
      </c>
      <c r="AN15" s="569" t="str">
        <f>IF(AM15&lt;=25%,"Bajo",IF(AM15&lt;=50%,"Moderado",IF(AM15&lt;=75%,"Alto",IF(AM15&gt;75%,"Extremo",""))))</f>
        <v>Moderado</v>
      </c>
      <c r="AO15" s="570" t="s">
        <v>59</v>
      </c>
      <c r="AP15" s="181"/>
      <c r="AQ15" s="46"/>
      <c r="AR15" s="572"/>
      <c r="AS15" s="572"/>
      <c r="AT15" s="46"/>
      <c r="AU15" s="573"/>
    </row>
    <row r="16" spans="1:49" ht="290.25" customHeight="1">
      <c r="A16" s="591" t="s">
        <v>216</v>
      </c>
      <c r="B16" s="346" t="s">
        <v>29</v>
      </c>
      <c r="C16" s="346" t="s">
        <v>92</v>
      </c>
      <c r="D16" s="346" t="s">
        <v>79</v>
      </c>
      <c r="E16" s="346" t="s">
        <v>36</v>
      </c>
      <c r="F16" s="348" t="s">
        <v>1252</v>
      </c>
      <c r="G16" s="346" t="s">
        <v>1214</v>
      </c>
      <c r="H16" s="592" t="s">
        <v>824</v>
      </c>
      <c r="I16" s="348" t="s">
        <v>825</v>
      </c>
      <c r="J16" s="346" t="s">
        <v>66</v>
      </c>
      <c r="K16" s="346">
        <v>1</v>
      </c>
      <c r="L16" s="587">
        <f>IF(J16="Diaria",+(K16/360),IF(J16="Mensual",+(K16/12),IF(J16="Bimestral",+(K16/6),IF(J16="Trimestral",+(K16/4),IF(J16="Semestral",+(K16/2),IF(J16="Anual",+(K16/1),""))))))</f>
        <v>8.3333333333333329E-2</v>
      </c>
      <c r="M16" s="346" t="s">
        <v>73</v>
      </c>
      <c r="N16" s="34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6" t="s">
        <v>31</v>
      </c>
      <c r="P16" s="34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6" t="s">
        <v>73</v>
      </c>
      <c r="R16" s="34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586" t="s">
        <v>60</v>
      </c>
      <c r="T16" s="586" t="s">
        <v>45</v>
      </c>
      <c r="U16" s="586">
        <f>+MAX(N16,P16,R16)</f>
        <v>0.2</v>
      </c>
      <c r="V16" s="588" t="str">
        <f>IF(L16&lt;=20%,"Muy baja",IF(L16&lt;=40%,"Baja",IF(L16&lt;=60%,"Media",IF(L16&lt;=80%,"Alta",IF(L16&lt;=100%,"Muy alta",IF(L16&gt;=100%,"Muy alta",""))))))</f>
        <v>Muy baja</v>
      </c>
      <c r="W16" s="590">
        <f>+IFERROR(VLOOKUP(V16,Fórmula!$F$1:$G$6,2,FALSE),"")</f>
        <v>0.2</v>
      </c>
      <c r="X16" s="588" t="str">
        <f>IF(U16=20%,"Leve",IF(U16=40%,"Menor",IF(U16=60%,"Moderado",IF(U16=80%,"Mayor",IF(U16=100%,"Catastrófico","")))))</f>
        <v>Leve</v>
      </c>
      <c r="Y16" s="590">
        <f>+IFERROR(VLOOKUP(X16,Fórmula!$H$1:$I$6,2,FALSE),"")</f>
        <v>0.2</v>
      </c>
      <c r="Z16" s="350" t="str">
        <f>+IFERROR(VLOOKUP(V16&amp;X16,Fórmula!$C$2:$D$26,2,FALSE),"")</f>
        <v>Bajo</v>
      </c>
      <c r="AA16" s="594">
        <f>IF(Z16="Bajo",25%,IF(Z16="Moderado",50%,IF(Z16="Alto",75%,IF(Z16="Extremo",100%,""))))</f>
        <v>0.25</v>
      </c>
      <c r="AB16" s="593" t="s">
        <v>826</v>
      </c>
      <c r="AC16" s="400" t="s">
        <v>1254</v>
      </c>
      <c r="AD16" s="71" t="s">
        <v>57</v>
      </c>
      <c r="AE16" s="72">
        <f>IF(AD16="Preventivo",25%,IF(AD16="Detectivo",15%,IF(AD16="Correctivo",10%,"")))</f>
        <v>0.25</v>
      </c>
      <c r="AF16" s="348" t="s">
        <v>729</v>
      </c>
      <c r="AG16" s="72">
        <f>IF(AF16="Manual",15%,IF(AF16="Automático",25%,""))</f>
        <v>0.25</v>
      </c>
      <c r="AH16" s="72">
        <f>+AG16+AE16</f>
        <v>0.5</v>
      </c>
      <c r="AI16" s="40" t="s">
        <v>215</v>
      </c>
      <c r="AJ16" s="346" t="s">
        <v>24</v>
      </c>
      <c r="AK16" s="348" t="s">
        <v>827</v>
      </c>
      <c r="AL16" s="348" t="e">
        <f>+AI16*AB16</f>
        <v>#VALUE!</v>
      </c>
      <c r="AM16" s="73" t="e">
        <f>+AB16-AL16</f>
        <v>#VALUE!</v>
      </c>
      <c r="AN16" s="350" t="s">
        <v>168</v>
      </c>
      <c r="AO16" s="589" t="s">
        <v>59</v>
      </c>
      <c r="AP16" s="93"/>
      <c r="AQ16" s="291"/>
      <c r="AR16" s="36"/>
      <c r="AS16" s="36"/>
      <c r="AT16" s="294"/>
      <c r="AU16" s="34"/>
    </row>
    <row r="1048574" spans="41:41" ht="15" customHeight="1" thickBot="1"/>
    <row r="1048575" spans="41:41" ht="15" customHeight="1">
      <c r="AO1048575" s="410"/>
    </row>
  </sheetData>
  <sheetProtection formatCells="0" formatColumns="0" formatRows="0"/>
  <autoFilter ref="A3:XDP12">
    <filterColumn colId="6" showButton="0"/>
    <filterColumn colId="35" showButton="0"/>
    <filterColumn colId="37" showButton="0"/>
    <filterColumn colId="38" showButton="0"/>
    <filterColumn colId="41" showButton="0"/>
  </autoFilter>
  <mergeCells count="108">
    <mergeCell ref="A1:AU1"/>
    <mergeCell ref="A2:T3"/>
    <mergeCell ref="U2:AB3"/>
    <mergeCell ref="AC2:AK2"/>
    <mergeCell ref="AM2:AO2"/>
    <mergeCell ref="AP2:AU2"/>
    <mergeCell ref="AC3:AC4"/>
    <mergeCell ref="AD3:AG3"/>
    <mergeCell ref="AH3:AH4"/>
    <mergeCell ref="AI3:AK3"/>
    <mergeCell ref="AL3:AN4"/>
    <mergeCell ref="AO3:AO4"/>
    <mergeCell ref="AP3:AQ4"/>
    <mergeCell ref="AR3:AR4"/>
    <mergeCell ref="AS3:AS4"/>
    <mergeCell ref="AT3:AT4"/>
    <mergeCell ref="AU3:AU4"/>
    <mergeCell ref="G4:H4"/>
    <mergeCell ref="AJ4:AK4"/>
    <mergeCell ref="AA12:AA13"/>
    <mergeCell ref="AN12:AN13"/>
    <mergeCell ref="AO12:AO13"/>
    <mergeCell ref="V12:V13"/>
    <mergeCell ref="X12:X13"/>
    <mergeCell ref="Z12:Z13"/>
    <mergeCell ref="N12:N13"/>
    <mergeCell ref="P12:P13"/>
    <mergeCell ref="R12:R13"/>
    <mergeCell ref="U12:U13"/>
    <mergeCell ref="W12:W13"/>
    <mergeCell ref="Y12:Y13"/>
    <mergeCell ref="M12:M13"/>
    <mergeCell ref="O12:O13"/>
    <mergeCell ref="Q12:Q13"/>
    <mergeCell ref="S12:S13"/>
    <mergeCell ref="T12:T13"/>
    <mergeCell ref="F12:F13"/>
    <mergeCell ref="G12:G13"/>
    <mergeCell ref="H12:H13"/>
    <mergeCell ref="I12:I13"/>
    <mergeCell ref="J12:J13"/>
    <mergeCell ref="K12:K13"/>
    <mergeCell ref="A12:A13"/>
    <mergeCell ref="B12:B13"/>
    <mergeCell ref="C12:C13"/>
    <mergeCell ref="D12:D13"/>
    <mergeCell ref="E12:E13"/>
    <mergeCell ref="Z5:Z8"/>
    <mergeCell ref="Y5:Y8"/>
    <mergeCell ref="X5:X8"/>
    <mergeCell ref="H5:H8"/>
    <mergeCell ref="J5:J8"/>
    <mergeCell ref="K5:K8"/>
    <mergeCell ref="L5:L8"/>
    <mergeCell ref="E5:E8"/>
    <mergeCell ref="F5:F8"/>
    <mergeCell ref="G5:G8"/>
    <mergeCell ref="A10:A11"/>
    <mergeCell ref="B10:B11"/>
    <mergeCell ref="C10:C11"/>
    <mergeCell ref="D10:D11"/>
    <mergeCell ref="E10:E11"/>
    <mergeCell ref="K10:K11"/>
    <mergeCell ref="L10:L11"/>
    <mergeCell ref="N5:N8"/>
    <mergeCell ref="L12:L13"/>
    <mergeCell ref="V10:V11"/>
    <mergeCell ref="W10:W11"/>
    <mergeCell ref="U10:U11"/>
    <mergeCell ref="S10:S11"/>
    <mergeCell ref="T10:T11"/>
    <mergeCell ref="S5:S8"/>
    <mergeCell ref="U5:U8"/>
    <mergeCell ref="T5:T8"/>
    <mergeCell ref="AO5:AO8"/>
    <mergeCell ref="AN5:AN8"/>
    <mergeCell ref="V5:V8"/>
    <mergeCell ref="W5:W8"/>
    <mergeCell ref="AA5:AA8"/>
    <mergeCell ref="AB5:AB8"/>
    <mergeCell ref="AO10:AO11"/>
    <mergeCell ref="AN10:AN11"/>
    <mergeCell ref="AB10:AB11"/>
    <mergeCell ref="X10:X11"/>
    <mergeCell ref="Y10:Y11"/>
    <mergeCell ref="Z10:Z11"/>
    <mergeCell ref="AA10:AA11"/>
    <mergeCell ref="I5:I8"/>
    <mergeCell ref="A5:A8"/>
    <mergeCell ref="B5:B8"/>
    <mergeCell ref="C5:C8"/>
    <mergeCell ref="R10:R11"/>
    <mergeCell ref="H10:H11"/>
    <mergeCell ref="I10:I11"/>
    <mergeCell ref="G10:G11"/>
    <mergeCell ref="F10:F11"/>
    <mergeCell ref="J10:J11"/>
    <mergeCell ref="M10:M11"/>
    <mergeCell ref="N10:N11"/>
    <mergeCell ref="O10:O11"/>
    <mergeCell ref="P10:P11"/>
    <mergeCell ref="Q10:Q11"/>
    <mergeCell ref="Q5:Q8"/>
    <mergeCell ref="R5:R8"/>
    <mergeCell ref="O5:O8"/>
    <mergeCell ref="M5:M8"/>
    <mergeCell ref="P5:P8"/>
    <mergeCell ref="D5:D8"/>
  </mergeCells>
  <conditionalFormatting sqref="AC8 AJ14:AM14 AR14">
    <cfRule type="containsText" dxfId="660" priority="88" operator="containsText" text="BAJA">
      <formula>NOT(ISERROR(SEARCH("BAJA",AC8)))</formula>
    </cfRule>
    <cfRule type="containsText" dxfId="659" priority="89" operator="containsText" text="MEDIA">
      <formula>NOT(ISERROR(SEARCH("MEDIA",AC8)))</formula>
    </cfRule>
    <cfRule type="containsText" dxfId="658" priority="90" operator="containsText" text="ALTA">
      <formula>NOT(ISERROR(SEARCH("ALTA",AC8)))</formula>
    </cfRule>
  </conditionalFormatting>
  <conditionalFormatting sqref="AC10">
    <cfRule type="containsText" dxfId="657" priority="85" operator="containsText" text="BAJA">
      <formula>NOT(ISERROR(SEARCH("BAJA",AC10)))</formula>
    </cfRule>
    <cfRule type="containsText" dxfId="656" priority="86" operator="containsText" text="MEDIA">
      <formula>NOT(ISERROR(SEARCH("MEDIA",AC10)))</formula>
    </cfRule>
    <cfRule type="containsText" dxfId="655" priority="87" operator="containsText" text="ALTA">
      <formula>NOT(ISERROR(SEARCH("ALTA",AC10)))</formula>
    </cfRule>
  </conditionalFormatting>
  <conditionalFormatting sqref="AC12:AC13">
    <cfRule type="containsText" dxfId="654" priority="80" operator="containsText" text="MEDIA">
      <formula>NOT(ISERROR(SEARCH("MEDIA",AC12)))</formula>
    </cfRule>
    <cfRule type="containsText" dxfId="653" priority="79" operator="containsText" text="BAJA">
      <formula>NOT(ISERROR(SEARCH("BAJA",AC12)))</formula>
    </cfRule>
    <cfRule type="containsText" dxfId="652" priority="81" operator="containsText" text="ALTA">
      <formula>NOT(ISERROR(SEARCH("ALTA",AC12)))</formula>
    </cfRule>
  </conditionalFormatting>
  <conditionalFormatting sqref="AI5:AI13 AK9:AM9">
    <cfRule type="containsText" dxfId="651" priority="82" operator="containsText" text="BAJA">
      <formula>NOT(ISERROR(SEARCH("BAJA",AI5)))</formula>
    </cfRule>
    <cfRule type="containsText" dxfId="650" priority="83" operator="containsText" text="MEDIA">
      <formula>NOT(ISERROR(SEARCH("MEDIA",AI5)))</formula>
    </cfRule>
  </conditionalFormatting>
  <conditionalFormatting sqref="AI5:AI13 AK9:AP9">
    <cfRule type="containsText" dxfId="649" priority="84" operator="containsText" text="ALTA">
      <formula>NOT(ISERROR(SEARCH("ALTA",AI5)))</formula>
    </cfRule>
  </conditionalFormatting>
  <conditionalFormatting sqref="AI15:AI16">
    <cfRule type="containsText" dxfId="648" priority="8" operator="containsText" text="BAJA">
      <formula>NOT(ISERROR(SEARCH("BAJA",AI15)))</formula>
    </cfRule>
    <cfRule type="containsText" dxfId="647" priority="9" operator="containsText" text="MEDIA">
      <formula>NOT(ISERROR(SEARCH("MEDIA",AI15)))</formula>
    </cfRule>
    <cfRule type="containsText" dxfId="646" priority="10" operator="containsText" text="ALTA">
      <formula>NOT(ISERROR(SEARCH("ALTA",AI15)))</formula>
    </cfRule>
  </conditionalFormatting>
  <conditionalFormatting sqref="AJ12:AJ13">
    <cfRule type="containsText" dxfId="645" priority="93" operator="containsText" text="ALTA">
      <formula>NOT(ISERROR(SEARCH("ALTA",AJ12)))</formula>
    </cfRule>
    <cfRule type="containsText" dxfId="644" priority="91" operator="containsText" text="BAJA">
      <formula>NOT(ISERROR(SEARCH("BAJA",AJ12)))</formula>
    </cfRule>
    <cfRule type="containsText" dxfId="643" priority="92" operator="containsText" text="MEDIA">
      <formula>NOT(ISERROR(SEARCH("MEDIA",AJ12)))</formula>
    </cfRule>
  </conditionalFormatting>
  <conditionalFormatting sqref="AK8">
    <cfRule type="containsText" dxfId="642" priority="148" operator="containsText" text="ALTA">
      <formula>NOT(ISERROR(SEARCH("ALTA",AK8)))</formula>
    </cfRule>
    <cfRule type="containsText" dxfId="641" priority="147" operator="containsText" text="MEDIA">
      <formula>NOT(ISERROR(SEARCH("MEDIA",AK8)))</formula>
    </cfRule>
    <cfRule type="containsText" dxfId="640" priority="146" operator="containsText" text="BAJA">
      <formula>NOT(ISERROR(SEARCH("BAJA",AK8)))</formula>
    </cfRule>
  </conditionalFormatting>
  <conditionalFormatting sqref="AK16:AM16">
    <cfRule type="containsText" dxfId="639" priority="5" operator="containsText" text="BAJA">
      <formula>NOT(ISERROR(SEARCH("BAJA",AK16)))</formula>
    </cfRule>
    <cfRule type="containsText" dxfId="638" priority="6" operator="containsText" text="MEDIA">
      <formula>NOT(ISERROR(SEARCH("MEDIA",AK16)))</formula>
    </cfRule>
    <cfRule type="containsText" dxfId="637" priority="7" operator="containsText" text="ALTA">
      <formula>NOT(ISERROR(SEARCH("ALTA",AK16)))</formula>
    </cfRule>
  </conditionalFormatting>
  <conditionalFormatting sqref="AL5:AM8">
    <cfRule type="containsText" dxfId="636" priority="139" operator="containsText" text="ALTA">
      <formula>NOT(ISERROR(SEARCH("ALTA",AL5)))</formula>
    </cfRule>
    <cfRule type="containsText" dxfId="635" priority="138" operator="containsText" text="MEDIA">
      <formula>NOT(ISERROR(SEARCH("MEDIA",AL5)))</formula>
    </cfRule>
    <cfRule type="containsText" dxfId="634" priority="137" operator="containsText" text="BAJA">
      <formula>NOT(ISERROR(SEARCH("BAJA",AL5)))</formula>
    </cfRule>
  </conditionalFormatting>
  <conditionalFormatting sqref="AL10:AM10">
    <cfRule type="containsText" dxfId="633" priority="119" operator="containsText" text="MEDIA">
      <formula>NOT(ISERROR(SEARCH("MEDIA",AL10)))</formula>
    </cfRule>
    <cfRule type="containsText" dxfId="632" priority="120" operator="containsText" text="ALTA">
      <formula>NOT(ISERROR(SEARCH("ALTA",AL10)))</formula>
    </cfRule>
    <cfRule type="cellIs" dxfId="631" priority="116" operator="between">
      <formula>26%</formula>
      <formula>50%</formula>
    </cfRule>
    <cfRule type="cellIs" dxfId="630" priority="114" operator="greaterThan">
      <formula>75%</formula>
    </cfRule>
    <cfRule type="cellIs" dxfId="629" priority="115" operator="between">
      <formula>51%</formula>
      <formula>75%</formula>
    </cfRule>
    <cfRule type="cellIs" dxfId="628" priority="117" operator="between">
      <formula>0%</formula>
      <formula>25%</formula>
    </cfRule>
    <cfRule type="containsText" dxfId="627" priority="118" operator="containsText" text="BAJA">
      <formula>NOT(ISERROR(SEARCH("BAJA",AL10)))</formula>
    </cfRule>
  </conditionalFormatting>
  <conditionalFormatting sqref="AL11:AM11">
    <cfRule type="containsText" dxfId="626" priority="111" operator="containsText" text="BAJA">
      <formula>NOT(ISERROR(SEARCH("BAJA",AL11)))</formula>
    </cfRule>
    <cfRule type="containsText" dxfId="625" priority="112" operator="containsText" text="MEDIA">
      <formula>NOT(ISERROR(SEARCH("MEDIA",AL11)))</formula>
    </cfRule>
    <cfRule type="containsText" dxfId="624" priority="113" operator="containsText" text="ALTA">
      <formula>NOT(ISERROR(SEARCH("ALTA",AL11)))</formula>
    </cfRule>
  </conditionalFormatting>
  <conditionalFormatting sqref="AL12:AM13">
    <cfRule type="cellIs" dxfId="623" priority="96" operator="between">
      <formula>26%</formula>
      <formula>50%</formula>
    </cfRule>
    <cfRule type="cellIs" dxfId="622" priority="97" operator="between">
      <formula>0%</formula>
      <formula>25%</formula>
    </cfRule>
    <cfRule type="cellIs" dxfId="621" priority="94" operator="greaterThan">
      <formula>75%</formula>
    </cfRule>
    <cfRule type="containsText" dxfId="620" priority="98" operator="containsText" text="BAJA">
      <formula>NOT(ISERROR(SEARCH("BAJA",AL12)))</formula>
    </cfRule>
    <cfRule type="containsText" dxfId="619" priority="99" operator="containsText" text="MEDIA">
      <formula>NOT(ISERROR(SEARCH("MEDIA",AL12)))</formula>
    </cfRule>
    <cfRule type="containsText" dxfId="618" priority="100" operator="containsText" text="ALTA">
      <formula>NOT(ISERROR(SEARCH("ALTA",AL12)))</formula>
    </cfRule>
    <cfRule type="cellIs" dxfId="617" priority="95" operator="between">
      <formula>51%</formula>
      <formula>75%</formula>
    </cfRule>
  </conditionalFormatting>
  <conditionalFormatting sqref="AL15:AM15">
    <cfRule type="containsText" dxfId="616" priority="17" operator="containsText" text="ALTA">
      <formula>NOT(ISERROR(SEARCH("ALTA",AL15)))</formula>
    </cfRule>
    <cfRule type="containsText" dxfId="615" priority="16" operator="containsText" text="MEDIA">
      <formula>NOT(ISERROR(SEARCH("MEDIA",AL15)))</formula>
    </cfRule>
    <cfRule type="containsText" dxfId="614" priority="15" operator="containsText" text="BAJA">
      <formula>NOT(ISERROR(SEARCH("BAJA",AL15)))</formula>
    </cfRule>
  </conditionalFormatting>
  <conditionalFormatting sqref="AL15:AM16">
    <cfRule type="cellIs" dxfId="613" priority="2" operator="between">
      <formula>51%</formula>
      <formula>75%</formula>
    </cfRule>
    <cfRule type="cellIs" dxfId="612" priority="3" operator="between">
      <formula>26%</formula>
      <formula>50%</formula>
    </cfRule>
    <cfRule type="cellIs" dxfId="611" priority="1" operator="greaterThan">
      <formula>75%</formula>
    </cfRule>
    <cfRule type="cellIs" dxfId="610" priority="4" operator="between">
      <formula>0%</formula>
      <formula>25%</formula>
    </cfRule>
  </conditionalFormatting>
  <conditionalFormatting sqref="AM5:AM9">
    <cfRule type="cellIs" dxfId="609" priority="133" operator="greaterThan">
      <formula>75%</formula>
    </cfRule>
    <cfRule type="cellIs" dxfId="608" priority="134" operator="between">
      <formula>51%</formula>
      <formula>75%</formula>
    </cfRule>
    <cfRule type="cellIs" dxfId="607" priority="136" operator="between">
      <formula>0%</formula>
      <formula>25%</formula>
    </cfRule>
    <cfRule type="cellIs" dxfId="606" priority="135" operator="between">
      <formula>26%</formula>
      <formula>50%</formula>
    </cfRule>
  </conditionalFormatting>
  <conditionalFormatting sqref="AM11">
    <cfRule type="cellIs" dxfId="605" priority="108" operator="between">
      <formula>51%</formula>
      <formula>75%</formula>
    </cfRule>
    <cfRule type="cellIs" dxfId="604" priority="109" operator="between">
      <formula>26%</formula>
      <formula>50%</formula>
    </cfRule>
    <cfRule type="cellIs" dxfId="603" priority="110" operator="between">
      <formula>0%</formula>
      <formula>25%</formula>
    </cfRule>
    <cfRule type="cellIs" dxfId="602" priority="107" operator="greaterThan">
      <formula>75%</formula>
    </cfRule>
  </conditionalFormatting>
  <dataValidations count="3">
    <dataValidation type="list" allowBlank="1" showInputMessage="1" showErrorMessage="1" sqref="AF5:AF13 AG14 AF15:AF16">
      <formula1>"Manual,Automático"</formula1>
    </dataValidation>
    <dataValidation type="list" allowBlank="1" showInputMessage="1" showErrorMessage="1" sqref="AI5:AI13 AI15:AI16">
      <formula1>"Confiable,No confiable"</formula1>
    </dataValidation>
    <dataValidation type="list" allowBlank="1" showInputMessage="1" showErrorMessage="1" sqref="A5 A9:A12 A14:A16">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Listas!$K$2:$K$6</xm:f>
          </x14:formula1>
          <xm:sqref>S14</xm:sqref>
        </x14:dataValidation>
        <x14:dataValidation type="list" allowBlank="1" showInputMessage="1" showErrorMessage="1">
          <x14:formula1>
            <xm:f>Listas!$M$2:$M$15</xm:f>
          </x14:formula1>
          <xm:sqref>B14 B16</xm:sqref>
        </x14:dataValidation>
        <x14:dataValidation type="list" allowBlank="1" showInputMessage="1" showErrorMessage="1">
          <x14:formula1>
            <xm:f>Listas!$L$2:$L$5</xm:f>
          </x14:formula1>
          <xm:sqref>T14 T16</xm:sqref>
        </x14:dataValidation>
        <x14:dataValidation type="list" allowBlank="1" showInputMessage="1" showErrorMessage="1">
          <x14:formula1>
            <xm:f>Listas!$G$2:$G$11</xm:f>
          </x14:formula1>
          <xm:sqref>C14 C16</xm:sqref>
        </x14:dataValidation>
        <x14:dataValidation type="list" allowBlank="1" showInputMessage="1" showErrorMessage="1">
          <x14:formula1>
            <xm:f>Listas!$B$2:$B$7</xm:f>
          </x14:formula1>
          <xm:sqref>D14 D16</xm:sqref>
        </x14:dataValidation>
        <x14:dataValidation type="list" allowBlank="1" showInputMessage="1" showErrorMessage="1">
          <x14:formula1>
            <xm:f>Listas!$H$2:$H$3</xm:f>
          </x14:formula1>
          <xm:sqref>AJ14 AL14 AJ16</xm:sqref>
        </x14:dataValidation>
        <x14:dataValidation type="list" allowBlank="1" showInputMessage="1" showErrorMessage="1">
          <x14:formula1>
            <xm:f>Listas!$C$2:$C$8</xm:f>
          </x14:formula1>
          <xm:sqref>E14 E16</xm:sqref>
        </x14:dataValidation>
        <x14:dataValidation type="list" allowBlank="1" showInputMessage="1" showErrorMessage="1">
          <x14:formula1>
            <xm:f>Listas!$F$2:$F$4</xm:f>
          </x14:formula1>
          <xm:sqref>AD14:AE14 AD16</xm:sqref>
        </x14:dataValidation>
        <x14:dataValidation type="list" allowBlank="1" showInputMessage="1" showErrorMessage="1">
          <x14:formula1>
            <xm:f>Listas!$Q$2:$Q$8</xm:f>
          </x14:formula1>
          <xm:sqref>J14 J16</xm:sqref>
        </x14:dataValidation>
        <x14:dataValidation type="list" allowBlank="1" showInputMessage="1" showErrorMessage="1">
          <x14:formula1>
            <xm:f>Listas!$P$2:$P$7</xm:f>
          </x14:formula1>
          <xm:sqref>Q14 Q16</xm:sqref>
        </x14:dataValidation>
        <x14:dataValidation type="list" allowBlank="1" showInputMessage="1" showErrorMessage="1">
          <x14:formula1>
            <xm:f>Listas!$O$2:$O$7</xm:f>
          </x14:formula1>
          <xm:sqref>O14 O16</xm:sqref>
        </x14:dataValidation>
        <x14:dataValidation type="list" allowBlank="1" showInputMessage="1" showErrorMessage="1">
          <x14:formula1>
            <xm:f>Listas!$N$2:$N$7</xm:f>
          </x14:formula1>
          <xm:sqref>M14 M16</xm:sqref>
        </x14:dataValidation>
        <x14:dataValidation type="list" allowBlank="1" showInputMessage="1" showErrorMessage="1">
          <x14:formula1>
            <xm:f>Listas!$K$2:$K$5</xm:f>
          </x14:formula1>
          <xm:sqref>S16</xm:sqref>
        </x14:dataValidation>
        <x14:dataValidation type="list" allowBlank="1" showInputMessage="1" showErrorMessage="1">
          <x14:formula1>
            <xm:f>Listas!$J$2:$J$6</xm:f>
          </x14:formula1>
          <xm:sqref>AO16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8"/>
  <sheetViews>
    <sheetView zoomScale="85" zoomScaleNormal="85" workbookViewId="0">
      <pane ySplit="3" topLeftCell="A9" activePane="bottomLeft" state="frozen"/>
      <selection activeCell="G4" sqref="G4:G13"/>
      <selection pane="bottomLeft" activeCell="A12" sqref="A12"/>
    </sheetView>
  </sheetViews>
  <sheetFormatPr baseColWidth="10" defaultColWidth="11.42578125" defaultRowHeight="15" customHeight="1"/>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customWidth="1"/>
    <col min="48" max="201" width="11.5703125" style="1"/>
    <col min="202" max="202" width="21.85546875" style="1" customWidth="1"/>
    <col min="203" max="203" width="13.85546875" style="1" customWidth="1"/>
    <col min="204" max="204" width="38.7109375" style="1" customWidth="1"/>
    <col min="205" max="205" width="3" style="1" bestFit="1" customWidth="1"/>
    <col min="206" max="206" width="32.28515625" style="1" customWidth="1"/>
    <col min="207" max="207" width="46.28515625" style="1" customWidth="1"/>
    <col min="208" max="208" width="19" style="1" customWidth="1"/>
    <col min="209" max="209" width="0" style="1" hidden="1" customWidth="1"/>
    <col min="210" max="210" width="17.7109375" style="1" customWidth="1"/>
    <col min="211" max="211" width="0" style="1" hidden="1" customWidth="1"/>
    <col min="212" max="212" width="22.28515625" style="1" customWidth="1"/>
    <col min="213" max="213" width="5.28515625" style="1" customWidth="1"/>
    <col min="214" max="214" width="36.28515625" style="1" customWidth="1"/>
    <col min="215" max="215" width="5.7109375" style="1" customWidth="1"/>
    <col min="216" max="216" width="0" style="1" hidden="1" customWidth="1"/>
    <col min="217" max="217" width="20.7109375" style="1" customWidth="1"/>
    <col min="218" max="218" width="4.85546875" style="1" customWidth="1"/>
    <col min="219" max="219" width="0" style="1" hidden="1" customWidth="1"/>
    <col min="220" max="220" width="24.7109375" style="1" customWidth="1"/>
    <col min="221" max="221" width="12.28515625" style="1" customWidth="1"/>
    <col min="222" max="222" width="0" style="1" hidden="1" customWidth="1"/>
    <col min="223" max="223" width="3.42578125" style="1" customWidth="1"/>
    <col min="224" max="224" width="0" style="1" hidden="1" customWidth="1"/>
    <col min="225" max="225" width="17.7109375" style="1" customWidth="1"/>
    <col min="226" max="226" width="3.42578125" style="1" customWidth="1"/>
    <col min="227" max="227" width="0" style="1" hidden="1" customWidth="1"/>
    <col min="228" max="228" width="23.7109375" style="1" customWidth="1"/>
    <col min="229" max="229" width="10" style="1" customWidth="1"/>
    <col min="230" max="230" width="0" style="1" hidden="1" customWidth="1"/>
    <col min="231" max="232" width="14.7109375" style="1" customWidth="1"/>
    <col min="233" max="233" width="12.85546875" style="1" customWidth="1"/>
    <col min="234" max="234" width="3.28515625" style="1" customWidth="1"/>
    <col min="235" max="235" width="30.28515625" style="1" customWidth="1"/>
    <col min="236" max="236" width="5" style="1" customWidth="1"/>
    <col min="237" max="237" width="0" style="1" hidden="1" customWidth="1"/>
    <col min="238" max="238" width="14.28515625" style="1" customWidth="1"/>
    <col min="239" max="239" width="5.7109375" style="1" customWidth="1"/>
    <col min="240" max="240" width="0" style="1" hidden="1" customWidth="1"/>
    <col min="241" max="241" width="17.28515625" style="1" customWidth="1"/>
    <col min="242" max="242" width="12.7109375" style="1" customWidth="1"/>
    <col min="243" max="243" width="0" style="1" hidden="1" customWidth="1"/>
    <col min="244" max="244" width="5.28515625" style="1" customWidth="1"/>
    <col min="245" max="245" width="0" style="1" hidden="1" customWidth="1"/>
    <col min="246" max="246" width="17" style="1" customWidth="1"/>
    <col min="247" max="247" width="6.28515625" style="1" customWidth="1"/>
    <col min="248" max="248" width="0" style="1" hidden="1" customWidth="1"/>
    <col min="249" max="249" width="14.28515625" style="1" customWidth="1"/>
    <col min="250" max="250" width="7.5703125" style="1" customWidth="1"/>
    <col min="251" max="251" width="0" style="1" hidden="1" customWidth="1"/>
    <col min="252" max="253" width="14.28515625" style="1" customWidth="1"/>
    <col min="254" max="254" width="20.85546875" style="1" customWidth="1"/>
    <col min="255" max="255" width="14.42578125" style="1" customWidth="1"/>
    <col min="256" max="256" width="15" style="1" customWidth="1"/>
    <col min="257" max="257" width="2.7109375" style="1" customWidth="1"/>
    <col min="258" max="258" width="11.7109375" style="1" customWidth="1"/>
    <col min="259" max="259" width="11.5703125" style="1" customWidth="1"/>
    <col min="260" max="260" width="2.28515625" style="1" customWidth="1"/>
    <col min="261" max="261" width="41" style="1" customWidth="1"/>
    <col min="262" max="262" width="14.28515625" style="1" customWidth="1"/>
    <col min="263" max="264" width="11.5703125" style="1" customWidth="1"/>
    <col min="265" max="265" width="21.85546875" style="1" customWidth="1"/>
    <col min="266" max="457" width="11.5703125" style="1"/>
    <col min="458" max="458" width="21.85546875" style="1" customWidth="1"/>
    <col min="459" max="459" width="13.85546875" style="1" customWidth="1"/>
    <col min="460" max="460" width="38.7109375" style="1" customWidth="1"/>
    <col min="461" max="461" width="3" style="1" bestFit="1" customWidth="1"/>
    <col min="462" max="462" width="32.28515625" style="1" customWidth="1"/>
    <col min="463" max="463" width="46.28515625" style="1" customWidth="1"/>
    <col min="464" max="464" width="19" style="1" customWidth="1"/>
    <col min="465" max="465" width="0" style="1" hidden="1" customWidth="1"/>
    <col min="466" max="466" width="17.7109375" style="1" customWidth="1"/>
    <col min="467" max="467" width="0" style="1" hidden="1" customWidth="1"/>
    <col min="468" max="468" width="22.28515625" style="1" customWidth="1"/>
    <col min="469" max="469" width="5.28515625" style="1" customWidth="1"/>
    <col min="470" max="470" width="36.28515625" style="1" customWidth="1"/>
    <col min="471" max="471" width="5.7109375" style="1" customWidth="1"/>
    <col min="472" max="472" width="0" style="1" hidden="1" customWidth="1"/>
    <col min="473" max="473" width="20.7109375" style="1" customWidth="1"/>
    <col min="474" max="474" width="4.85546875" style="1" customWidth="1"/>
    <col min="475" max="475" width="0" style="1" hidden="1" customWidth="1"/>
    <col min="476" max="476" width="24.7109375" style="1" customWidth="1"/>
    <col min="477" max="477" width="12.28515625" style="1" customWidth="1"/>
    <col min="478" max="478" width="0" style="1" hidden="1" customWidth="1"/>
    <col min="479" max="479" width="3.42578125" style="1" customWidth="1"/>
    <col min="480" max="480" width="0" style="1" hidden="1" customWidth="1"/>
    <col min="481" max="481" width="17.7109375" style="1" customWidth="1"/>
    <col min="482" max="482" width="3.42578125" style="1" customWidth="1"/>
    <col min="483" max="483" width="0" style="1" hidden="1" customWidth="1"/>
    <col min="484" max="484" width="23.7109375" style="1" customWidth="1"/>
    <col min="485" max="485" width="10" style="1" customWidth="1"/>
    <col min="486" max="486" width="0" style="1" hidden="1" customWidth="1"/>
    <col min="487" max="488" width="14.7109375" style="1" customWidth="1"/>
    <col min="489" max="489" width="12.85546875" style="1" customWidth="1"/>
    <col min="490" max="490" width="3.28515625" style="1" customWidth="1"/>
    <col min="491" max="491" width="30.28515625" style="1" customWidth="1"/>
    <col min="492" max="492" width="5" style="1" customWidth="1"/>
    <col min="493" max="493" width="0" style="1" hidden="1" customWidth="1"/>
    <col min="494" max="494" width="14.28515625" style="1" customWidth="1"/>
    <col min="495" max="495" width="5.7109375" style="1" customWidth="1"/>
    <col min="496" max="496" width="0" style="1" hidden="1" customWidth="1"/>
    <col min="497" max="497" width="17.28515625" style="1" customWidth="1"/>
    <col min="498" max="498" width="12.7109375" style="1" customWidth="1"/>
    <col min="499" max="499" width="0" style="1" hidden="1" customWidth="1"/>
    <col min="500" max="500" width="5.28515625" style="1" customWidth="1"/>
    <col min="501" max="501" width="0" style="1" hidden="1" customWidth="1"/>
    <col min="502" max="502" width="17" style="1" customWidth="1"/>
    <col min="503" max="503" width="6.28515625" style="1" customWidth="1"/>
    <col min="504" max="504" width="0" style="1" hidden="1" customWidth="1"/>
    <col min="505" max="505" width="14.28515625" style="1" customWidth="1"/>
    <col min="506" max="506" width="7.5703125" style="1" customWidth="1"/>
    <col min="507" max="507" width="0" style="1" hidden="1" customWidth="1"/>
    <col min="508" max="509" width="14.28515625" style="1" customWidth="1"/>
    <col min="510" max="510" width="20.85546875" style="1" customWidth="1"/>
    <col min="511" max="511" width="14.42578125" style="1" customWidth="1"/>
    <col min="512" max="512" width="15" style="1" customWidth="1"/>
    <col min="513" max="513" width="2.7109375" style="1" customWidth="1"/>
    <col min="514" max="514" width="11.7109375" style="1" customWidth="1"/>
    <col min="515" max="515" width="11.5703125" style="1" customWidth="1"/>
    <col min="516" max="516" width="2.28515625" style="1" customWidth="1"/>
    <col min="517" max="517" width="41" style="1" customWidth="1"/>
    <col min="518" max="518" width="14.28515625" style="1" customWidth="1"/>
    <col min="519" max="520" width="11.5703125" style="1" customWidth="1"/>
    <col min="521" max="521" width="21.85546875" style="1" customWidth="1"/>
    <col min="522" max="713" width="11.5703125" style="1"/>
    <col min="714" max="714" width="21.85546875" style="1" customWidth="1"/>
    <col min="715" max="715" width="13.85546875" style="1" customWidth="1"/>
    <col min="716" max="716" width="38.7109375" style="1" customWidth="1"/>
    <col min="717" max="717" width="3" style="1" bestFit="1" customWidth="1"/>
    <col min="718" max="718" width="32.28515625" style="1" customWidth="1"/>
    <col min="719" max="719" width="46.28515625" style="1" customWidth="1"/>
    <col min="720" max="720" width="19" style="1" customWidth="1"/>
    <col min="721" max="721" width="0" style="1" hidden="1" customWidth="1"/>
    <col min="722" max="722" width="17.7109375" style="1" customWidth="1"/>
    <col min="723" max="723" width="0" style="1" hidden="1" customWidth="1"/>
    <col min="724" max="724" width="22.28515625" style="1" customWidth="1"/>
    <col min="725" max="725" width="5.28515625" style="1" customWidth="1"/>
    <col min="726" max="726" width="36.28515625" style="1" customWidth="1"/>
    <col min="727" max="727" width="5.7109375" style="1" customWidth="1"/>
    <col min="728" max="728" width="0" style="1" hidden="1" customWidth="1"/>
    <col min="729" max="729" width="20.7109375" style="1" customWidth="1"/>
    <col min="730" max="730" width="4.85546875" style="1" customWidth="1"/>
    <col min="731" max="731" width="0" style="1" hidden="1" customWidth="1"/>
    <col min="732" max="732" width="24.7109375" style="1" customWidth="1"/>
    <col min="733" max="733" width="12.28515625" style="1" customWidth="1"/>
    <col min="734" max="734" width="0" style="1" hidden="1" customWidth="1"/>
    <col min="735" max="735" width="3.42578125" style="1" customWidth="1"/>
    <col min="736" max="736" width="0" style="1" hidden="1" customWidth="1"/>
    <col min="737" max="737" width="17.7109375" style="1" customWidth="1"/>
    <col min="738" max="738" width="3.42578125" style="1" customWidth="1"/>
    <col min="739" max="739" width="0" style="1" hidden="1" customWidth="1"/>
    <col min="740" max="740" width="23.7109375" style="1" customWidth="1"/>
    <col min="741" max="741" width="10" style="1" customWidth="1"/>
    <col min="742" max="742" width="0" style="1" hidden="1" customWidth="1"/>
    <col min="743" max="744" width="14.7109375" style="1" customWidth="1"/>
    <col min="745" max="745" width="12.85546875" style="1" customWidth="1"/>
    <col min="746" max="746" width="3.28515625" style="1" customWidth="1"/>
    <col min="747" max="747" width="30.28515625" style="1" customWidth="1"/>
    <col min="748" max="748" width="5" style="1" customWidth="1"/>
    <col min="749" max="749" width="0" style="1" hidden="1" customWidth="1"/>
    <col min="750" max="750" width="14.28515625" style="1" customWidth="1"/>
    <col min="751" max="751" width="5.7109375" style="1" customWidth="1"/>
    <col min="752" max="752" width="0" style="1" hidden="1" customWidth="1"/>
    <col min="753" max="753" width="17.28515625" style="1" customWidth="1"/>
    <col min="754" max="754" width="12.7109375" style="1" customWidth="1"/>
    <col min="755" max="755" width="0" style="1" hidden="1" customWidth="1"/>
    <col min="756" max="756" width="5.28515625" style="1" customWidth="1"/>
    <col min="757" max="757" width="0" style="1" hidden="1" customWidth="1"/>
    <col min="758" max="758" width="17" style="1" customWidth="1"/>
    <col min="759" max="759" width="6.28515625" style="1" customWidth="1"/>
    <col min="760" max="760" width="0" style="1" hidden="1" customWidth="1"/>
    <col min="761" max="761" width="14.28515625" style="1" customWidth="1"/>
    <col min="762" max="762" width="7.5703125" style="1" customWidth="1"/>
    <col min="763" max="763" width="0" style="1" hidden="1" customWidth="1"/>
    <col min="764" max="765" width="14.28515625" style="1" customWidth="1"/>
    <col min="766" max="766" width="20.85546875" style="1" customWidth="1"/>
    <col min="767" max="767" width="14.42578125" style="1" customWidth="1"/>
    <col min="768" max="768" width="15" style="1" customWidth="1"/>
    <col min="769" max="769" width="2.7109375" style="1" customWidth="1"/>
    <col min="770" max="770" width="11.7109375" style="1" customWidth="1"/>
    <col min="771" max="771" width="11.5703125" style="1" customWidth="1"/>
    <col min="772" max="772" width="2.28515625" style="1" customWidth="1"/>
    <col min="773" max="773" width="41" style="1" customWidth="1"/>
    <col min="774" max="774" width="14.28515625" style="1" customWidth="1"/>
    <col min="775" max="776" width="11.5703125" style="1" customWidth="1"/>
    <col min="777" max="777" width="21.85546875" style="1" customWidth="1"/>
    <col min="778" max="969" width="11.5703125" style="1"/>
    <col min="970" max="970" width="21.85546875" style="1" customWidth="1"/>
    <col min="971" max="971" width="13.85546875" style="1" customWidth="1"/>
    <col min="972" max="972" width="38.7109375" style="1" customWidth="1"/>
    <col min="973" max="973" width="3" style="1" bestFit="1" customWidth="1"/>
    <col min="974" max="974" width="32.28515625" style="1" customWidth="1"/>
    <col min="975" max="975" width="46.28515625" style="1" customWidth="1"/>
    <col min="976" max="976" width="19" style="1" customWidth="1"/>
    <col min="977" max="977" width="0" style="1" hidden="1" customWidth="1"/>
    <col min="978" max="978" width="17.7109375" style="1" customWidth="1"/>
    <col min="979" max="979" width="0" style="1" hidden="1" customWidth="1"/>
    <col min="980" max="980" width="22.28515625" style="1" customWidth="1"/>
    <col min="981" max="981" width="5.28515625" style="1" customWidth="1"/>
    <col min="982" max="982" width="36.28515625" style="1" customWidth="1"/>
    <col min="983" max="983" width="5.7109375" style="1" customWidth="1"/>
    <col min="984" max="984" width="0" style="1" hidden="1" customWidth="1"/>
    <col min="985" max="985" width="20.7109375" style="1" customWidth="1"/>
    <col min="986" max="986" width="4.85546875" style="1" customWidth="1"/>
    <col min="987" max="987" width="0" style="1" hidden="1" customWidth="1"/>
    <col min="988" max="988" width="24.7109375" style="1" customWidth="1"/>
    <col min="989" max="989" width="12.28515625" style="1" customWidth="1"/>
    <col min="990" max="990" width="0" style="1" hidden="1" customWidth="1"/>
    <col min="991" max="991" width="3.42578125" style="1" customWidth="1"/>
    <col min="992" max="992" width="0" style="1" hidden="1" customWidth="1"/>
    <col min="993" max="993" width="17.7109375" style="1" customWidth="1"/>
    <col min="994" max="994" width="3.42578125" style="1" customWidth="1"/>
    <col min="995" max="995" width="0" style="1" hidden="1" customWidth="1"/>
    <col min="996" max="996" width="23.7109375" style="1" customWidth="1"/>
    <col min="997" max="997" width="10" style="1" customWidth="1"/>
    <col min="998" max="998" width="0" style="1" hidden="1" customWidth="1"/>
    <col min="999" max="1000" width="14.7109375" style="1" customWidth="1"/>
    <col min="1001" max="1001" width="12.85546875" style="1" customWidth="1"/>
    <col min="1002" max="1002" width="3.28515625" style="1" customWidth="1"/>
    <col min="1003" max="1003" width="30.28515625" style="1" customWidth="1"/>
    <col min="1004" max="1004" width="5" style="1" customWidth="1"/>
    <col min="1005" max="1005" width="0" style="1" hidden="1" customWidth="1"/>
    <col min="1006" max="1006" width="14.28515625" style="1" customWidth="1"/>
    <col min="1007" max="1007" width="5.7109375" style="1" customWidth="1"/>
    <col min="1008" max="1008" width="0" style="1" hidden="1" customWidth="1"/>
    <col min="1009" max="1009" width="17.28515625" style="1" customWidth="1"/>
    <col min="1010" max="1010" width="12.7109375" style="1" customWidth="1"/>
    <col min="1011" max="1011" width="0" style="1" hidden="1" customWidth="1"/>
    <col min="1012" max="1012" width="5.28515625" style="1" customWidth="1"/>
    <col min="1013" max="1013" width="0" style="1" hidden="1" customWidth="1"/>
    <col min="1014" max="1014" width="17" style="1" customWidth="1"/>
    <col min="1015" max="1015" width="6.28515625" style="1" customWidth="1"/>
    <col min="1016" max="1016" width="0" style="1" hidden="1" customWidth="1"/>
    <col min="1017" max="1017" width="14.28515625" style="1" customWidth="1"/>
    <col min="1018" max="1018" width="7.5703125" style="1" customWidth="1"/>
    <col min="1019" max="1019" width="0" style="1" hidden="1" customWidth="1"/>
    <col min="1020" max="1021" width="14.28515625" style="1" customWidth="1"/>
    <col min="1022" max="1022" width="20.85546875" style="1" customWidth="1"/>
    <col min="1023" max="1023" width="14.42578125" style="1" customWidth="1"/>
    <col min="1024" max="1024" width="15" style="1" customWidth="1"/>
    <col min="1025" max="1025" width="2.7109375" style="1" customWidth="1"/>
    <col min="1026" max="1026" width="11.7109375" style="1" customWidth="1"/>
    <col min="1027" max="1027" width="11.5703125" style="1" customWidth="1"/>
    <col min="1028" max="1028" width="2.28515625" style="1" customWidth="1"/>
    <col min="1029" max="1029" width="41" style="1" customWidth="1"/>
    <col min="1030" max="1030" width="14.28515625" style="1" customWidth="1"/>
    <col min="1031" max="1032" width="11.5703125" style="1" customWidth="1"/>
    <col min="1033" max="1033" width="21.85546875" style="1" customWidth="1"/>
    <col min="1034" max="1225" width="11.5703125" style="1"/>
    <col min="1226" max="1226" width="21.85546875" style="1" customWidth="1"/>
    <col min="1227" max="1227" width="13.85546875" style="1" customWidth="1"/>
    <col min="1228" max="1228" width="38.7109375" style="1" customWidth="1"/>
    <col min="1229" max="1229" width="3" style="1" bestFit="1" customWidth="1"/>
    <col min="1230" max="1230" width="32.28515625" style="1" customWidth="1"/>
    <col min="1231" max="1231" width="46.28515625" style="1" customWidth="1"/>
    <col min="1232" max="1232" width="19" style="1" customWidth="1"/>
    <col min="1233" max="1233" width="0" style="1" hidden="1" customWidth="1"/>
    <col min="1234" max="1234" width="17.7109375" style="1" customWidth="1"/>
    <col min="1235" max="1235" width="0" style="1" hidden="1" customWidth="1"/>
    <col min="1236" max="1236" width="22.28515625" style="1" customWidth="1"/>
    <col min="1237" max="1237" width="5.28515625" style="1" customWidth="1"/>
    <col min="1238" max="1238" width="36.28515625" style="1" customWidth="1"/>
    <col min="1239" max="1239" width="5.7109375" style="1" customWidth="1"/>
    <col min="1240" max="1240" width="0" style="1" hidden="1" customWidth="1"/>
    <col min="1241" max="1241" width="20.7109375" style="1" customWidth="1"/>
    <col min="1242" max="1242" width="4.85546875" style="1" customWidth="1"/>
    <col min="1243" max="1243" width="0" style="1" hidden="1" customWidth="1"/>
    <col min="1244" max="1244" width="24.7109375" style="1" customWidth="1"/>
    <col min="1245" max="1245" width="12.28515625" style="1" customWidth="1"/>
    <col min="1246" max="1246" width="0" style="1" hidden="1" customWidth="1"/>
    <col min="1247" max="1247" width="3.42578125" style="1" customWidth="1"/>
    <col min="1248" max="1248" width="0" style="1" hidden="1" customWidth="1"/>
    <col min="1249" max="1249" width="17.7109375" style="1" customWidth="1"/>
    <col min="1250" max="1250" width="3.42578125" style="1" customWidth="1"/>
    <col min="1251" max="1251" width="0" style="1" hidden="1" customWidth="1"/>
    <col min="1252" max="1252" width="23.7109375" style="1" customWidth="1"/>
    <col min="1253" max="1253" width="10" style="1" customWidth="1"/>
    <col min="1254" max="1254" width="0" style="1" hidden="1" customWidth="1"/>
    <col min="1255" max="1256" width="14.7109375" style="1" customWidth="1"/>
    <col min="1257" max="1257" width="12.85546875" style="1" customWidth="1"/>
    <col min="1258" max="1258" width="3.28515625" style="1" customWidth="1"/>
    <col min="1259" max="1259" width="30.28515625" style="1" customWidth="1"/>
    <col min="1260" max="1260" width="5" style="1" customWidth="1"/>
    <col min="1261" max="1261" width="0" style="1" hidden="1" customWidth="1"/>
    <col min="1262" max="1262" width="14.28515625" style="1" customWidth="1"/>
    <col min="1263" max="1263" width="5.7109375" style="1" customWidth="1"/>
    <col min="1264" max="1264" width="0" style="1" hidden="1" customWidth="1"/>
    <col min="1265" max="1265" width="17.28515625" style="1" customWidth="1"/>
    <col min="1266" max="1266" width="12.7109375" style="1" customWidth="1"/>
    <col min="1267" max="1267" width="0" style="1" hidden="1" customWidth="1"/>
    <col min="1268" max="1268" width="5.28515625" style="1" customWidth="1"/>
    <col min="1269" max="1269" width="0" style="1" hidden="1" customWidth="1"/>
    <col min="1270" max="1270" width="17" style="1" customWidth="1"/>
    <col min="1271" max="1271" width="6.28515625" style="1" customWidth="1"/>
    <col min="1272" max="1272" width="0" style="1" hidden="1" customWidth="1"/>
    <col min="1273" max="1273" width="14.28515625" style="1" customWidth="1"/>
    <col min="1274" max="1274" width="7.5703125" style="1" customWidth="1"/>
    <col min="1275" max="1275" width="0" style="1" hidden="1" customWidth="1"/>
    <col min="1276" max="1277" width="14.28515625" style="1" customWidth="1"/>
    <col min="1278" max="1278" width="20.85546875" style="1" customWidth="1"/>
    <col min="1279" max="1279" width="14.42578125" style="1" customWidth="1"/>
    <col min="1280" max="1280" width="15" style="1" customWidth="1"/>
    <col min="1281" max="1281" width="2.7109375" style="1" customWidth="1"/>
    <col min="1282" max="1282" width="11.7109375" style="1" customWidth="1"/>
    <col min="1283" max="1283" width="11.5703125" style="1" customWidth="1"/>
    <col min="1284" max="1284" width="2.28515625" style="1" customWidth="1"/>
    <col min="1285" max="1285" width="41" style="1" customWidth="1"/>
    <col min="1286" max="1286" width="14.28515625" style="1" customWidth="1"/>
    <col min="1287" max="1288" width="11.5703125" style="1" customWidth="1"/>
    <col min="1289" max="1289" width="21.85546875" style="1" customWidth="1"/>
    <col min="1290" max="1481" width="11.5703125" style="1"/>
    <col min="1482" max="1482" width="21.85546875" style="1" customWidth="1"/>
    <col min="1483" max="1483" width="13.85546875" style="1" customWidth="1"/>
    <col min="1484" max="1484" width="38.7109375" style="1" customWidth="1"/>
    <col min="1485" max="1485" width="3" style="1" bestFit="1" customWidth="1"/>
    <col min="1486" max="1486" width="32.28515625" style="1" customWidth="1"/>
    <col min="1487" max="1487" width="46.28515625" style="1" customWidth="1"/>
    <col min="1488" max="1488" width="19" style="1" customWidth="1"/>
    <col min="1489" max="1489" width="0" style="1" hidden="1" customWidth="1"/>
    <col min="1490" max="1490" width="17.7109375" style="1" customWidth="1"/>
    <col min="1491" max="1491" width="0" style="1" hidden="1" customWidth="1"/>
    <col min="1492" max="1492" width="22.28515625" style="1" customWidth="1"/>
    <col min="1493" max="1493" width="5.28515625" style="1" customWidth="1"/>
    <col min="1494" max="1494" width="36.28515625" style="1" customWidth="1"/>
    <col min="1495" max="1495" width="5.7109375" style="1" customWidth="1"/>
    <col min="1496" max="1496" width="0" style="1" hidden="1" customWidth="1"/>
    <col min="1497" max="1497" width="20.7109375" style="1" customWidth="1"/>
    <col min="1498" max="1498" width="4.85546875" style="1" customWidth="1"/>
    <col min="1499" max="1499" width="0" style="1" hidden="1" customWidth="1"/>
    <col min="1500" max="1500" width="24.7109375" style="1" customWidth="1"/>
    <col min="1501" max="1501" width="12.28515625" style="1" customWidth="1"/>
    <col min="1502" max="1502" width="0" style="1" hidden="1" customWidth="1"/>
    <col min="1503" max="1503" width="3.42578125" style="1" customWidth="1"/>
    <col min="1504" max="1504" width="0" style="1" hidden="1" customWidth="1"/>
    <col min="1505" max="1505" width="17.7109375" style="1" customWidth="1"/>
    <col min="1506" max="1506" width="3.42578125" style="1" customWidth="1"/>
    <col min="1507" max="1507" width="0" style="1" hidden="1" customWidth="1"/>
    <col min="1508" max="1508" width="23.7109375" style="1" customWidth="1"/>
    <col min="1509" max="1509" width="10" style="1" customWidth="1"/>
    <col min="1510" max="1510" width="0" style="1" hidden="1" customWidth="1"/>
    <col min="1511" max="1512" width="14.7109375" style="1" customWidth="1"/>
    <col min="1513" max="1513" width="12.85546875" style="1" customWidth="1"/>
    <col min="1514" max="1514" width="3.28515625" style="1" customWidth="1"/>
    <col min="1515" max="1515" width="30.28515625" style="1" customWidth="1"/>
    <col min="1516" max="1516" width="5" style="1" customWidth="1"/>
    <col min="1517" max="1517" width="0" style="1" hidden="1" customWidth="1"/>
    <col min="1518" max="1518" width="14.28515625" style="1" customWidth="1"/>
    <col min="1519" max="1519" width="5.7109375" style="1" customWidth="1"/>
    <col min="1520" max="1520" width="0" style="1" hidden="1" customWidth="1"/>
    <col min="1521" max="1521" width="17.28515625" style="1" customWidth="1"/>
    <col min="1522" max="1522" width="12.7109375" style="1" customWidth="1"/>
    <col min="1523" max="1523" width="0" style="1" hidden="1" customWidth="1"/>
    <col min="1524" max="1524" width="5.28515625" style="1" customWidth="1"/>
    <col min="1525" max="1525" width="0" style="1" hidden="1" customWidth="1"/>
    <col min="1526" max="1526" width="17" style="1" customWidth="1"/>
    <col min="1527" max="1527" width="6.28515625" style="1" customWidth="1"/>
    <col min="1528" max="1528" width="0" style="1" hidden="1" customWidth="1"/>
    <col min="1529" max="1529" width="14.28515625" style="1" customWidth="1"/>
    <col min="1530" max="1530" width="7.5703125" style="1" customWidth="1"/>
    <col min="1531" max="1531" width="0" style="1" hidden="1" customWidth="1"/>
    <col min="1532" max="1533" width="14.28515625" style="1" customWidth="1"/>
    <col min="1534" max="1534" width="20.85546875" style="1" customWidth="1"/>
    <col min="1535" max="1535" width="14.42578125" style="1" customWidth="1"/>
    <col min="1536" max="1536" width="15" style="1" customWidth="1"/>
    <col min="1537" max="1537" width="2.7109375" style="1" customWidth="1"/>
    <col min="1538" max="1538" width="11.7109375" style="1" customWidth="1"/>
    <col min="1539" max="1539" width="11.5703125" style="1" customWidth="1"/>
    <col min="1540" max="1540" width="2.28515625" style="1" customWidth="1"/>
    <col min="1541" max="1541" width="41" style="1" customWidth="1"/>
    <col min="1542" max="1542" width="14.28515625" style="1" customWidth="1"/>
    <col min="1543" max="1544" width="11.5703125" style="1" customWidth="1"/>
    <col min="1545" max="1545" width="21.85546875" style="1" customWidth="1"/>
    <col min="1546" max="1737" width="11.5703125" style="1"/>
    <col min="1738" max="1738" width="21.85546875" style="1" customWidth="1"/>
    <col min="1739" max="1739" width="13.85546875" style="1" customWidth="1"/>
    <col min="1740" max="1740" width="38.7109375" style="1" customWidth="1"/>
    <col min="1741" max="1741" width="3" style="1" bestFit="1" customWidth="1"/>
    <col min="1742" max="1742" width="32.28515625" style="1" customWidth="1"/>
    <col min="1743" max="1743" width="46.28515625" style="1" customWidth="1"/>
    <col min="1744" max="1744" width="19" style="1" customWidth="1"/>
    <col min="1745" max="1745" width="0" style="1" hidden="1" customWidth="1"/>
    <col min="1746" max="1746" width="17.7109375" style="1" customWidth="1"/>
    <col min="1747" max="1747" width="0" style="1" hidden="1" customWidth="1"/>
    <col min="1748" max="1748" width="22.28515625" style="1" customWidth="1"/>
    <col min="1749" max="1749" width="5.28515625" style="1" customWidth="1"/>
    <col min="1750" max="1750" width="36.28515625" style="1" customWidth="1"/>
    <col min="1751" max="1751" width="5.7109375" style="1" customWidth="1"/>
    <col min="1752" max="1752" width="0" style="1" hidden="1" customWidth="1"/>
    <col min="1753" max="1753" width="20.7109375" style="1" customWidth="1"/>
    <col min="1754" max="1754" width="4.85546875" style="1" customWidth="1"/>
    <col min="1755" max="1755" width="0" style="1" hidden="1" customWidth="1"/>
    <col min="1756" max="1756" width="24.7109375" style="1" customWidth="1"/>
    <col min="1757" max="1757" width="12.28515625" style="1" customWidth="1"/>
    <col min="1758" max="1758" width="0" style="1" hidden="1" customWidth="1"/>
    <col min="1759" max="1759" width="3.42578125" style="1" customWidth="1"/>
    <col min="1760" max="1760" width="0" style="1" hidden="1" customWidth="1"/>
    <col min="1761" max="1761" width="17.7109375" style="1" customWidth="1"/>
    <col min="1762" max="1762" width="3.42578125" style="1" customWidth="1"/>
    <col min="1763" max="1763" width="0" style="1" hidden="1" customWidth="1"/>
    <col min="1764" max="1764" width="23.7109375" style="1" customWidth="1"/>
    <col min="1765" max="1765" width="10" style="1" customWidth="1"/>
    <col min="1766" max="1766" width="0" style="1" hidden="1" customWidth="1"/>
    <col min="1767" max="1768" width="14.7109375" style="1" customWidth="1"/>
    <col min="1769" max="1769" width="12.85546875" style="1" customWidth="1"/>
    <col min="1770" max="1770" width="3.28515625" style="1" customWidth="1"/>
    <col min="1771" max="1771" width="30.28515625" style="1" customWidth="1"/>
    <col min="1772" max="1772" width="5" style="1" customWidth="1"/>
    <col min="1773" max="1773" width="0" style="1" hidden="1" customWidth="1"/>
    <col min="1774" max="1774" width="14.28515625" style="1" customWidth="1"/>
    <col min="1775" max="1775" width="5.7109375" style="1" customWidth="1"/>
    <col min="1776" max="1776" width="0" style="1" hidden="1" customWidth="1"/>
    <col min="1777" max="1777" width="17.28515625" style="1" customWidth="1"/>
    <col min="1778" max="1778" width="12.7109375" style="1" customWidth="1"/>
    <col min="1779" max="1779" width="0" style="1" hidden="1" customWidth="1"/>
    <col min="1780" max="1780" width="5.28515625" style="1" customWidth="1"/>
    <col min="1781" max="1781" width="0" style="1" hidden="1" customWidth="1"/>
    <col min="1782" max="1782" width="17" style="1" customWidth="1"/>
    <col min="1783" max="1783" width="6.28515625" style="1" customWidth="1"/>
    <col min="1784" max="1784" width="0" style="1" hidden="1" customWidth="1"/>
    <col min="1785" max="1785" width="14.28515625" style="1" customWidth="1"/>
    <col min="1786" max="1786" width="7.5703125" style="1" customWidth="1"/>
    <col min="1787" max="1787" width="0" style="1" hidden="1" customWidth="1"/>
    <col min="1788" max="1789" width="14.28515625" style="1" customWidth="1"/>
    <col min="1790" max="1790" width="20.85546875" style="1" customWidth="1"/>
    <col min="1791" max="1791" width="14.42578125" style="1" customWidth="1"/>
    <col min="1792" max="1792" width="15" style="1" customWidth="1"/>
    <col min="1793" max="1793" width="2.7109375" style="1" customWidth="1"/>
    <col min="1794" max="1794" width="11.7109375" style="1" customWidth="1"/>
    <col min="1795" max="1795" width="11.5703125" style="1" customWidth="1"/>
    <col min="1796" max="1796" width="2.28515625" style="1" customWidth="1"/>
    <col min="1797" max="1797" width="41" style="1" customWidth="1"/>
    <col min="1798" max="1798" width="14.28515625" style="1" customWidth="1"/>
    <col min="1799" max="1800" width="11.5703125" style="1" customWidth="1"/>
    <col min="1801" max="1801" width="21.85546875" style="1" customWidth="1"/>
    <col min="1802" max="1993" width="11.5703125" style="1"/>
    <col min="1994" max="1994" width="21.85546875" style="1" customWidth="1"/>
    <col min="1995" max="1995" width="13.85546875" style="1" customWidth="1"/>
    <col min="1996" max="1996" width="38.7109375" style="1" customWidth="1"/>
    <col min="1997" max="1997" width="3" style="1" bestFit="1" customWidth="1"/>
    <col min="1998" max="1998" width="32.28515625" style="1" customWidth="1"/>
    <col min="1999" max="1999" width="46.28515625" style="1" customWidth="1"/>
    <col min="2000" max="2000" width="19" style="1" customWidth="1"/>
    <col min="2001" max="2001" width="0" style="1" hidden="1" customWidth="1"/>
    <col min="2002" max="2002" width="17.7109375" style="1" customWidth="1"/>
    <col min="2003" max="2003" width="0" style="1" hidden="1" customWidth="1"/>
    <col min="2004" max="2004" width="22.28515625" style="1" customWidth="1"/>
    <col min="2005" max="2005" width="5.28515625" style="1" customWidth="1"/>
    <col min="2006" max="2006" width="36.28515625" style="1" customWidth="1"/>
    <col min="2007" max="2007" width="5.7109375" style="1" customWidth="1"/>
    <col min="2008" max="2008" width="0" style="1" hidden="1" customWidth="1"/>
    <col min="2009" max="2009" width="20.7109375" style="1" customWidth="1"/>
    <col min="2010" max="2010" width="4.85546875" style="1" customWidth="1"/>
    <col min="2011" max="2011" width="0" style="1" hidden="1" customWidth="1"/>
    <col min="2012" max="2012" width="24.7109375" style="1" customWidth="1"/>
    <col min="2013" max="2013" width="12.28515625" style="1" customWidth="1"/>
    <col min="2014" max="2014" width="0" style="1" hidden="1" customWidth="1"/>
    <col min="2015" max="2015" width="3.42578125" style="1" customWidth="1"/>
    <col min="2016" max="2016" width="0" style="1" hidden="1" customWidth="1"/>
    <col min="2017" max="2017" width="17.7109375" style="1" customWidth="1"/>
    <col min="2018" max="2018" width="3.42578125" style="1" customWidth="1"/>
    <col min="2019" max="2019" width="0" style="1" hidden="1" customWidth="1"/>
    <col min="2020" max="2020" width="23.7109375" style="1" customWidth="1"/>
    <col min="2021" max="2021" width="10" style="1" customWidth="1"/>
    <col min="2022" max="2022" width="0" style="1" hidden="1" customWidth="1"/>
    <col min="2023" max="2024" width="14.7109375" style="1" customWidth="1"/>
    <col min="2025" max="2025" width="12.85546875" style="1" customWidth="1"/>
    <col min="2026" max="2026" width="3.28515625" style="1" customWidth="1"/>
    <col min="2027" max="2027" width="30.28515625" style="1" customWidth="1"/>
    <col min="2028" max="2028" width="5" style="1" customWidth="1"/>
    <col min="2029" max="2029" width="0" style="1" hidden="1" customWidth="1"/>
    <col min="2030" max="2030" width="14.28515625" style="1" customWidth="1"/>
    <col min="2031" max="2031" width="5.7109375" style="1" customWidth="1"/>
    <col min="2032" max="2032" width="0" style="1" hidden="1" customWidth="1"/>
    <col min="2033" max="2033" width="17.28515625" style="1" customWidth="1"/>
    <col min="2034" max="2034" width="12.7109375" style="1" customWidth="1"/>
    <col min="2035" max="2035" width="0" style="1" hidden="1" customWidth="1"/>
    <col min="2036" max="2036" width="5.28515625" style="1" customWidth="1"/>
    <col min="2037" max="2037" width="0" style="1" hidden="1" customWidth="1"/>
    <col min="2038" max="2038" width="17" style="1" customWidth="1"/>
    <col min="2039" max="2039" width="6.28515625" style="1" customWidth="1"/>
    <col min="2040" max="2040" width="0" style="1" hidden="1" customWidth="1"/>
    <col min="2041" max="2041" width="14.28515625" style="1" customWidth="1"/>
    <col min="2042" max="2042" width="7.5703125" style="1" customWidth="1"/>
    <col min="2043" max="2043" width="0" style="1" hidden="1" customWidth="1"/>
    <col min="2044" max="2045" width="14.28515625" style="1" customWidth="1"/>
    <col min="2046" max="2046" width="20.85546875" style="1" customWidth="1"/>
    <col min="2047" max="2047" width="14.42578125" style="1" customWidth="1"/>
    <col min="2048" max="2048" width="15" style="1" customWidth="1"/>
    <col min="2049" max="2049" width="2.7109375" style="1" customWidth="1"/>
    <col min="2050" max="2050" width="11.7109375" style="1" customWidth="1"/>
    <col min="2051" max="2051" width="11.5703125" style="1" customWidth="1"/>
    <col min="2052" max="2052" width="2.28515625" style="1" customWidth="1"/>
    <col min="2053" max="2053" width="41" style="1" customWidth="1"/>
    <col min="2054" max="2054" width="14.28515625" style="1" customWidth="1"/>
    <col min="2055" max="2056" width="11.5703125" style="1" customWidth="1"/>
    <col min="2057" max="2057" width="21.85546875" style="1" customWidth="1"/>
    <col min="2058" max="2249" width="11.5703125" style="1"/>
    <col min="2250" max="2250" width="21.85546875" style="1" customWidth="1"/>
    <col min="2251" max="2251" width="13.85546875" style="1" customWidth="1"/>
    <col min="2252" max="2252" width="38.7109375" style="1" customWidth="1"/>
    <col min="2253" max="2253" width="3" style="1" bestFit="1" customWidth="1"/>
    <col min="2254" max="2254" width="32.28515625" style="1" customWidth="1"/>
    <col min="2255" max="2255" width="46.28515625" style="1" customWidth="1"/>
    <col min="2256" max="2256" width="19" style="1" customWidth="1"/>
    <col min="2257" max="2257" width="0" style="1" hidden="1" customWidth="1"/>
    <col min="2258" max="2258" width="17.7109375" style="1" customWidth="1"/>
    <col min="2259" max="2259" width="0" style="1" hidden="1" customWidth="1"/>
    <col min="2260" max="2260" width="22.28515625" style="1" customWidth="1"/>
    <col min="2261" max="2261" width="5.28515625" style="1" customWidth="1"/>
    <col min="2262" max="2262" width="36.28515625" style="1" customWidth="1"/>
    <col min="2263" max="2263" width="5.7109375" style="1" customWidth="1"/>
    <col min="2264" max="2264" width="0" style="1" hidden="1" customWidth="1"/>
    <col min="2265" max="2265" width="20.7109375" style="1" customWidth="1"/>
    <col min="2266" max="2266" width="4.85546875" style="1" customWidth="1"/>
    <col min="2267" max="2267" width="0" style="1" hidden="1" customWidth="1"/>
    <col min="2268" max="2268" width="24.7109375" style="1" customWidth="1"/>
    <col min="2269" max="2269" width="12.28515625" style="1" customWidth="1"/>
    <col min="2270" max="2270" width="0" style="1" hidden="1" customWidth="1"/>
    <col min="2271" max="2271" width="3.42578125" style="1" customWidth="1"/>
    <col min="2272" max="2272" width="0" style="1" hidden="1" customWidth="1"/>
    <col min="2273" max="2273" width="17.7109375" style="1" customWidth="1"/>
    <col min="2274" max="2274" width="3.42578125" style="1" customWidth="1"/>
    <col min="2275" max="2275" width="0" style="1" hidden="1" customWidth="1"/>
    <col min="2276" max="2276" width="23.7109375" style="1" customWidth="1"/>
    <col min="2277" max="2277" width="10" style="1" customWidth="1"/>
    <col min="2278" max="2278" width="0" style="1" hidden="1" customWidth="1"/>
    <col min="2279" max="2280" width="14.7109375" style="1" customWidth="1"/>
    <col min="2281" max="2281" width="12.85546875" style="1" customWidth="1"/>
    <col min="2282" max="2282" width="3.28515625" style="1" customWidth="1"/>
    <col min="2283" max="2283" width="30.28515625" style="1" customWidth="1"/>
    <col min="2284" max="2284" width="5" style="1" customWidth="1"/>
    <col min="2285" max="2285" width="0" style="1" hidden="1" customWidth="1"/>
    <col min="2286" max="2286" width="14.28515625" style="1" customWidth="1"/>
    <col min="2287" max="2287" width="5.7109375" style="1" customWidth="1"/>
    <col min="2288" max="2288" width="0" style="1" hidden="1" customWidth="1"/>
    <col min="2289" max="2289" width="17.28515625" style="1" customWidth="1"/>
    <col min="2290" max="2290" width="12.7109375" style="1" customWidth="1"/>
    <col min="2291" max="2291" width="0" style="1" hidden="1" customWidth="1"/>
    <col min="2292" max="2292" width="5.28515625" style="1" customWidth="1"/>
    <col min="2293" max="2293" width="0" style="1" hidden="1" customWidth="1"/>
    <col min="2294" max="2294" width="17" style="1" customWidth="1"/>
    <col min="2295" max="2295" width="6.28515625" style="1" customWidth="1"/>
    <col min="2296" max="2296" width="0" style="1" hidden="1" customWidth="1"/>
    <col min="2297" max="2297" width="14.28515625" style="1" customWidth="1"/>
    <col min="2298" max="2298" width="7.5703125" style="1" customWidth="1"/>
    <col min="2299" max="2299" width="0" style="1" hidden="1" customWidth="1"/>
    <col min="2300" max="2301" width="14.28515625" style="1" customWidth="1"/>
    <col min="2302" max="2302" width="20.85546875" style="1" customWidth="1"/>
    <col min="2303" max="2303" width="14.42578125" style="1" customWidth="1"/>
    <col min="2304" max="2304" width="15" style="1" customWidth="1"/>
    <col min="2305" max="2305" width="2.7109375" style="1" customWidth="1"/>
    <col min="2306" max="2306" width="11.7109375" style="1" customWidth="1"/>
    <col min="2307" max="2307" width="11.5703125" style="1" customWidth="1"/>
    <col min="2308" max="2308" width="2.28515625" style="1" customWidth="1"/>
    <col min="2309" max="2309" width="41" style="1" customWidth="1"/>
    <col min="2310" max="2310" width="14.28515625" style="1" customWidth="1"/>
    <col min="2311" max="2312" width="11.5703125" style="1" customWidth="1"/>
    <col min="2313" max="2313" width="21.85546875" style="1" customWidth="1"/>
    <col min="2314" max="2505" width="11.5703125" style="1"/>
    <col min="2506" max="2506" width="21.85546875" style="1" customWidth="1"/>
    <col min="2507" max="2507" width="13.85546875" style="1" customWidth="1"/>
    <col min="2508" max="2508" width="38.7109375" style="1" customWidth="1"/>
    <col min="2509" max="2509" width="3" style="1" bestFit="1" customWidth="1"/>
    <col min="2510" max="2510" width="32.28515625" style="1" customWidth="1"/>
    <col min="2511" max="2511" width="46.28515625" style="1" customWidth="1"/>
    <col min="2512" max="2512" width="19" style="1" customWidth="1"/>
    <col min="2513" max="2513" width="0" style="1" hidden="1" customWidth="1"/>
    <col min="2514" max="2514" width="17.7109375" style="1" customWidth="1"/>
    <col min="2515" max="2515" width="0" style="1" hidden="1" customWidth="1"/>
    <col min="2516" max="2516" width="22.28515625" style="1" customWidth="1"/>
    <col min="2517" max="2517" width="5.28515625" style="1" customWidth="1"/>
    <col min="2518" max="2518" width="36.28515625" style="1" customWidth="1"/>
    <col min="2519" max="2519" width="5.7109375" style="1" customWidth="1"/>
    <col min="2520" max="2520" width="0" style="1" hidden="1" customWidth="1"/>
    <col min="2521" max="2521" width="20.7109375" style="1" customWidth="1"/>
    <col min="2522" max="2522" width="4.85546875" style="1" customWidth="1"/>
    <col min="2523" max="2523" width="0" style="1" hidden="1" customWidth="1"/>
    <col min="2524" max="2524" width="24.7109375" style="1" customWidth="1"/>
    <col min="2525" max="2525" width="12.28515625" style="1" customWidth="1"/>
    <col min="2526" max="2526" width="0" style="1" hidden="1" customWidth="1"/>
    <col min="2527" max="2527" width="3.42578125" style="1" customWidth="1"/>
    <col min="2528" max="2528" width="0" style="1" hidden="1" customWidth="1"/>
    <col min="2529" max="2529" width="17.7109375" style="1" customWidth="1"/>
    <col min="2530" max="2530" width="3.42578125" style="1" customWidth="1"/>
    <col min="2531" max="2531" width="0" style="1" hidden="1" customWidth="1"/>
    <col min="2532" max="2532" width="23.7109375" style="1" customWidth="1"/>
    <col min="2533" max="2533" width="10" style="1" customWidth="1"/>
    <col min="2534" max="2534" width="0" style="1" hidden="1" customWidth="1"/>
    <col min="2535" max="2536" width="14.7109375" style="1" customWidth="1"/>
    <col min="2537" max="2537" width="12.85546875" style="1" customWidth="1"/>
    <col min="2538" max="2538" width="3.28515625" style="1" customWidth="1"/>
    <col min="2539" max="2539" width="30.28515625" style="1" customWidth="1"/>
    <col min="2540" max="2540" width="5" style="1" customWidth="1"/>
    <col min="2541" max="2541" width="0" style="1" hidden="1" customWidth="1"/>
    <col min="2542" max="2542" width="14.28515625" style="1" customWidth="1"/>
    <col min="2543" max="2543" width="5.7109375" style="1" customWidth="1"/>
    <col min="2544" max="2544" width="0" style="1" hidden="1" customWidth="1"/>
    <col min="2545" max="2545" width="17.28515625" style="1" customWidth="1"/>
    <col min="2546" max="2546" width="12.7109375" style="1" customWidth="1"/>
    <col min="2547" max="2547" width="0" style="1" hidden="1" customWidth="1"/>
    <col min="2548" max="2548" width="5.28515625" style="1" customWidth="1"/>
    <col min="2549" max="2549" width="0" style="1" hidden="1" customWidth="1"/>
    <col min="2550" max="2550" width="17" style="1" customWidth="1"/>
    <col min="2551" max="2551" width="6.28515625" style="1" customWidth="1"/>
    <col min="2552" max="2552" width="0" style="1" hidden="1" customWidth="1"/>
    <col min="2553" max="2553" width="14.28515625" style="1" customWidth="1"/>
    <col min="2554" max="2554" width="7.5703125" style="1" customWidth="1"/>
    <col min="2555" max="2555" width="0" style="1" hidden="1" customWidth="1"/>
    <col min="2556" max="2557" width="14.28515625" style="1" customWidth="1"/>
    <col min="2558" max="2558" width="20.85546875" style="1" customWidth="1"/>
    <col min="2559" max="2559" width="14.42578125" style="1" customWidth="1"/>
    <col min="2560" max="2560" width="15" style="1" customWidth="1"/>
    <col min="2561" max="2561" width="2.7109375" style="1" customWidth="1"/>
    <col min="2562" max="2562" width="11.7109375" style="1" customWidth="1"/>
    <col min="2563" max="2563" width="11.5703125" style="1" customWidth="1"/>
    <col min="2564" max="2564" width="2.28515625" style="1" customWidth="1"/>
    <col min="2565" max="2565" width="41" style="1" customWidth="1"/>
    <col min="2566" max="2566" width="14.28515625" style="1" customWidth="1"/>
    <col min="2567" max="2568" width="11.5703125" style="1" customWidth="1"/>
    <col min="2569" max="2569" width="21.85546875" style="1" customWidth="1"/>
    <col min="2570" max="2761" width="11.5703125" style="1"/>
    <col min="2762" max="2762" width="21.85546875" style="1" customWidth="1"/>
    <col min="2763" max="2763" width="13.85546875" style="1" customWidth="1"/>
    <col min="2764" max="2764" width="38.7109375" style="1" customWidth="1"/>
    <col min="2765" max="2765" width="3" style="1" bestFit="1" customWidth="1"/>
    <col min="2766" max="2766" width="32.28515625" style="1" customWidth="1"/>
    <col min="2767" max="2767" width="46.28515625" style="1" customWidth="1"/>
    <col min="2768" max="2768" width="19" style="1" customWidth="1"/>
    <col min="2769" max="2769" width="0" style="1" hidden="1" customWidth="1"/>
    <col min="2770" max="2770" width="17.7109375" style="1" customWidth="1"/>
    <col min="2771" max="2771" width="0" style="1" hidden="1" customWidth="1"/>
    <col min="2772" max="2772" width="22.28515625" style="1" customWidth="1"/>
    <col min="2773" max="2773" width="5.28515625" style="1" customWidth="1"/>
    <col min="2774" max="2774" width="36.28515625" style="1" customWidth="1"/>
    <col min="2775" max="2775" width="5.7109375" style="1" customWidth="1"/>
    <col min="2776" max="2776" width="0" style="1" hidden="1" customWidth="1"/>
    <col min="2777" max="2777" width="20.7109375" style="1" customWidth="1"/>
    <col min="2778" max="2778" width="4.85546875" style="1" customWidth="1"/>
    <col min="2779" max="2779" width="0" style="1" hidden="1" customWidth="1"/>
    <col min="2780" max="2780" width="24.7109375" style="1" customWidth="1"/>
    <col min="2781" max="2781" width="12.28515625" style="1" customWidth="1"/>
    <col min="2782" max="2782" width="0" style="1" hidden="1" customWidth="1"/>
    <col min="2783" max="2783" width="3.42578125" style="1" customWidth="1"/>
    <col min="2784" max="2784" width="0" style="1" hidden="1" customWidth="1"/>
    <col min="2785" max="2785" width="17.7109375" style="1" customWidth="1"/>
    <col min="2786" max="2786" width="3.42578125" style="1" customWidth="1"/>
    <col min="2787" max="2787" width="0" style="1" hidden="1" customWidth="1"/>
    <col min="2788" max="2788" width="23.7109375" style="1" customWidth="1"/>
    <col min="2789" max="2789" width="10" style="1" customWidth="1"/>
    <col min="2790" max="2790" width="0" style="1" hidden="1" customWidth="1"/>
    <col min="2791" max="2792" width="14.7109375" style="1" customWidth="1"/>
    <col min="2793" max="2793" width="12.85546875" style="1" customWidth="1"/>
    <col min="2794" max="2794" width="3.28515625" style="1" customWidth="1"/>
    <col min="2795" max="2795" width="30.28515625" style="1" customWidth="1"/>
    <col min="2796" max="2796" width="5" style="1" customWidth="1"/>
    <col min="2797" max="2797" width="0" style="1" hidden="1" customWidth="1"/>
    <col min="2798" max="2798" width="14.28515625" style="1" customWidth="1"/>
    <col min="2799" max="2799" width="5.7109375" style="1" customWidth="1"/>
    <col min="2800" max="2800" width="0" style="1" hidden="1" customWidth="1"/>
    <col min="2801" max="2801" width="17.28515625" style="1" customWidth="1"/>
    <col min="2802" max="2802" width="12.7109375" style="1" customWidth="1"/>
    <col min="2803" max="2803" width="0" style="1" hidden="1" customWidth="1"/>
    <col min="2804" max="2804" width="5.28515625" style="1" customWidth="1"/>
    <col min="2805" max="2805" width="0" style="1" hidden="1" customWidth="1"/>
    <col min="2806" max="2806" width="17" style="1" customWidth="1"/>
    <col min="2807" max="2807" width="6.28515625" style="1" customWidth="1"/>
    <col min="2808" max="2808" width="0" style="1" hidden="1" customWidth="1"/>
    <col min="2809" max="2809" width="14.28515625" style="1" customWidth="1"/>
    <col min="2810" max="2810" width="7.5703125" style="1" customWidth="1"/>
    <col min="2811" max="2811" width="0" style="1" hidden="1" customWidth="1"/>
    <col min="2812" max="2813" width="14.28515625" style="1" customWidth="1"/>
    <col min="2814" max="2814" width="20.85546875" style="1" customWidth="1"/>
    <col min="2815" max="2815" width="14.42578125" style="1" customWidth="1"/>
    <col min="2816" max="2816" width="15" style="1" customWidth="1"/>
    <col min="2817" max="2817" width="2.7109375" style="1" customWidth="1"/>
    <col min="2818" max="2818" width="11.7109375" style="1" customWidth="1"/>
    <col min="2819" max="2819" width="11.5703125" style="1" customWidth="1"/>
    <col min="2820" max="2820" width="2.28515625" style="1" customWidth="1"/>
    <col min="2821" max="2821" width="41" style="1" customWidth="1"/>
    <col min="2822" max="2822" width="14.28515625" style="1" customWidth="1"/>
    <col min="2823" max="2824" width="11.5703125" style="1" customWidth="1"/>
    <col min="2825" max="2825" width="21.85546875" style="1" customWidth="1"/>
    <col min="2826" max="3017" width="11.5703125" style="1"/>
    <col min="3018" max="3018" width="21.85546875" style="1" customWidth="1"/>
    <col min="3019" max="3019" width="13.85546875" style="1" customWidth="1"/>
    <col min="3020" max="3020" width="38.7109375" style="1" customWidth="1"/>
    <col min="3021" max="3021" width="3" style="1" bestFit="1" customWidth="1"/>
    <col min="3022" max="3022" width="32.28515625" style="1" customWidth="1"/>
    <col min="3023" max="3023" width="46.28515625" style="1" customWidth="1"/>
    <col min="3024" max="3024" width="19" style="1" customWidth="1"/>
    <col min="3025" max="3025" width="0" style="1" hidden="1" customWidth="1"/>
    <col min="3026" max="3026" width="17.7109375" style="1" customWidth="1"/>
    <col min="3027" max="3027" width="0" style="1" hidden="1" customWidth="1"/>
    <col min="3028" max="3028" width="22.28515625" style="1" customWidth="1"/>
    <col min="3029" max="3029" width="5.28515625" style="1" customWidth="1"/>
    <col min="3030" max="3030" width="36.28515625" style="1" customWidth="1"/>
    <col min="3031" max="3031" width="5.7109375" style="1" customWidth="1"/>
    <col min="3032" max="3032" width="0" style="1" hidden="1" customWidth="1"/>
    <col min="3033" max="3033" width="20.7109375" style="1" customWidth="1"/>
    <col min="3034" max="3034" width="4.85546875" style="1" customWidth="1"/>
    <col min="3035" max="3035" width="0" style="1" hidden="1" customWidth="1"/>
    <col min="3036" max="3036" width="24.7109375" style="1" customWidth="1"/>
    <col min="3037" max="3037" width="12.28515625" style="1" customWidth="1"/>
    <col min="3038" max="3038" width="0" style="1" hidden="1" customWidth="1"/>
    <col min="3039" max="3039" width="3.42578125" style="1" customWidth="1"/>
    <col min="3040" max="3040" width="0" style="1" hidden="1" customWidth="1"/>
    <col min="3041" max="3041" width="17.7109375" style="1" customWidth="1"/>
    <col min="3042" max="3042" width="3.42578125" style="1" customWidth="1"/>
    <col min="3043" max="3043" width="0" style="1" hidden="1" customWidth="1"/>
    <col min="3044" max="3044" width="23.7109375" style="1" customWidth="1"/>
    <col min="3045" max="3045" width="10" style="1" customWidth="1"/>
    <col min="3046" max="3046" width="0" style="1" hidden="1" customWidth="1"/>
    <col min="3047" max="3048" width="14.7109375" style="1" customWidth="1"/>
    <col min="3049" max="3049" width="12.85546875" style="1" customWidth="1"/>
    <col min="3050" max="3050" width="3.28515625" style="1" customWidth="1"/>
    <col min="3051" max="3051" width="30.28515625" style="1" customWidth="1"/>
    <col min="3052" max="3052" width="5" style="1" customWidth="1"/>
    <col min="3053" max="3053" width="0" style="1" hidden="1" customWidth="1"/>
    <col min="3054" max="3054" width="14.28515625" style="1" customWidth="1"/>
    <col min="3055" max="3055" width="5.7109375" style="1" customWidth="1"/>
    <col min="3056" max="3056" width="0" style="1" hidden="1" customWidth="1"/>
    <col min="3057" max="3057" width="17.28515625" style="1" customWidth="1"/>
    <col min="3058" max="3058" width="12.7109375" style="1" customWidth="1"/>
    <col min="3059" max="3059" width="0" style="1" hidden="1" customWidth="1"/>
    <col min="3060" max="3060" width="5.28515625" style="1" customWidth="1"/>
    <col min="3061" max="3061" width="0" style="1" hidden="1" customWidth="1"/>
    <col min="3062" max="3062" width="17" style="1" customWidth="1"/>
    <col min="3063" max="3063" width="6.28515625" style="1" customWidth="1"/>
    <col min="3064" max="3064" width="0" style="1" hidden="1" customWidth="1"/>
    <col min="3065" max="3065" width="14.28515625" style="1" customWidth="1"/>
    <col min="3066" max="3066" width="7.5703125" style="1" customWidth="1"/>
    <col min="3067" max="3067" width="0" style="1" hidden="1" customWidth="1"/>
    <col min="3068" max="3069" width="14.28515625" style="1" customWidth="1"/>
    <col min="3070" max="3070" width="20.85546875" style="1" customWidth="1"/>
    <col min="3071" max="3071" width="14.42578125" style="1" customWidth="1"/>
    <col min="3072" max="3072" width="15" style="1" customWidth="1"/>
    <col min="3073" max="3073" width="2.7109375" style="1" customWidth="1"/>
    <col min="3074" max="3074" width="11.7109375" style="1" customWidth="1"/>
    <col min="3075" max="3075" width="11.5703125" style="1" customWidth="1"/>
    <col min="3076" max="3076" width="2.28515625" style="1" customWidth="1"/>
    <col min="3077" max="3077" width="41" style="1" customWidth="1"/>
    <col min="3078" max="3078" width="14.28515625" style="1" customWidth="1"/>
    <col min="3079" max="3080" width="11.5703125" style="1" customWidth="1"/>
    <col min="3081" max="3081" width="21.85546875" style="1" customWidth="1"/>
    <col min="3082" max="3273" width="11.5703125" style="1"/>
    <col min="3274" max="3274" width="21.85546875" style="1" customWidth="1"/>
    <col min="3275" max="3275" width="13.85546875" style="1" customWidth="1"/>
    <col min="3276" max="3276" width="38.7109375" style="1" customWidth="1"/>
    <col min="3277" max="3277" width="3" style="1" bestFit="1" customWidth="1"/>
    <col min="3278" max="3278" width="32.28515625" style="1" customWidth="1"/>
    <col min="3279" max="3279" width="46.28515625" style="1" customWidth="1"/>
    <col min="3280" max="3280" width="19" style="1" customWidth="1"/>
    <col min="3281" max="3281" width="0" style="1" hidden="1" customWidth="1"/>
    <col min="3282" max="3282" width="17.7109375" style="1" customWidth="1"/>
    <col min="3283" max="3283" width="0" style="1" hidden="1" customWidth="1"/>
    <col min="3284" max="3284" width="22.28515625" style="1" customWidth="1"/>
    <col min="3285" max="3285" width="5.28515625" style="1" customWidth="1"/>
    <col min="3286" max="3286" width="36.28515625" style="1" customWidth="1"/>
    <col min="3287" max="3287" width="5.7109375" style="1" customWidth="1"/>
    <col min="3288" max="3288" width="0" style="1" hidden="1" customWidth="1"/>
    <col min="3289" max="3289" width="20.7109375" style="1" customWidth="1"/>
    <col min="3290" max="3290" width="4.85546875" style="1" customWidth="1"/>
    <col min="3291" max="3291" width="0" style="1" hidden="1" customWidth="1"/>
    <col min="3292" max="3292" width="24.7109375" style="1" customWidth="1"/>
    <col min="3293" max="3293" width="12.28515625" style="1" customWidth="1"/>
    <col min="3294" max="3294" width="0" style="1" hidden="1" customWidth="1"/>
    <col min="3295" max="3295" width="3.42578125" style="1" customWidth="1"/>
    <col min="3296" max="3296" width="0" style="1" hidden="1" customWidth="1"/>
    <col min="3297" max="3297" width="17.7109375" style="1" customWidth="1"/>
    <col min="3298" max="3298" width="3.42578125" style="1" customWidth="1"/>
    <col min="3299" max="3299" width="0" style="1" hidden="1" customWidth="1"/>
    <col min="3300" max="3300" width="23.7109375" style="1" customWidth="1"/>
    <col min="3301" max="3301" width="10" style="1" customWidth="1"/>
    <col min="3302" max="3302" width="0" style="1" hidden="1" customWidth="1"/>
    <col min="3303" max="3304" width="14.7109375" style="1" customWidth="1"/>
    <col min="3305" max="3305" width="12.85546875" style="1" customWidth="1"/>
    <col min="3306" max="3306" width="3.28515625" style="1" customWidth="1"/>
    <col min="3307" max="3307" width="30.28515625" style="1" customWidth="1"/>
    <col min="3308" max="3308" width="5" style="1" customWidth="1"/>
    <col min="3309" max="3309" width="0" style="1" hidden="1" customWidth="1"/>
    <col min="3310" max="3310" width="14.28515625" style="1" customWidth="1"/>
    <col min="3311" max="3311" width="5.7109375" style="1" customWidth="1"/>
    <col min="3312" max="3312" width="0" style="1" hidden="1" customWidth="1"/>
    <col min="3313" max="3313" width="17.28515625" style="1" customWidth="1"/>
    <col min="3314" max="3314" width="12.7109375" style="1" customWidth="1"/>
    <col min="3315" max="3315" width="0" style="1" hidden="1" customWidth="1"/>
    <col min="3316" max="3316" width="5.28515625" style="1" customWidth="1"/>
    <col min="3317" max="3317" width="0" style="1" hidden="1" customWidth="1"/>
    <col min="3318" max="3318" width="17" style="1" customWidth="1"/>
    <col min="3319" max="3319" width="6.28515625" style="1" customWidth="1"/>
    <col min="3320" max="3320" width="0" style="1" hidden="1" customWidth="1"/>
    <col min="3321" max="3321" width="14.28515625" style="1" customWidth="1"/>
    <col min="3322" max="3322" width="7.5703125" style="1" customWidth="1"/>
    <col min="3323" max="3323" width="0" style="1" hidden="1" customWidth="1"/>
    <col min="3324" max="3325" width="14.28515625" style="1" customWidth="1"/>
    <col min="3326" max="3326" width="20.85546875" style="1" customWidth="1"/>
    <col min="3327" max="3327" width="14.42578125" style="1" customWidth="1"/>
    <col min="3328" max="3328" width="15" style="1" customWidth="1"/>
    <col min="3329" max="3329" width="2.7109375" style="1" customWidth="1"/>
    <col min="3330" max="3330" width="11.7109375" style="1" customWidth="1"/>
    <col min="3331" max="3331" width="11.5703125" style="1" customWidth="1"/>
    <col min="3332" max="3332" width="2.28515625" style="1" customWidth="1"/>
    <col min="3333" max="3333" width="41" style="1" customWidth="1"/>
    <col min="3334" max="3334" width="14.28515625" style="1" customWidth="1"/>
    <col min="3335" max="3336" width="11.5703125" style="1" customWidth="1"/>
    <col min="3337" max="3337" width="21.85546875" style="1" customWidth="1"/>
    <col min="3338" max="3529" width="11.5703125" style="1"/>
    <col min="3530" max="3530" width="21.85546875" style="1" customWidth="1"/>
    <col min="3531" max="3531" width="13.85546875" style="1" customWidth="1"/>
    <col min="3532" max="3532" width="38.7109375" style="1" customWidth="1"/>
    <col min="3533" max="3533" width="3" style="1" bestFit="1" customWidth="1"/>
    <col min="3534" max="3534" width="32.28515625" style="1" customWidth="1"/>
    <col min="3535" max="3535" width="46.28515625" style="1" customWidth="1"/>
    <col min="3536" max="3536" width="19" style="1" customWidth="1"/>
    <col min="3537" max="3537" width="0" style="1" hidden="1" customWidth="1"/>
    <col min="3538" max="3538" width="17.7109375" style="1" customWidth="1"/>
    <col min="3539" max="3539" width="0" style="1" hidden="1" customWidth="1"/>
    <col min="3540" max="3540" width="22.28515625" style="1" customWidth="1"/>
    <col min="3541" max="3541" width="5.28515625" style="1" customWidth="1"/>
    <col min="3542" max="3542" width="36.28515625" style="1" customWidth="1"/>
    <col min="3543" max="3543" width="5.7109375" style="1" customWidth="1"/>
    <col min="3544" max="3544" width="0" style="1" hidden="1" customWidth="1"/>
    <col min="3545" max="3545" width="20.7109375" style="1" customWidth="1"/>
    <col min="3546" max="3546" width="4.85546875" style="1" customWidth="1"/>
    <col min="3547" max="3547" width="0" style="1" hidden="1" customWidth="1"/>
    <col min="3548" max="3548" width="24.7109375" style="1" customWidth="1"/>
    <col min="3549" max="3549" width="12.28515625" style="1" customWidth="1"/>
    <col min="3550" max="3550" width="0" style="1" hidden="1" customWidth="1"/>
    <col min="3551" max="3551" width="3.42578125" style="1" customWidth="1"/>
    <col min="3552" max="3552" width="0" style="1" hidden="1" customWidth="1"/>
    <col min="3553" max="3553" width="17.7109375" style="1" customWidth="1"/>
    <col min="3554" max="3554" width="3.42578125" style="1" customWidth="1"/>
    <col min="3555" max="3555" width="0" style="1" hidden="1" customWidth="1"/>
    <col min="3556" max="3556" width="23.7109375" style="1" customWidth="1"/>
    <col min="3557" max="3557" width="10" style="1" customWidth="1"/>
    <col min="3558" max="3558" width="0" style="1" hidden="1" customWidth="1"/>
    <col min="3559" max="3560" width="14.7109375" style="1" customWidth="1"/>
    <col min="3561" max="3561" width="12.85546875" style="1" customWidth="1"/>
    <col min="3562" max="3562" width="3.28515625" style="1" customWidth="1"/>
    <col min="3563" max="3563" width="30.28515625" style="1" customWidth="1"/>
    <col min="3564" max="3564" width="5" style="1" customWidth="1"/>
    <col min="3565" max="3565" width="0" style="1" hidden="1" customWidth="1"/>
    <col min="3566" max="3566" width="14.28515625" style="1" customWidth="1"/>
    <col min="3567" max="3567" width="5.7109375" style="1" customWidth="1"/>
    <col min="3568" max="3568" width="0" style="1" hidden="1" customWidth="1"/>
    <col min="3569" max="3569" width="17.28515625" style="1" customWidth="1"/>
    <col min="3570" max="3570" width="12.7109375" style="1" customWidth="1"/>
    <col min="3571" max="3571" width="0" style="1" hidden="1" customWidth="1"/>
    <col min="3572" max="3572" width="5.28515625" style="1" customWidth="1"/>
    <col min="3573" max="3573" width="0" style="1" hidden="1" customWidth="1"/>
    <col min="3574" max="3574" width="17" style="1" customWidth="1"/>
    <col min="3575" max="3575" width="6.28515625" style="1" customWidth="1"/>
    <col min="3576" max="3576" width="0" style="1" hidden="1" customWidth="1"/>
    <col min="3577" max="3577" width="14.28515625" style="1" customWidth="1"/>
    <col min="3578" max="3578" width="7.5703125" style="1" customWidth="1"/>
    <col min="3579" max="3579" width="0" style="1" hidden="1" customWidth="1"/>
    <col min="3580" max="3581" width="14.28515625" style="1" customWidth="1"/>
    <col min="3582" max="3582" width="20.85546875" style="1" customWidth="1"/>
    <col min="3583" max="3583" width="14.42578125" style="1" customWidth="1"/>
    <col min="3584" max="3584" width="15" style="1" customWidth="1"/>
    <col min="3585" max="3585" width="2.7109375" style="1" customWidth="1"/>
    <col min="3586" max="3586" width="11.7109375" style="1" customWidth="1"/>
    <col min="3587" max="3587" width="11.5703125" style="1" customWidth="1"/>
    <col min="3588" max="3588" width="2.28515625" style="1" customWidth="1"/>
    <col min="3589" max="3589" width="41" style="1" customWidth="1"/>
    <col min="3590" max="3590" width="14.28515625" style="1" customWidth="1"/>
    <col min="3591" max="3592" width="11.5703125" style="1" customWidth="1"/>
    <col min="3593" max="3593" width="21.85546875" style="1" customWidth="1"/>
    <col min="3594" max="3785" width="11.5703125" style="1"/>
    <col min="3786" max="3786" width="21.85546875" style="1" customWidth="1"/>
    <col min="3787" max="3787" width="13.85546875" style="1" customWidth="1"/>
    <col min="3788" max="3788" width="38.7109375" style="1" customWidth="1"/>
    <col min="3789" max="3789" width="3" style="1" bestFit="1" customWidth="1"/>
    <col min="3790" max="3790" width="32.28515625" style="1" customWidth="1"/>
    <col min="3791" max="3791" width="46.28515625" style="1" customWidth="1"/>
    <col min="3792" max="3792" width="19" style="1" customWidth="1"/>
    <col min="3793" max="3793" width="0" style="1" hidden="1" customWidth="1"/>
    <col min="3794" max="3794" width="17.7109375" style="1" customWidth="1"/>
    <col min="3795" max="3795" width="0" style="1" hidden="1" customWidth="1"/>
    <col min="3796" max="3796" width="22.28515625" style="1" customWidth="1"/>
    <col min="3797" max="3797" width="5.28515625" style="1" customWidth="1"/>
    <col min="3798" max="3798" width="36.28515625" style="1" customWidth="1"/>
    <col min="3799" max="3799" width="5.7109375" style="1" customWidth="1"/>
    <col min="3800" max="3800" width="0" style="1" hidden="1" customWidth="1"/>
    <col min="3801" max="3801" width="20.7109375" style="1" customWidth="1"/>
    <col min="3802" max="3802" width="4.85546875" style="1" customWidth="1"/>
    <col min="3803" max="3803" width="0" style="1" hidden="1" customWidth="1"/>
    <col min="3804" max="3804" width="24.7109375" style="1" customWidth="1"/>
    <col min="3805" max="3805" width="12.28515625" style="1" customWidth="1"/>
    <col min="3806" max="3806" width="0" style="1" hidden="1" customWidth="1"/>
    <col min="3807" max="3807" width="3.42578125" style="1" customWidth="1"/>
    <col min="3808" max="3808" width="0" style="1" hidden="1" customWidth="1"/>
    <col min="3809" max="3809" width="17.7109375" style="1" customWidth="1"/>
    <col min="3810" max="3810" width="3.42578125" style="1" customWidth="1"/>
    <col min="3811" max="3811" width="0" style="1" hidden="1" customWidth="1"/>
    <col min="3812" max="3812" width="23.7109375" style="1" customWidth="1"/>
    <col min="3813" max="3813" width="10" style="1" customWidth="1"/>
    <col min="3814" max="3814" width="0" style="1" hidden="1" customWidth="1"/>
    <col min="3815" max="3816" width="14.7109375" style="1" customWidth="1"/>
    <col min="3817" max="3817" width="12.85546875" style="1" customWidth="1"/>
    <col min="3818" max="3818" width="3.28515625" style="1" customWidth="1"/>
    <col min="3819" max="3819" width="30.28515625" style="1" customWidth="1"/>
    <col min="3820" max="3820" width="5" style="1" customWidth="1"/>
    <col min="3821" max="3821" width="0" style="1" hidden="1" customWidth="1"/>
    <col min="3822" max="3822" width="14.28515625" style="1" customWidth="1"/>
    <col min="3823" max="3823" width="5.7109375" style="1" customWidth="1"/>
    <col min="3824" max="3824" width="0" style="1" hidden="1" customWidth="1"/>
    <col min="3825" max="3825" width="17.28515625" style="1" customWidth="1"/>
    <col min="3826" max="3826" width="12.7109375" style="1" customWidth="1"/>
    <col min="3827" max="3827" width="0" style="1" hidden="1" customWidth="1"/>
    <col min="3828" max="3828" width="5.28515625" style="1" customWidth="1"/>
    <col min="3829" max="3829" width="0" style="1" hidden="1" customWidth="1"/>
    <col min="3830" max="3830" width="17" style="1" customWidth="1"/>
    <col min="3831" max="3831" width="6.28515625" style="1" customWidth="1"/>
    <col min="3832" max="3832" width="0" style="1" hidden="1" customWidth="1"/>
    <col min="3833" max="3833" width="14.28515625" style="1" customWidth="1"/>
    <col min="3834" max="3834" width="7.5703125" style="1" customWidth="1"/>
    <col min="3835" max="3835" width="0" style="1" hidden="1" customWidth="1"/>
    <col min="3836" max="3837" width="14.28515625" style="1" customWidth="1"/>
    <col min="3838" max="3838" width="20.85546875" style="1" customWidth="1"/>
    <col min="3839" max="3839" width="14.42578125" style="1" customWidth="1"/>
    <col min="3840" max="3840" width="15" style="1" customWidth="1"/>
    <col min="3841" max="3841" width="2.7109375" style="1" customWidth="1"/>
    <col min="3842" max="3842" width="11.7109375" style="1" customWidth="1"/>
    <col min="3843" max="3843" width="11.5703125" style="1" customWidth="1"/>
    <col min="3844" max="3844" width="2.28515625" style="1" customWidth="1"/>
    <col min="3845" max="3845" width="41" style="1" customWidth="1"/>
    <col min="3846" max="3846" width="14.28515625" style="1" customWidth="1"/>
    <col min="3847" max="3848" width="11.5703125" style="1" customWidth="1"/>
    <col min="3849" max="3849" width="21.85546875" style="1" customWidth="1"/>
    <col min="3850" max="4041" width="11.5703125" style="1"/>
    <col min="4042" max="4042" width="21.85546875" style="1" customWidth="1"/>
    <col min="4043" max="4043" width="13.85546875" style="1" customWidth="1"/>
    <col min="4044" max="4044" width="38.7109375" style="1" customWidth="1"/>
    <col min="4045" max="4045" width="3" style="1" bestFit="1" customWidth="1"/>
    <col min="4046" max="4046" width="32.28515625" style="1" customWidth="1"/>
    <col min="4047" max="4047" width="46.28515625" style="1" customWidth="1"/>
    <col min="4048" max="4048" width="19" style="1" customWidth="1"/>
    <col min="4049" max="4049" width="0" style="1" hidden="1" customWidth="1"/>
    <col min="4050" max="4050" width="17.7109375" style="1" customWidth="1"/>
    <col min="4051" max="4051" width="0" style="1" hidden="1" customWidth="1"/>
    <col min="4052" max="4052" width="22.28515625" style="1" customWidth="1"/>
    <col min="4053" max="4053" width="5.28515625" style="1" customWidth="1"/>
    <col min="4054" max="4054" width="36.28515625" style="1" customWidth="1"/>
    <col min="4055" max="4055" width="5.7109375" style="1" customWidth="1"/>
    <col min="4056" max="4056" width="0" style="1" hidden="1" customWidth="1"/>
    <col min="4057" max="4057" width="20.7109375" style="1" customWidth="1"/>
    <col min="4058" max="4058" width="4.85546875" style="1" customWidth="1"/>
    <col min="4059" max="4059" width="0" style="1" hidden="1" customWidth="1"/>
    <col min="4060" max="4060" width="24.7109375" style="1" customWidth="1"/>
    <col min="4061" max="4061" width="12.28515625" style="1" customWidth="1"/>
    <col min="4062" max="4062" width="0" style="1" hidden="1" customWidth="1"/>
    <col min="4063" max="4063" width="3.42578125" style="1" customWidth="1"/>
    <col min="4064" max="4064" width="0" style="1" hidden="1" customWidth="1"/>
    <col min="4065" max="4065" width="17.7109375" style="1" customWidth="1"/>
    <col min="4066" max="4066" width="3.42578125" style="1" customWidth="1"/>
    <col min="4067" max="4067" width="0" style="1" hidden="1" customWidth="1"/>
    <col min="4068" max="4068" width="23.7109375" style="1" customWidth="1"/>
    <col min="4069" max="4069" width="10" style="1" customWidth="1"/>
    <col min="4070" max="4070" width="0" style="1" hidden="1" customWidth="1"/>
    <col min="4071" max="4072" width="14.7109375" style="1" customWidth="1"/>
    <col min="4073" max="4073" width="12.85546875" style="1" customWidth="1"/>
    <col min="4074" max="4074" width="3.28515625" style="1" customWidth="1"/>
    <col min="4075" max="4075" width="30.28515625" style="1" customWidth="1"/>
    <col min="4076" max="4076" width="5" style="1" customWidth="1"/>
    <col min="4077" max="4077" width="0" style="1" hidden="1" customWidth="1"/>
    <col min="4078" max="4078" width="14.28515625" style="1" customWidth="1"/>
    <col min="4079" max="4079" width="5.7109375" style="1" customWidth="1"/>
    <col min="4080" max="4080" width="0" style="1" hidden="1" customWidth="1"/>
    <col min="4081" max="4081" width="17.28515625" style="1" customWidth="1"/>
    <col min="4082" max="4082" width="12.7109375" style="1" customWidth="1"/>
    <col min="4083" max="4083" width="0" style="1" hidden="1" customWidth="1"/>
    <col min="4084" max="4084" width="5.28515625" style="1" customWidth="1"/>
    <col min="4085" max="4085" width="0" style="1" hidden="1" customWidth="1"/>
    <col min="4086" max="4086" width="17" style="1" customWidth="1"/>
    <col min="4087" max="4087" width="6.28515625" style="1" customWidth="1"/>
    <col min="4088" max="4088" width="0" style="1" hidden="1" customWidth="1"/>
    <col min="4089" max="4089" width="14.28515625" style="1" customWidth="1"/>
    <col min="4090" max="4090" width="7.5703125" style="1" customWidth="1"/>
    <col min="4091" max="4091" width="0" style="1" hidden="1" customWidth="1"/>
    <col min="4092" max="4093" width="14.28515625" style="1" customWidth="1"/>
    <col min="4094" max="4094" width="20.85546875" style="1" customWidth="1"/>
    <col min="4095" max="4095" width="14.42578125" style="1" customWidth="1"/>
    <col min="4096" max="4096" width="15" style="1" customWidth="1"/>
    <col min="4097" max="4097" width="2.7109375" style="1" customWidth="1"/>
    <col min="4098" max="4098" width="11.7109375" style="1" customWidth="1"/>
    <col min="4099" max="4099" width="11.5703125" style="1" customWidth="1"/>
    <col min="4100" max="4100" width="2.28515625" style="1" customWidth="1"/>
    <col min="4101" max="4101" width="41" style="1" customWidth="1"/>
    <col min="4102" max="4102" width="14.28515625" style="1" customWidth="1"/>
    <col min="4103" max="4104" width="11.5703125" style="1" customWidth="1"/>
    <col min="4105" max="4105" width="21.85546875" style="1" customWidth="1"/>
    <col min="4106" max="4297" width="11.5703125" style="1"/>
    <col min="4298" max="4298" width="21.85546875" style="1" customWidth="1"/>
    <col min="4299" max="4299" width="13.85546875" style="1" customWidth="1"/>
    <col min="4300" max="4300" width="38.7109375" style="1" customWidth="1"/>
    <col min="4301" max="4301" width="3" style="1" bestFit="1" customWidth="1"/>
    <col min="4302" max="4302" width="32.28515625" style="1" customWidth="1"/>
    <col min="4303" max="4303" width="46.28515625" style="1" customWidth="1"/>
    <col min="4304" max="4304" width="19" style="1" customWidth="1"/>
    <col min="4305" max="4305" width="0" style="1" hidden="1" customWidth="1"/>
    <col min="4306" max="4306" width="17.7109375" style="1" customWidth="1"/>
    <col min="4307" max="4307" width="0" style="1" hidden="1" customWidth="1"/>
    <col min="4308" max="4308" width="22.28515625" style="1" customWidth="1"/>
    <col min="4309" max="4309" width="5.28515625" style="1" customWidth="1"/>
    <col min="4310" max="4310" width="36.28515625" style="1" customWidth="1"/>
    <col min="4311" max="4311" width="5.7109375" style="1" customWidth="1"/>
    <col min="4312" max="4312" width="0" style="1" hidden="1" customWidth="1"/>
    <col min="4313" max="4313" width="20.7109375" style="1" customWidth="1"/>
    <col min="4314" max="4314" width="4.85546875" style="1" customWidth="1"/>
    <col min="4315" max="4315" width="0" style="1" hidden="1" customWidth="1"/>
    <col min="4316" max="4316" width="24.7109375" style="1" customWidth="1"/>
    <col min="4317" max="4317" width="12.28515625" style="1" customWidth="1"/>
    <col min="4318" max="4318" width="0" style="1" hidden="1" customWidth="1"/>
    <col min="4319" max="4319" width="3.42578125" style="1" customWidth="1"/>
    <col min="4320" max="4320" width="0" style="1" hidden="1" customWidth="1"/>
    <col min="4321" max="4321" width="17.7109375" style="1" customWidth="1"/>
    <col min="4322" max="4322" width="3.42578125" style="1" customWidth="1"/>
    <col min="4323" max="4323" width="0" style="1" hidden="1" customWidth="1"/>
    <col min="4324" max="4324" width="23.7109375" style="1" customWidth="1"/>
    <col min="4325" max="4325" width="10" style="1" customWidth="1"/>
    <col min="4326" max="4326" width="0" style="1" hidden="1" customWidth="1"/>
    <col min="4327" max="4328" width="14.7109375" style="1" customWidth="1"/>
    <col min="4329" max="4329" width="12.85546875" style="1" customWidth="1"/>
    <col min="4330" max="4330" width="3.28515625" style="1" customWidth="1"/>
    <col min="4331" max="4331" width="30.28515625" style="1" customWidth="1"/>
    <col min="4332" max="4332" width="5" style="1" customWidth="1"/>
    <col min="4333" max="4333" width="0" style="1" hidden="1" customWidth="1"/>
    <col min="4334" max="4334" width="14.28515625" style="1" customWidth="1"/>
    <col min="4335" max="4335" width="5.7109375" style="1" customWidth="1"/>
    <col min="4336" max="4336" width="0" style="1" hidden="1" customWidth="1"/>
    <col min="4337" max="4337" width="17.28515625" style="1" customWidth="1"/>
    <col min="4338" max="4338" width="12.7109375" style="1" customWidth="1"/>
    <col min="4339" max="4339" width="0" style="1" hidden="1" customWidth="1"/>
    <col min="4340" max="4340" width="5.28515625" style="1" customWidth="1"/>
    <col min="4341" max="4341" width="0" style="1" hidden="1" customWidth="1"/>
    <col min="4342" max="4342" width="17" style="1" customWidth="1"/>
    <col min="4343" max="4343" width="6.28515625" style="1" customWidth="1"/>
    <col min="4344" max="4344" width="0" style="1" hidden="1" customWidth="1"/>
    <col min="4345" max="4345" width="14.28515625" style="1" customWidth="1"/>
    <col min="4346" max="4346" width="7.5703125" style="1" customWidth="1"/>
    <col min="4347" max="4347" width="0" style="1" hidden="1" customWidth="1"/>
    <col min="4348" max="4349" width="14.28515625" style="1" customWidth="1"/>
    <col min="4350" max="4350" width="20.85546875" style="1" customWidth="1"/>
    <col min="4351" max="4351" width="14.42578125" style="1" customWidth="1"/>
    <col min="4352" max="4352" width="15" style="1" customWidth="1"/>
    <col min="4353" max="4353" width="2.7109375" style="1" customWidth="1"/>
    <col min="4354" max="4354" width="11.7109375" style="1" customWidth="1"/>
    <col min="4355" max="4355" width="11.5703125" style="1" customWidth="1"/>
    <col min="4356" max="4356" width="2.28515625" style="1" customWidth="1"/>
    <col min="4357" max="4357" width="41" style="1" customWidth="1"/>
    <col min="4358" max="4358" width="14.28515625" style="1" customWidth="1"/>
    <col min="4359" max="4360" width="11.5703125" style="1" customWidth="1"/>
    <col min="4361" max="4361" width="21.85546875" style="1" customWidth="1"/>
    <col min="4362" max="4553" width="11.5703125" style="1"/>
    <col min="4554" max="4554" width="21.85546875" style="1" customWidth="1"/>
    <col min="4555" max="4555" width="13.85546875" style="1" customWidth="1"/>
    <col min="4556" max="4556" width="38.7109375" style="1" customWidth="1"/>
    <col min="4557" max="4557" width="3" style="1" bestFit="1" customWidth="1"/>
    <col min="4558" max="4558" width="32.28515625" style="1" customWidth="1"/>
    <col min="4559" max="4559" width="46.28515625" style="1" customWidth="1"/>
    <col min="4560" max="4560" width="19" style="1" customWidth="1"/>
    <col min="4561" max="4561" width="0" style="1" hidden="1" customWidth="1"/>
    <col min="4562" max="4562" width="17.7109375" style="1" customWidth="1"/>
    <col min="4563" max="4563" width="0" style="1" hidden="1" customWidth="1"/>
    <col min="4564" max="4564" width="22.28515625" style="1" customWidth="1"/>
    <col min="4565" max="4565" width="5.28515625" style="1" customWidth="1"/>
    <col min="4566" max="4566" width="36.28515625" style="1" customWidth="1"/>
    <col min="4567" max="4567" width="5.7109375" style="1" customWidth="1"/>
    <col min="4568" max="4568" width="0" style="1" hidden="1" customWidth="1"/>
    <col min="4569" max="4569" width="20.7109375" style="1" customWidth="1"/>
    <col min="4570" max="4570" width="4.85546875" style="1" customWidth="1"/>
    <col min="4571" max="4571" width="0" style="1" hidden="1" customWidth="1"/>
    <col min="4572" max="4572" width="24.7109375" style="1" customWidth="1"/>
    <col min="4573" max="4573" width="12.28515625" style="1" customWidth="1"/>
    <col min="4574" max="4574" width="0" style="1" hidden="1" customWidth="1"/>
    <col min="4575" max="4575" width="3.42578125" style="1" customWidth="1"/>
    <col min="4576" max="4576" width="0" style="1" hidden="1" customWidth="1"/>
    <col min="4577" max="4577" width="17.7109375" style="1" customWidth="1"/>
    <col min="4578" max="4578" width="3.42578125" style="1" customWidth="1"/>
    <col min="4579" max="4579" width="0" style="1" hidden="1" customWidth="1"/>
    <col min="4580" max="4580" width="23.7109375" style="1" customWidth="1"/>
    <col min="4581" max="4581" width="10" style="1" customWidth="1"/>
    <col min="4582" max="4582" width="0" style="1" hidden="1" customWidth="1"/>
    <col min="4583" max="4584" width="14.7109375" style="1" customWidth="1"/>
    <col min="4585" max="4585" width="12.85546875" style="1" customWidth="1"/>
    <col min="4586" max="4586" width="3.28515625" style="1" customWidth="1"/>
    <col min="4587" max="4587" width="30.28515625" style="1" customWidth="1"/>
    <col min="4588" max="4588" width="5" style="1" customWidth="1"/>
    <col min="4589" max="4589" width="0" style="1" hidden="1" customWidth="1"/>
    <col min="4590" max="4590" width="14.28515625" style="1" customWidth="1"/>
    <col min="4591" max="4591" width="5.7109375" style="1" customWidth="1"/>
    <col min="4592" max="4592" width="0" style="1" hidden="1" customWidth="1"/>
    <col min="4593" max="4593" width="17.28515625" style="1" customWidth="1"/>
    <col min="4594" max="4594" width="12.7109375" style="1" customWidth="1"/>
    <col min="4595" max="4595" width="0" style="1" hidden="1" customWidth="1"/>
    <col min="4596" max="4596" width="5.28515625" style="1" customWidth="1"/>
    <col min="4597" max="4597" width="0" style="1" hidden="1" customWidth="1"/>
    <col min="4598" max="4598" width="17" style="1" customWidth="1"/>
    <col min="4599" max="4599" width="6.28515625" style="1" customWidth="1"/>
    <col min="4600" max="4600" width="0" style="1" hidden="1" customWidth="1"/>
    <col min="4601" max="4601" width="14.28515625" style="1" customWidth="1"/>
    <col min="4602" max="4602" width="7.5703125" style="1" customWidth="1"/>
    <col min="4603" max="4603" width="0" style="1" hidden="1" customWidth="1"/>
    <col min="4604" max="4605" width="14.28515625" style="1" customWidth="1"/>
    <col min="4606" max="4606" width="20.85546875" style="1" customWidth="1"/>
    <col min="4607" max="4607" width="14.42578125" style="1" customWidth="1"/>
    <col min="4608" max="4608" width="15" style="1" customWidth="1"/>
    <col min="4609" max="4609" width="2.7109375" style="1" customWidth="1"/>
    <col min="4610" max="4610" width="11.7109375" style="1" customWidth="1"/>
    <col min="4611" max="4611" width="11.5703125" style="1" customWidth="1"/>
    <col min="4612" max="4612" width="2.28515625" style="1" customWidth="1"/>
    <col min="4613" max="4613" width="41" style="1" customWidth="1"/>
    <col min="4614" max="4614" width="14.28515625" style="1" customWidth="1"/>
    <col min="4615" max="4616" width="11.5703125" style="1" customWidth="1"/>
    <col min="4617" max="4617" width="21.85546875" style="1" customWidth="1"/>
    <col min="4618" max="4809" width="11.5703125" style="1"/>
    <col min="4810" max="4810" width="21.85546875" style="1" customWidth="1"/>
    <col min="4811" max="4811" width="13.85546875" style="1" customWidth="1"/>
    <col min="4812" max="4812" width="38.7109375" style="1" customWidth="1"/>
    <col min="4813" max="4813" width="3" style="1" bestFit="1" customWidth="1"/>
    <col min="4814" max="4814" width="32.28515625" style="1" customWidth="1"/>
    <col min="4815" max="4815" width="46.28515625" style="1" customWidth="1"/>
    <col min="4816" max="4816" width="19" style="1" customWidth="1"/>
    <col min="4817" max="4817" width="0" style="1" hidden="1" customWidth="1"/>
    <col min="4818" max="4818" width="17.7109375" style="1" customWidth="1"/>
    <col min="4819" max="4819" width="0" style="1" hidden="1" customWidth="1"/>
    <col min="4820" max="4820" width="22.28515625" style="1" customWidth="1"/>
    <col min="4821" max="4821" width="5.28515625" style="1" customWidth="1"/>
    <col min="4822" max="4822" width="36.28515625" style="1" customWidth="1"/>
    <col min="4823" max="4823" width="5.7109375" style="1" customWidth="1"/>
    <col min="4824" max="4824" width="0" style="1" hidden="1" customWidth="1"/>
    <col min="4825" max="4825" width="20.7109375" style="1" customWidth="1"/>
    <col min="4826" max="4826" width="4.85546875" style="1" customWidth="1"/>
    <col min="4827" max="4827" width="0" style="1" hidden="1" customWidth="1"/>
    <col min="4828" max="4828" width="24.7109375" style="1" customWidth="1"/>
    <col min="4829" max="4829" width="12.28515625" style="1" customWidth="1"/>
    <col min="4830" max="4830" width="0" style="1" hidden="1" customWidth="1"/>
    <col min="4831" max="4831" width="3.42578125" style="1" customWidth="1"/>
    <col min="4832" max="4832" width="0" style="1" hidden="1" customWidth="1"/>
    <col min="4833" max="4833" width="17.7109375" style="1" customWidth="1"/>
    <col min="4834" max="4834" width="3.42578125" style="1" customWidth="1"/>
    <col min="4835" max="4835" width="0" style="1" hidden="1" customWidth="1"/>
    <col min="4836" max="4836" width="23.7109375" style="1" customWidth="1"/>
    <col min="4837" max="4837" width="10" style="1" customWidth="1"/>
    <col min="4838" max="4838" width="0" style="1" hidden="1" customWidth="1"/>
    <col min="4839" max="4840" width="14.7109375" style="1" customWidth="1"/>
    <col min="4841" max="4841" width="12.85546875" style="1" customWidth="1"/>
    <col min="4842" max="4842" width="3.28515625" style="1" customWidth="1"/>
    <col min="4843" max="4843" width="30.28515625" style="1" customWidth="1"/>
    <col min="4844" max="4844" width="5" style="1" customWidth="1"/>
    <col min="4845" max="4845" width="0" style="1" hidden="1" customWidth="1"/>
    <col min="4846" max="4846" width="14.28515625" style="1" customWidth="1"/>
    <col min="4847" max="4847" width="5.7109375" style="1" customWidth="1"/>
    <col min="4848" max="4848" width="0" style="1" hidden="1" customWidth="1"/>
    <col min="4849" max="4849" width="17.28515625" style="1" customWidth="1"/>
    <col min="4850" max="4850" width="12.7109375" style="1" customWidth="1"/>
    <col min="4851" max="4851" width="0" style="1" hidden="1" customWidth="1"/>
    <col min="4852" max="4852" width="5.28515625" style="1" customWidth="1"/>
    <col min="4853" max="4853" width="0" style="1" hidden="1" customWidth="1"/>
    <col min="4854" max="4854" width="17" style="1" customWidth="1"/>
    <col min="4855" max="4855" width="6.28515625" style="1" customWidth="1"/>
    <col min="4856" max="4856" width="0" style="1" hidden="1" customWidth="1"/>
    <col min="4857" max="4857" width="14.28515625" style="1" customWidth="1"/>
    <col min="4858" max="4858" width="7.5703125" style="1" customWidth="1"/>
    <col min="4859" max="4859" width="0" style="1" hidden="1" customWidth="1"/>
    <col min="4860" max="4861" width="14.28515625" style="1" customWidth="1"/>
    <col min="4862" max="4862" width="20.85546875" style="1" customWidth="1"/>
    <col min="4863" max="4863" width="14.42578125" style="1" customWidth="1"/>
    <col min="4864" max="4864" width="15" style="1" customWidth="1"/>
    <col min="4865" max="4865" width="2.7109375" style="1" customWidth="1"/>
    <col min="4866" max="4866" width="11.7109375" style="1" customWidth="1"/>
    <col min="4867" max="4867" width="11.5703125" style="1" customWidth="1"/>
    <col min="4868" max="4868" width="2.28515625" style="1" customWidth="1"/>
    <col min="4869" max="4869" width="41" style="1" customWidth="1"/>
    <col min="4870" max="4870" width="14.28515625" style="1" customWidth="1"/>
    <col min="4871" max="4872" width="11.5703125" style="1" customWidth="1"/>
    <col min="4873" max="4873" width="21.85546875" style="1" customWidth="1"/>
    <col min="4874" max="5065" width="11.5703125" style="1"/>
    <col min="5066" max="5066" width="21.85546875" style="1" customWidth="1"/>
    <col min="5067" max="5067" width="13.85546875" style="1" customWidth="1"/>
    <col min="5068" max="5068" width="38.7109375" style="1" customWidth="1"/>
    <col min="5069" max="5069" width="3" style="1" bestFit="1" customWidth="1"/>
    <col min="5070" max="5070" width="32.28515625" style="1" customWidth="1"/>
    <col min="5071" max="5071" width="46.28515625" style="1" customWidth="1"/>
    <col min="5072" max="5072" width="19" style="1" customWidth="1"/>
    <col min="5073" max="5073" width="0" style="1" hidden="1" customWidth="1"/>
    <col min="5074" max="5074" width="17.7109375" style="1" customWidth="1"/>
    <col min="5075" max="5075" width="0" style="1" hidden="1" customWidth="1"/>
    <col min="5076" max="5076" width="22.28515625" style="1" customWidth="1"/>
    <col min="5077" max="5077" width="5.28515625" style="1" customWidth="1"/>
    <col min="5078" max="5078" width="36.28515625" style="1" customWidth="1"/>
    <col min="5079" max="5079" width="5.7109375" style="1" customWidth="1"/>
    <col min="5080" max="5080" width="0" style="1" hidden="1" customWidth="1"/>
    <col min="5081" max="5081" width="20.7109375" style="1" customWidth="1"/>
    <col min="5082" max="5082" width="4.85546875" style="1" customWidth="1"/>
    <col min="5083" max="5083" width="0" style="1" hidden="1" customWidth="1"/>
    <col min="5084" max="5084" width="24.7109375" style="1" customWidth="1"/>
    <col min="5085" max="5085" width="12.28515625" style="1" customWidth="1"/>
    <col min="5086" max="5086" width="0" style="1" hidden="1" customWidth="1"/>
    <col min="5087" max="5087" width="3.42578125" style="1" customWidth="1"/>
    <col min="5088" max="5088" width="0" style="1" hidden="1" customWidth="1"/>
    <col min="5089" max="5089" width="17.7109375" style="1" customWidth="1"/>
    <col min="5090" max="5090" width="3.42578125" style="1" customWidth="1"/>
    <col min="5091" max="5091" width="0" style="1" hidden="1" customWidth="1"/>
    <col min="5092" max="5092" width="23.7109375" style="1" customWidth="1"/>
    <col min="5093" max="5093" width="10" style="1" customWidth="1"/>
    <col min="5094" max="5094" width="0" style="1" hidden="1" customWidth="1"/>
    <col min="5095" max="5096" width="14.7109375" style="1" customWidth="1"/>
    <col min="5097" max="5097" width="12.85546875" style="1" customWidth="1"/>
    <col min="5098" max="5098" width="3.28515625" style="1" customWidth="1"/>
    <col min="5099" max="5099" width="30.28515625" style="1" customWidth="1"/>
    <col min="5100" max="5100" width="5" style="1" customWidth="1"/>
    <col min="5101" max="5101" width="0" style="1" hidden="1" customWidth="1"/>
    <col min="5102" max="5102" width="14.28515625" style="1" customWidth="1"/>
    <col min="5103" max="5103" width="5.7109375" style="1" customWidth="1"/>
    <col min="5104" max="5104" width="0" style="1" hidden="1" customWidth="1"/>
    <col min="5105" max="5105" width="17.28515625" style="1" customWidth="1"/>
    <col min="5106" max="5106" width="12.7109375" style="1" customWidth="1"/>
    <col min="5107" max="5107" width="0" style="1" hidden="1" customWidth="1"/>
    <col min="5108" max="5108" width="5.28515625" style="1" customWidth="1"/>
    <col min="5109" max="5109" width="0" style="1" hidden="1" customWidth="1"/>
    <col min="5110" max="5110" width="17" style="1" customWidth="1"/>
    <col min="5111" max="5111" width="6.28515625" style="1" customWidth="1"/>
    <col min="5112" max="5112" width="0" style="1" hidden="1" customWidth="1"/>
    <col min="5113" max="5113" width="14.28515625" style="1" customWidth="1"/>
    <col min="5114" max="5114" width="7.5703125" style="1" customWidth="1"/>
    <col min="5115" max="5115" width="0" style="1" hidden="1" customWidth="1"/>
    <col min="5116" max="5117" width="14.28515625" style="1" customWidth="1"/>
    <col min="5118" max="5118" width="20.85546875" style="1" customWidth="1"/>
    <col min="5119" max="5119" width="14.42578125" style="1" customWidth="1"/>
    <col min="5120" max="5120" width="15" style="1" customWidth="1"/>
    <col min="5121" max="5121" width="2.7109375" style="1" customWidth="1"/>
    <col min="5122" max="5122" width="11.7109375" style="1" customWidth="1"/>
    <col min="5123" max="5123" width="11.5703125" style="1" customWidth="1"/>
    <col min="5124" max="5124" width="2.28515625" style="1" customWidth="1"/>
    <col min="5125" max="5125" width="41" style="1" customWidth="1"/>
    <col min="5126" max="5126" width="14.28515625" style="1" customWidth="1"/>
    <col min="5127" max="5128" width="11.5703125" style="1" customWidth="1"/>
    <col min="5129" max="5129" width="21.85546875" style="1" customWidth="1"/>
    <col min="5130" max="5321" width="11.5703125" style="1"/>
    <col min="5322" max="5322" width="21.85546875" style="1" customWidth="1"/>
    <col min="5323" max="5323" width="13.85546875" style="1" customWidth="1"/>
    <col min="5324" max="5324" width="38.7109375" style="1" customWidth="1"/>
    <col min="5325" max="5325" width="3" style="1" bestFit="1" customWidth="1"/>
    <col min="5326" max="5326" width="32.28515625" style="1" customWidth="1"/>
    <col min="5327" max="5327" width="46.28515625" style="1" customWidth="1"/>
    <col min="5328" max="5328" width="19" style="1" customWidth="1"/>
    <col min="5329" max="5329" width="0" style="1" hidden="1" customWidth="1"/>
    <col min="5330" max="5330" width="17.7109375" style="1" customWidth="1"/>
    <col min="5331" max="5331" width="0" style="1" hidden="1" customWidth="1"/>
    <col min="5332" max="5332" width="22.28515625" style="1" customWidth="1"/>
    <col min="5333" max="5333" width="5.28515625" style="1" customWidth="1"/>
    <col min="5334" max="5334" width="36.28515625" style="1" customWidth="1"/>
    <col min="5335" max="5335" width="5.7109375" style="1" customWidth="1"/>
    <col min="5336" max="5336" width="0" style="1" hidden="1" customWidth="1"/>
    <col min="5337" max="5337" width="20.7109375" style="1" customWidth="1"/>
    <col min="5338" max="5338" width="4.85546875" style="1" customWidth="1"/>
    <col min="5339" max="5339" width="0" style="1" hidden="1" customWidth="1"/>
    <col min="5340" max="5340" width="24.7109375" style="1" customWidth="1"/>
    <col min="5341" max="5341" width="12.28515625" style="1" customWidth="1"/>
    <col min="5342" max="5342" width="0" style="1" hidden="1" customWidth="1"/>
    <col min="5343" max="5343" width="3.42578125" style="1" customWidth="1"/>
    <col min="5344" max="5344" width="0" style="1" hidden="1" customWidth="1"/>
    <col min="5345" max="5345" width="17.7109375" style="1" customWidth="1"/>
    <col min="5346" max="5346" width="3.42578125" style="1" customWidth="1"/>
    <col min="5347" max="5347" width="0" style="1" hidden="1" customWidth="1"/>
    <col min="5348" max="5348" width="23.7109375" style="1" customWidth="1"/>
    <col min="5349" max="5349" width="10" style="1" customWidth="1"/>
    <col min="5350" max="5350" width="0" style="1" hidden="1" customWidth="1"/>
    <col min="5351" max="5352" width="14.7109375" style="1" customWidth="1"/>
    <col min="5353" max="5353" width="12.85546875" style="1" customWidth="1"/>
    <col min="5354" max="5354" width="3.28515625" style="1" customWidth="1"/>
    <col min="5355" max="5355" width="30.28515625" style="1" customWidth="1"/>
    <col min="5356" max="5356" width="5" style="1" customWidth="1"/>
    <col min="5357" max="5357" width="0" style="1" hidden="1" customWidth="1"/>
    <col min="5358" max="5358" width="14.28515625" style="1" customWidth="1"/>
    <col min="5359" max="5359" width="5.7109375" style="1" customWidth="1"/>
    <col min="5360" max="5360" width="0" style="1" hidden="1" customWidth="1"/>
    <col min="5361" max="5361" width="17.28515625" style="1" customWidth="1"/>
    <col min="5362" max="5362" width="12.7109375" style="1" customWidth="1"/>
    <col min="5363" max="5363" width="0" style="1" hidden="1" customWidth="1"/>
    <col min="5364" max="5364" width="5.28515625" style="1" customWidth="1"/>
    <col min="5365" max="5365" width="0" style="1" hidden="1" customWidth="1"/>
    <col min="5366" max="5366" width="17" style="1" customWidth="1"/>
    <col min="5367" max="5367" width="6.28515625" style="1" customWidth="1"/>
    <col min="5368" max="5368" width="0" style="1" hidden="1" customWidth="1"/>
    <col min="5369" max="5369" width="14.28515625" style="1" customWidth="1"/>
    <col min="5370" max="5370" width="7.5703125" style="1" customWidth="1"/>
    <col min="5371" max="5371" width="0" style="1" hidden="1" customWidth="1"/>
    <col min="5372" max="5373" width="14.28515625" style="1" customWidth="1"/>
    <col min="5374" max="5374" width="20.85546875" style="1" customWidth="1"/>
    <col min="5375" max="5375" width="14.42578125" style="1" customWidth="1"/>
    <col min="5376" max="5376" width="15" style="1" customWidth="1"/>
    <col min="5377" max="5377" width="2.7109375" style="1" customWidth="1"/>
    <col min="5378" max="5378" width="11.7109375" style="1" customWidth="1"/>
    <col min="5379" max="5379" width="11.5703125" style="1" customWidth="1"/>
    <col min="5380" max="5380" width="2.28515625" style="1" customWidth="1"/>
    <col min="5381" max="5381" width="41" style="1" customWidth="1"/>
    <col min="5382" max="5382" width="14.28515625" style="1" customWidth="1"/>
    <col min="5383" max="5384" width="11.5703125" style="1" customWidth="1"/>
    <col min="5385" max="5385" width="21.85546875" style="1" customWidth="1"/>
    <col min="5386" max="5577" width="11.5703125" style="1"/>
    <col min="5578" max="5578" width="21.85546875" style="1" customWidth="1"/>
    <col min="5579" max="5579" width="13.85546875" style="1" customWidth="1"/>
    <col min="5580" max="5580" width="38.7109375" style="1" customWidth="1"/>
    <col min="5581" max="5581" width="3" style="1" bestFit="1" customWidth="1"/>
    <col min="5582" max="5582" width="32.28515625" style="1" customWidth="1"/>
    <col min="5583" max="5583" width="46.28515625" style="1" customWidth="1"/>
    <col min="5584" max="5584" width="19" style="1" customWidth="1"/>
    <col min="5585" max="5585" width="0" style="1" hidden="1" customWidth="1"/>
    <col min="5586" max="5586" width="17.7109375" style="1" customWidth="1"/>
    <col min="5587" max="5587" width="0" style="1" hidden="1" customWidth="1"/>
    <col min="5588" max="5588" width="22.28515625" style="1" customWidth="1"/>
    <col min="5589" max="5589" width="5.28515625" style="1" customWidth="1"/>
    <col min="5590" max="5590" width="36.28515625" style="1" customWidth="1"/>
    <col min="5591" max="5591" width="5.7109375" style="1" customWidth="1"/>
    <col min="5592" max="5592" width="0" style="1" hidden="1" customWidth="1"/>
    <col min="5593" max="5593" width="20.7109375" style="1" customWidth="1"/>
    <col min="5594" max="5594" width="4.85546875" style="1" customWidth="1"/>
    <col min="5595" max="5595" width="0" style="1" hidden="1" customWidth="1"/>
    <col min="5596" max="5596" width="24.7109375" style="1" customWidth="1"/>
    <col min="5597" max="5597" width="12.28515625" style="1" customWidth="1"/>
    <col min="5598" max="5598" width="0" style="1" hidden="1" customWidth="1"/>
    <col min="5599" max="5599" width="3.42578125" style="1" customWidth="1"/>
    <col min="5600" max="5600" width="0" style="1" hidden="1" customWidth="1"/>
    <col min="5601" max="5601" width="17.7109375" style="1" customWidth="1"/>
    <col min="5602" max="5602" width="3.42578125" style="1" customWidth="1"/>
    <col min="5603" max="5603" width="0" style="1" hidden="1" customWidth="1"/>
    <col min="5604" max="5604" width="23.7109375" style="1" customWidth="1"/>
    <col min="5605" max="5605" width="10" style="1" customWidth="1"/>
    <col min="5606" max="5606" width="0" style="1" hidden="1" customWidth="1"/>
    <col min="5607" max="5608" width="14.7109375" style="1" customWidth="1"/>
    <col min="5609" max="5609" width="12.85546875" style="1" customWidth="1"/>
    <col min="5610" max="5610" width="3.28515625" style="1" customWidth="1"/>
    <col min="5611" max="5611" width="30.28515625" style="1" customWidth="1"/>
    <col min="5612" max="5612" width="5" style="1" customWidth="1"/>
    <col min="5613" max="5613" width="0" style="1" hidden="1" customWidth="1"/>
    <col min="5614" max="5614" width="14.28515625" style="1" customWidth="1"/>
    <col min="5615" max="5615" width="5.7109375" style="1" customWidth="1"/>
    <col min="5616" max="5616" width="0" style="1" hidden="1" customWidth="1"/>
    <col min="5617" max="5617" width="17.28515625" style="1" customWidth="1"/>
    <col min="5618" max="5618" width="12.7109375" style="1" customWidth="1"/>
    <col min="5619" max="5619" width="0" style="1" hidden="1" customWidth="1"/>
    <col min="5620" max="5620" width="5.28515625" style="1" customWidth="1"/>
    <col min="5621" max="5621" width="0" style="1" hidden="1" customWidth="1"/>
    <col min="5622" max="5622" width="17" style="1" customWidth="1"/>
    <col min="5623" max="5623" width="6.28515625" style="1" customWidth="1"/>
    <col min="5624" max="5624" width="0" style="1" hidden="1" customWidth="1"/>
    <col min="5625" max="5625" width="14.28515625" style="1" customWidth="1"/>
    <col min="5626" max="5626" width="7.5703125" style="1" customWidth="1"/>
    <col min="5627" max="5627" width="0" style="1" hidden="1" customWidth="1"/>
    <col min="5628" max="5629" width="14.28515625" style="1" customWidth="1"/>
    <col min="5630" max="5630" width="20.85546875" style="1" customWidth="1"/>
    <col min="5631" max="5631" width="14.42578125" style="1" customWidth="1"/>
    <col min="5632" max="5632" width="15" style="1" customWidth="1"/>
    <col min="5633" max="5633" width="2.7109375" style="1" customWidth="1"/>
    <col min="5634" max="5634" width="11.7109375" style="1" customWidth="1"/>
    <col min="5635" max="5635" width="11.5703125" style="1" customWidth="1"/>
    <col min="5636" max="5636" width="2.28515625" style="1" customWidth="1"/>
    <col min="5637" max="5637" width="41" style="1" customWidth="1"/>
    <col min="5638" max="5638" width="14.28515625" style="1" customWidth="1"/>
    <col min="5639" max="5640" width="11.5703125" style="1" customWidth="1"/>
    <col min="5641" max="5641" width="21.85546875" style="1" customWidth="1"/>
    <col min="5642" max="5833" width="11.5703125" style="1"/>
    <col min="5834" max="5834" width="21.85546875" style="1" customWidth="1"/>
    <col min="5835" max="5835" width="13.85546875" style="1" customWidth="1"/>
    <col min="5836" max="5836" width="38.7109375" style="1" customWidth="1"/>
    <col min="5837" max="5837" width="3" style="1" bestFit="1" customWidth="1"/>
    <col min="5838" max="5838" width="32.28515625" style="1" customWidth="1"/>
    <col min="5839" max="5839" width="46.28515625" style="1" customWidth="1"/>
    <col min="5840" max="5840" width="19" style="1" customWidth="1"/>
    <col min="5841" max="5841" width="0" style="1" hidden="1" customWidth="1"/>
    <col min="5842" max="5842" width="17.7109375" style="1" customWidth="1"/>
    <col min="5843" max="5843" width="0" style="1" hidden="1" customWidth="1"/>
    <col min="5844" max="5844" width="22.28515625" style="1" customWidth="1"/>
    <col min="5845" max="5845" width="5.28515625" style="1" customWidth="1"/>
    <col min="5846" max="5846" width="36.28515625" style="1" customWidth="1"/>
    <col min="5847" max="5847" width="5.7109375" style="1" customWidth="1"/>
    <col min="5848" max="5848" width="0" style="1" hidden="1" customWidth="1"/>
    <col min="5849" max="5849" width="20.7109375" style="1" customWidth="1"/>
    <col min="5850" max="5850" width="4.85546875" style="1" customWidth="1"/>
    <col min="5851" max="5851" width="0" style="1" hidden="1" customWidth="1"/>
    <col min="5852" max="5852" width="24.7109375" style="1" customWidth="1"/>
    <col min="5853" max="5853" width="12.28515625" style="1" customWidth="1"/>
    <col min="5854" max="5854" width="0" style="1" hidden="1" customWidth="1"/>
    <col min="5855" max="5855" width="3.42578125" style="1" customWidth="1"/>
    <col min="5856" max="5856" width="0" style="1" hidden="1" customWidth="1"/>
    <col min="5857" max="5857" width="17.7109375" style="1" customWidth="1"/>
    <col min="5858" max="5858" width="3.42578125" style="1" customWidth="1"/>
    <col min="5859" max="5859" width="0" style="1" hidden="1" customWidth="1"/>
    <col min="5860" max="5860" width="23.7109375" style="1" customWidth="1"/>
    <col min="5861" max="5861" width="10" style="1" customWidth="1"/>
    <col min="5862" max="5862" width="0" style="1" hidden="1" customWidth="1"/>
    <col min="5863" max="5864" width="14.7109375" style="1" customWidth="1"/>
    <col min="5865" max="5865" width="12.85546875" style="1" customWidth="1"/>
    <col min="5866" max="5866" width="3.28515625" style="1" customWidth="1"/>
    <col min="5867" max="5867" width="30.28515625" style="1" customWidth="1"/>
    <col min="5868" max="5868" width="5" style="1" customWidth="1"/>
    <col min="5869" max="5869" width="0" style="1" hidden="1" customWidth="1"/>
    <col min="5870" max="5870" width="14.28515625" style="1" customWidth="1"/>
    <col min="5871" max="5871" width="5.7109375" style="1" customWidth="1"/>
    <col min="5872" max="5872" width="0" style="1" hidden="1" customWidth="1"/>
    <col min="5873" max="5873" width="17.28515625" style="1" customWidth="1"/>
    <col min="5874" max="5874" width="12.7109375" style="1" customWidth="1"/>
    <col min="5875" max="5875" width="0" style="1" hidden="1" customWidth="1"/>
    <col min="5876" max="5876" width="5.28515625" style="1" customWidth="1"/>
    <col min="5877" max="5877" width="0" style="1" hidden="1" customWidth="1"/>
    <col min="5878" max="5878" width="17" style="1" customWidth="1"/>
    <col min="5879" max="5879" width="6.28515625" style="1" customWidth="1"/>
    <col min="5880" max="5880" width="0" style="1" hidden="1" customWidth="1"/>
    <col min="5881" max="5881" width="14.28515625" style="1" customWidth="1"/>
    <col min="5882" max="5882" width="7.5703125" style="1" customWidth="1"/>
    <col min="5883" max="5883" width="0" style="1" hidden="1" customWidth="1"/>
    <col min="5884" max="5885" width="14.28515625" style="1" customWidth="1"/>
    <col min="5886" max="5886" width="20.85546875" style="1" customWidth="1"/>
    <col min="5887" max="5887" width="14.42578125" style="1" customWidth="1"/>
    <col min="5888" max="5888" width="15" style="1" customWidth="1"/>
    <col min="5889" max="5889" width="2.7109375" style="1" customWidth="1"/>
    <col min="5890" max="5890" width="11.7109375" style="1" customWidth="1"/>
    <col min="5891" max="5891" width="11.5703125" style="1" customWidth="1"/>
    <col min="5892" max="5892" width="2.28515625" style="1" customWidth="1"/>
    <col min="5893" max="5893" width="41" style="1" customWidth="1"/>
    <col min="5894" max="5894" width="14.28515625" style="1" customWidth="1"/>
    <col min="5895" max="5896" width="11.5703125" style="1" customWidth="1"/>
    <col min="5897" max="5897" width="21.85546875" style="1" customWidth="1"/>
    <col min="5898" max="6089" width="11.5703125" style="1"/>
    <col min="6090" max="6090" width="21.85546875" style="1" customWidth="1"/>
    <col min="6091" max="6091" width="13.85546875" style="1" customWidth="1"/>
    <col min="6092" max="6092" width="38.7109375" style="1" customWidth="1"/>
    <col min="6093" max="6093" width="3" style="1" bestFit="1" customWidth="1"/>
    <col min="6094" max="6094" width="32.28515625" style="1" customWidth="1"/>
    <col min="6095" max="6095" width="46.28515625" style="1" customWidth="1"/>
    <col min="6096" max="6096" width="19" style="1" customWidth="1"/>
    <col min="6097" max="6097" width="0" style="1" hidden="1" customWidth="1"/>
    <col min="6098" max="6098" width="17.7109375" style="1" customWidth="1"/>
    <col min="6099" max="6099" width="0" style="1" hidden="1" customWidth="1"/>
    <col min="6100" max="6100" width="22.28515625" style="1" customWidth="1"/>
    <col min="6101" max="6101" width="5.28515625" style="1" customWidth="1"/>
    <col min="6102" max="6102" width="36.28515625" style="1" customWidth="1"/>
    <col min="6103" max="6103" width="5.7109375" style="1" customWidth="1"/>
    <col min="6104" max="6104" width="0" style="1" hidden="1" customWidth="1"/>
    <col min="6105" max="6105" width="20.7109375" style="1" customWidth="1"/>
    <col min="6106" max="6106" width="4.85546875" style="1" customWidth="1"/>
    <col min="6107" max="6107" width="0" style="1" hidden="1" customWidth="1"/>
    <col min="6108" max="6108" width="24.7109375" style="1" customWidth="1"/>
    <col min="6109" max="6109" width="12.28515625" style="1" customWidth="1"/>
    <col min="6110" max="6110" width="0" style="1" hidden="1" customWidth="1"/>
    <col min="6111" max="6111" width="3.42578125" style="1" customWidth="1"/>
    <col min="6112" max="6112" width="0" style="1" hidden="1" customWidth="1"/>
    <col min="6113" max="6113" width="17.7109375" style="1" customWidth="1"/>
    <col min="6114" max="6114" width="3.42578125" style="1" customWidth="1"/>
    <col min="6115" max="6115" width="0" style="1" hidden="1" customWidth="1"/>
    <col min="6116" max="6116" width="23.7109375" style="1" customWidth="1"/>
    <col min="6117" max="6117" width="10" style="1" customWidth="1"/>
    <col min="6118" max="6118" width="0" style="1" hidden="1" customWidth="1"/>
    <col min="6119" max="6120" width="14.7109375" style="1" customWidth="1"/>
    <col min="6121" max="6121" width="12.85546875" style="1" customWidth="1"/>
    <col min="6122" max="6122" width="3.28515625" style="1" customWidth="1"/>
    <col min="6123" max="6123" width="30.28515625" style="1" customWidth="1"/>
    <col min="6124" max="6124" width="5" style="1" customWidth="1"/>
    <col min="6125" max="6125" width="0" style="1" hidden="1" customWidth="1"/>
    <col min="6126" max="6126" width="14.28515625" style="1" customWidth="1"/>
    <col min="6127" max="6127" width="5.7109375" style="1" customWidth="1"/>
    <col min="6128" max="6128" width="0" style="1" hidden="1" customWidth="1"/>
    <col min="6129" max="6129" width="17.28515625" style="1" customWidth="1"/>
    <col min="6130" max="6130" width="12.7109375" style="1" customWidth="1"/>
    <col min="6131" max="6131" width="0" style="1" hidden="1" customWidth="1"/>
    <col min="6132" max="6132" width="5.28515625" style="1" customWidth="1"/>
    <col min="6133" max="6133" width="0" style="1" hidden="1" customWidth="1"/>
    <col min="6134" max="6134" width="17" style="1" customWidth="1"/>
    <col min="6135" max="6135" width="6.28515625" style="1" customWidth="1"/>
    <col min="6136" max="6136" width="0" style="1" hidden="1" customWidth="1"/>
    <col min="6137" max="6137" width="14.28515625" style="1" customWidth="1"/>
    <col min="6138" max="6138" width="7.5703125" style="1" customWidth="1"/>
    <col min="6139" max="6139" width="0" style="1" hidden="1" customWidth="1"/>
    <col min="6140" max="6141" width="14.28515625" style="1" customWidth="1"/>
    <col min="6142" max="6142" width="20.85546875" style="1" customWidth="1"/>
    <col min="6143" max="6143" width="14.42578125" style="1" customWidth="1"/>
    <col min="6144" max="6144" width="15" style="1" customWidth="1"/>
    <col min="6145" max="6145" width="2.7109375" style="1" customWidth="1"/>
    <col min="6146" max="6146" width="11.7109375" style="1" customWidth="1"/>
    <col min="6147" max="6147" width="11.5703125" style="1" customWidth="1"/>
    <col min="6148" max="6148" width="2.28515625" style="1" customWidth="1"/>
    <col min="6149" max="6149" width="41" style="1" customWidth="1"/>
    <col min="6150" max="6150" width="14.28515625" style="1" customWidth="1"/>
    <col min="6151" max="6152" width="11.5703125" style="1" customWidth="1"/>
    <col min="6153" max="6153" width="21.85546875" style="1" customWidth="1"/>
    <col min="6154" max="6345" width="11.5703125" style="1"/>
    <col min="6346" max="6346" width="21.85546875" style="1" customWidth="1"/>
    <col min="6347" max="6347" width="13.85546875" style="1" customWidth="1"/>
    <col min="6348" max="6348" width="38.7109375" style="1" customWidth="1"/>
    <col min="6349" max="6349" width="3" style="1" bestFit="1" customWidth="1"/>
    <col min="6350" max="6350" width="32.28515625" style="1" customWidth="1"/>
    <col min="6351" max="6351" width="46.28515625" style="1" customWidth="1"/>
    <col min="6352" max="6352" width="19" style="1" customWidth="1"/>
    <col min="6353" max="6353" width="0" style="1" hidden="1" customWidth="1"/>
    <col min="6354" max="6354" width="17.7109375" style="1" customWidth="1"/>
    <col min="6355" max="6355" width="0" style="1" hidden="1" customWidth="1"/>
    <col min="6356" max="6356" width="22.28515625" style="1" customWidth="1"/>
    <col min="6357" max="6357" width="5.28515625" style="1" customWidth="1"/>
    <col min="6358" max="6358" width="36.28515625" style="1" customWidth="1"/>
    <col min="6359" max="6359" width="5.7109375" style="1" customWidth="1"/>
    <col min="6360" max="6360" width="0" style="1" hidden="1" customWidth="1"/>
    <col min="6361" max="6361" width="20.7109375" style="1" customWidth="1"/>
    <col min="6362" max="6362" width="4.85546875" style="1" customWidth="1"/>
    <col min="6363" max="6363" width="0" style="1" hidden="1" customWidth="1"/>
    <col min="6364" max="6364" width="24.7109375" style="1" customWidth="1"/>
    <col min="6365" max="6365" width="12.28515625" style="1" customWidth="1"/>
    <col min="6366" max="6366" width="0" style="1" hidden="1" customWidth="1"/>
    <col min="6367" max="6367" width="3.42578125" style="1" customWidth="1"/>
    <col min="6368" max="6368" width="0" style="1" hidden="1" customWidth="1"/>
    <col min="6369" max="6369" width="17.7109375" style="1" customWidth="1"/>
    <col min="6370" max="6370" width="3.42578125" style="1" customWidth="1"/>
    <col min="6371" max="6371" width="0" style="1" hidden="1" customWidth="1"/>
    <col min="6372" max="6372" width="23.7109375" style="1" customWidth="1"/>
    <col min="6373" max="6373" width="10" style="1" customWidth="1"/>
    <col min="6374" max="6374" width="0" style="1" hidden="1" customWidth="1"/>
    <col min="6375" max="6376" width="14.7109375" style="1" customWidth="1"/>
    <col min="6377" max="6377" width="12.85546875" style="1" customWidth="1"/>
    <col min="6378" max="6378" width="3.28515625" style="1" customWidth="1"/>
    <col min="6379" max="6379" width="30.28515625" style="1" customWidth="1"/>
    <col min="6380" max="6380" width="5" style="1" customWidth="1"/>
    <col min="6381" max="6381" width="0" style="1" hidden="1" customWidth="1"/>
    <col min="6382" max="6382" width="14.28515625" style="1" customWidth="1"/>
    <col min="6383" max="6383" width="5.7109375" style="1" customWidth="1"/>
    <col min="6384" max="6384" width="0" style="1" hidden="1" customWidth="1"/>
    <col min="6385" max="6385" width="17.28515625" style="1" customWidth="1"/>
    <col min="6386" max="6386" width="12.7109375" style="1" customWidth="1"/>
    <col min="6387" max="6387" width="0" style="1" hidden="1" customWidth="1"/>
    <col min="6388" max="6388" width="5.28515625" style="1" customWidth="1"/>
    <col min="6389" max="6389" width="0" style="1" hidden="1" customWidth="1"/>
    <col min="6390" max="6390" width="17" style="1" customWidth="1"/>
    <col min="6391" max="6391" width="6.28515625" style="1" customWidth="1"/>
    <col min="6392" max="6392" width="0" style="1" hidden="1" customWidth="1"/>
    <col min="6393" max="6393" width="14.28515625" style="1" customWidth="1"/>
    <col min="6394" max="6394" width="7.5703125" style="1" customWidth="1"/>
    <col min="6395" max="6395" width="0" style="1" hidden="1" customWidth="1"/>
    <col min="6396" max="6397" width="14.28515625" style="1" customWidth="1"/>
    <col min="6398" max="6398" width="20.85546875" style="1" customWidth="1"/>
    <col min="6399" max="6399" width="14.42578125" style="1" customWidth="1"/>
    <col min="6400" max="6400" width="15" style="1" customWidth="1"/>
    <col min="6401" max="6401" width="2.7109375" style="1" customWidth="1"/>
    <col min="6402" max="6402" width="11.7109375" style="1" customWidth="1"/>
    <col min="6403" max="6403" width="11.5703125" style="1" customWidth="1"/>
    <col min="6404" max="6404" width="2.28515625" style="1" customWidth="1"/>
    <col min="6405" max="6405" width="41" style="1" customWidth="1"/>
    <col min="6406" max="6406" width="14.28515625" style="1" customWidth="1"/>
    <col min="6407" max="6408" width="11.5703125" style="1" customWidth="1"/>
    <col min="6409" max="6409" width="21.85546875" style="1" customWidth="1"/>
    <col min="6410" max="6601" width="11.5703125" style="1"/>
    <col min="6602" max="6602" width="21.85546875" style="1" customWidth="1"/>
    <col min="6603" max="6603" width="13.85546875" style="1" customWidth="1"/>
    <col min="6604" max="6604" width="38.7109375" style="1" customWidth="1"/>
    <col min="6605" max="6605" width="3" style="1" bestFit="1" customWidth="1"/>
    <col min="6606" max="6606" width="32.28515625" style="1" customWidth="1"/>
    <col min="6607" max="6607" width="46.28515625" style="1" customWidth="1"/>
    <col min="6608" max="6608" width="19" style="1" customWidth="1"/>
    <col min="6609" max="6609" width="0" style="1" hidden="1" customWidth="1"/>
    <col min="6610" max="6610" width="17.7109375" style="1" customWidth="1"/>
    <col min="6611" max="6611" width="0" style="1" hidden="1" customWidth="1"/>
    <col min="6612" max="6612" width="22.28515625" style="1" customWidth="1"/>
    <col min="6613" max="6613" width="5.28515625" style="1" customWidth="1"/>
    <col min="6614" max="6614" width="36.28515625" style="1" customWidth="1"/>
    <col min="6615" max="6615" width="5.7109375" style="1" customWidth="1"/>
    <col min="6616" max="6616" width="0" style="1" hidden="1" customWidth="1"/>
    <col min="6617" max="6617" width="20.7109375" style="1" customWidth="1"/>
    <col min="6618" max="6618" width="4.85546875" style="1" customWidth="1"/>
    <col min="6619" max="6619" width="0" style="1" hidden="1" customWidth="1"/>
    <col min="6620" max="6620" width="24.7109375" style="1" customWidth="1"/>
    <col min="6621" max="6621" width="12.28515625" style="1" customWidth="1"/>
    <col min="6622" max="6622" width="0" style="1" hidden="1" customWidth="1"/>
    <col min="6623" max="6623" width="3.42578125" style="1" customWidth="1"/>
    <col min="6624" max="6624" width="0" style="1" hidden="1" customWidth="1"/>
    <col min="6625" max="6625" width="17.7109375" style="1" customWidth="1"/>
    <col min="6626" max="6626" width="3.42578125" style="1" customWidth="1"/>
    <col min="6627" max="6627" width="0" style="1" hidden="1" customWidth="1"/>
    <col min="6628" max="6628" width="23.7109375" style="1" customWidth="1"/>
    <col min="6629" max="6629" width="10" style="1" customWidth="1"/>
    <col min="6630" max="6630" width="0" style="1" hidden="1" customWidth="1"/>
    <col min="6631" max="6632" width="14.7109375" style="1" customWidth="1"/>
    <col min="6633" max="6633" width="12.85546875" style="1" customWidth="1"/>
    <col min="6634" max="6634" width="3.28515625" style="1" customWidth="1"/>
    <col min="6635" max="6635" width="30.28515625" style="1" customWidth="1"/>
    <col min="6636" max="6636" width="5" style="1" customWidth="1"/>
    <col min="6637" max="6637" width="0" style="1" hidden="1" customWidth="1"/>
    <col min="6638" max="6638" width="14.28515625" style="1" customWidth="1"/>
    <col min="6639" max="6639" width="5.7109375" style="1" customWidth="1"/>
    <col min="6640" max="6640" width="0" style="1" hidden="1" customWidth="1"/>
    <col min="6641" max="6641" width="17.28515625" style="1" customWidth="1"/>
    <col min="6642" max="6642" width="12.7109375" style="1" customWidth="1"/>
    <col min="6643" max="6643" width="0" style="1" hidden="1" customWidth="1"/>
    <col min="6644" max="6644" width="5.28515625" style="1" customWidth="1"/>
    <col min="6645" max="6645" width="0" style="1" hidden="1" customWidth="1"/>
    <col min="6646" max="6646" width="17" style="1" customWidth="1"/>
    <col min="6647" max="6647" width="6.28515625" style="1" customWidth="1"/>
    <col min="6648" max="6648" width="0" style="1" hidden="1" customWidth="1"/>
    <col min="6649" max="6649" width="14.28515625" style="1" customWidth="1"/>
    <col min="6650" max="6650" width="7.5703125" style="1" customWidth="1"/>
    <col min="6651" max="6651" width="0" style="1" hidden="1" customWidth="1"/>
    <col min="6652" max="6653" width="14.28515625" style="1" customWidth="1"/>
    <col min="6654" max="6654" width="20.85546875" style="1" customWidth="1"/>
    <col min="6655" max="6655" width="14.42578125" style="1" customWidth="1"/>
    <col min="6656" max="6656" width="15" style="1" customWidth="1"/>
    <col min="6657" max="6657" width="2.7109375" style="1" customWidth="1"/>
    <col min="6658" max="6658" width="11.7109375" style="1" customWidth="1"/>
    <col min="6659" max="6659" width="11.5703125" style="1" customWidth="1"/>
    <col min="6660" max="6660" width="2.28515625" style="1" customWidth="1"/>
    <col min="6661" max="6661" width="41" style="1" customWidth="1"/>
    <col min="6662" max="6662" width="14.28515625" style="1" customWidth="1"/>
    <col min="6663" max="6664" width="11.5703125" style="1" customWidth="1"/>
    <col min="6665" max="6665" width="21.85546875" style="1" customWidth="1"/>
    <col min="6666" max="6857" width="11.5703125" style="1"/>
    <col min="6858" max="6858" width="21.85546875" style="1" customWidth="1"/>
    <col min="6859" max="6859" width="13.85546875" style="1" customWidth="1"/>
    <col min="6860" max="6860" width="38.7109375" style="1" customWidth="1"/>
    <col min="6861" max="6861" width="3" style="1" bestFit="1" customWidth="1"/>
    <col min="6862" max="6862" width="32.28515625" style="1" customWidth="1"/>
    <col min="6863" max="6863" width="46.28515625" style="1" customWidth="1"/>
    <col min="6864" max="6864" width="19" style="1" customWidth="1"/>
    <col min="6865" max="6865" width="0" style="1" hidden="1" customWidth="1"/>
    <col min="6866" max="6866" width="17.7109375" style="1" customWidth="1"/>
    <col min="6867" max="6867" width="0" style="1" hidden="1" customWidth="1"/>
    <col min="6868" max="6868" width="22.28515625" style="1" customWidth="1"/>
    <col min="6869" max="6869" width="5.28515625" style="1" customWidth="1"/>
    <col min="6870" max="6870" width="36.28515625" style="1" customWidth="1"/>
    <col min="6871" max="6871" width="5.7109375" style="1" customWidth="1"/>
    <col min="6872" max="6872" width="0" style="1" hidden="1" customWidth="1"/>
    <col min="6873" max="6873" width="20.7109375" style="1" customWidth="1"/>
    <col min="6874" max="6874" width="4.85546875" style="1" customWidth="1"/>
    <col min="6875" max="6875" width="0" style="1" hidden="1" customWidth="1"/>
    <col min="6876" max="6876" width="24.7109375" style="1" customWidth="1"/>
    <col min="6877" max="6877" width="12.28515625" style="1" customWidth="1"/>
    <col min="6878" max="6878" width="0" style="1" hidden="1" customWidth="1"/>
    <col min="6879" max="6879" width="3.42578125" style="1" customWidth="1"/>
    <col min="6880" max="6880" width="0" style="1" hidden="1" customWidth="1"/>
    <col min="6881" max="6881" width="17.7109375" style="1" customWidth="1"/>
    <col min="6882" max="6882" width="3.42578125" style="1" customWidth="1"/>
    <col min="6883" max="6883" width="0" style="1" hidden="1" customWidth="1"/>
    <col min="6884" max="6884" width="23.7109375" style="1" customWidth="1"/>
    <col min="6885" max="6885" width="10" style="1" customWidth="1"/>
    <col min="6886" max="6886" width="0" style="1" hidden="1" customWidth="1"/>
    <col min="6887" max="6888" width="14.7109375" style="1" customWidth="1"/>
    <col min="6889" max="6889" width="12.85546875" style="1" customWidth="1"/>
    <col min="6890" max="6890" width="3.28515625" style="1" customWidth="1"/>
    <col min="6891" max="6891" width="30.28515625" style="1" customWidth="1"/>
    <col min="6892" max="6892" width="5" style="1" customWidth="1"/>
    <col min="6893" max="6893" width="0" style="1" hidden="1" customWidth="1"/>
    <col min="6894" max="6894" width="14.28515625" style="1" customWidth="1"/>
    <col min="6895" max="6895" width="5.7109375" style="1" customWidth="1"/>
    <col min="6896" max="6896" width="0" style="1" hidden="1" customWidth="1"/>
    <col min="6897" max="6897" width="17.28515625" style="1" customWidth="1"/>
    <col min="6898" max="6898" width="12.7109375" style="1" customWidth="1"/>
    <col min="6899" max="6899" width="0" style="1" hidden="1" customWidth="1"/>
    <col min="6900" max="6900" width="5.28515625" style="1" customWidth="1"/>
    <col min="6901" max="6901" width="0" style="1" hidden="1" customWidth="1"/>
    <col min="6902" max="6902" width="17" style="1" customWidth="1"/>
    <col min="6903" max="6903" width="6.28515625" style="1" customWidth="1"/>
    <col min="6904" max="6904" width="0" style="1" hidden="1" customWidth="1"/>
    <col min="6905" max="6905" width="14.28515625" style="1" customWidth="1"/>
    <col min="6906" max="6906" width="7.5703125" style="1" customWidth="1"/>
    <col min="6907" max="6907" width="0" style="1" hidden="1" customWidth="1"/>
    <col min="6908" max="6909" width="14.28515625" style="1" customWidth="1"/>
    <col min="6910" max="6910" width="20.85546875" style="1" customWidth="1"/>
    <col min="6911" max="6911" width="14.42578125" style="1" customWidth="1"/>
    <col min="6912" max="6912" width="15" style="1" customWidth="1"/>
    <col min="6913" max="6913" width="2.7109375" style="1" customWidth="1"/>
    <col min="6914" max="6914" width="11.7109375" style="1" customWidth="1"/>
    <col min="6915" max="6915" width="11.5703125" style="1" customWidth="1"/>
    <col min="6916" max="6916" width="2.28515625" style="1" customWidth="1"/>
    <col min="6917" max="6917" width="41" style="1" customWidth="1"/>
    <col min="6918" max="6918" width="14.28515625" style="1" customWidth="1"/>
    <col min="6919" max="6920" width="11.5703125" style="1" customWidth="1"/>
    <col min="6921" max="6921" width="21.85546875" style="1" customWidth="1"/>
    <col min="6922" max="7113" width="11.5703125" style="1"/>
    <col min="7114" max="7114" width="21.85546875" style="1" customWidth="1"/>
    <col min="7115" max="7115" width="13.85546875" style="1" customWidth="1"/>
    <col min="7116" max="7116" width="38.7109375" style="1" customWidth="1"/>
    <col min="7117" max="7117" width="3" style="1" bestFit="1" customWidth="1"/>
    <col min="7118" max="7118" width="32.28515625" style="1" customWidth="1"/>
    <col min="7119" max="7119" width="46.28515625" style="1" customWidth="1"/>
    <col min="7120" max="7120" width="19" style="1" customWidth="1"/>
    <col min="7121" max="7121" width="0" style="1" hidden="1" customWidth="1"/>
    <col min="7122" max="7122" width="17.7109375" style="1" customWidth="1"/>
    <col min="7123" max="7123" width="0" style="1" hidden="1" customWidth="1"/>
    <col min="7124" max="7124" width="22.28515625" style="1" customWidth="1"/>
    <col min="7125" max="7125" width="5.28515625" style="1" customWidth="1"/>
    <col min="7126" max="7126" width="36.28515625" style="1" customWidth="1"/>
    <col min="7127" max="7127" width="5.7109375" style="1" customWidth="1"/>
    <col min="7128" max="7128" width="0" style="1" hidden="1" customWidth="1"/>
    <col min="7129" max="7129" width="20.7109375" style="1" customWidth="1"/>
    <col min="7130" max="7130" width="4.85546875" style="1" customWidth="1"/>
    <col min="7131" max="7131" width="0" style="1" hidden="1" customWidth="1"/>
    <col min="7132" max="7132" width="24.7109375" style="1" customWidth="1"/>
    <col min="7133" max="7133" width="12.28515625" style="1" customWidth="1"/>
    <col min="7134" max="7134" width="0" style="1" hidden="1" customWidth="1"/>
    <col min="7135" max="7135" width="3.42578125" style="1" customWidth="1"/>
    <col min="7136" max="7136" width="0" style="1" hidden="1" customWidth="1"/>
    <col min="7137" max="7137" width="17.7109375" style="1" customWidth="1"/>
    <col min="7138" max="7138" width="3.42578125" style="1" customWidth="1"/>
    <col min="7139" max="7139" width="0" style="1" hidden="1" customWidth="1"/>
    <col min="7140" max="7140" width="23.7109375" style="1" customWidth="1"/>
    <col min="7141" max="7141" width="10" style="1" customWidth="1"/>
    <col min="7142" max="7142" width="0" style="1" hidden="1" customWidth="1"/>
    <col min="7143" max="7144" width="14.7109375" style="1" customWidth="1"/>
    <col min="7145" max="7145" width="12.85546875" style="1" customWidth="1"/>
    <col min="7146" max="7146" width="3.28515625" style="1" customWidth="1"/>
    <col min="7147" max="7147" width="30.28515625" style="1" customWidth="1"/>
    <col min="7148" max="7148" width="5" style="1" customWidth="1"/>
    <col min="7149" max="7149" width="0" style="1" hidden="1" customWidth="1"/>
    <col min="7150" max="7150" width="14.28515625" style="1" customWidth="1"/>
    <col min="7151" max="7151" width="5.7109375" style="1" customWidth="1"/>
    <col min="7152" max="7152" width="0" style="1" hidden="1" customWidth="1"/>
    <col min="7153" max="7153" width="17.28515625" style="1" customWidth="1"/>
    <col min="7154" max="7154" width="12.7109375" style="1" customWidth="1"/>
    <col min="7155" max="7155" width="0" style="1" hidden="1" customWidth="1"/>
    <col min="7156" max="7156" width="5.28515625" style="1" customWidth="1"/>
    <col min="7157" max="7157" width="0" style="1" hidden="1" customWidth="1"/>
    <col min="7158" max="7158" width="17" style="1" customWidth="1"/>
    <col min="7159" max="7159" width="6.28515625" style="1" customWidth="1"/>
    <col min="7160" max="7160" width="0" style="1" hidden="1" customWidth="1"/>
    <col min="7161" max="7161" width="14.28515625" style="1" customWidth="1"/>
    <col min="7162" max="7162" width="7.5703125" style="1" customWidth="1"/>
    <col min="7163" max="7163" width="0" style="1" hidden="1" customWidth="1"/>
    <col min="7164" max="7165" width="14.28515625" style="1" customWidth="1"/>
    <col min="7166" max="7166" width="20.85546875" style="1" customWidth="1"/>
    <col min="7167" max="7167" width="14.42578125" style="1" customWidth="1"/>
    <col min="7168" max="7168" width="15" style="1" customWidth="1"/>
    <col min="7169" max="7169" width="2.7109375" style="1" customWidth="1"/>
    <col min="7170" max="7170" width="11.7109375" style="1" customWidth="1"/>
    <col min="7171" max="7171" width="11.5703125" style="1" customWidth="1"/>
    <col min="7172" max="7172" width="2.28515625" style="1" customWidth="1"/>
    <col min="7173" max="7173" width="41" style="1" customWidth="1"/>
    <col min="7174" max="7174" width="14.28515625" style="1" customWidth="1"/>
    <col min="7175" max="7176" width="11.5703125" style="1" customWidth="1"/>
    <col min="7177" max="7177" width="21.85546875" style="1" customWidth="1"/>
    <col min="7178" max="7369" width="11.5703125" style="1"/>
    <col min="7370" max="7370" width="21.85546875" style="1" customWidth="1"/>
    <col min="7371" max="7371" width="13.85546875" style="1" customWidth="1"/>
    <col min="7372" max="7372" width="38.7109375" style="1" customWidth="1"/>
    <col min="7373" max="7373" width="3" style="1" bestFit="1" customWidth="1"/>
    <col min="7374" max="7374" width="32.28515625" style="1" customWidth="1"/>
    <col min="7375" max="7375" width="46.28515625" style="1" customWidth="1"/>
    <col min="7376" max="7376" width="19" style="1" customWidth="1"/>
    <col min="7377" max="7377" width="0" style="1" hidden="1" customWidth="1"/>
    <col min="7378" max="7378" width="17.7109375" style="1" customWidth="1"/>
    <col min="7379" max="7379" width="0" style="1" hidden="1" customWidth="1"/>
    <col min="7380" max="7380" width="22.28515625" style="1" customWidth="1"/>
    <col min="7381" max="7381" width="5.28515625" style="1" customWidth="1"/>
    <col min="7382" max="7382" width="36.28515625" style="1" customWidth="1"/>
    <col min="7383" max="7383" width="5.7109375" style="1" customWidth="1"/>
    <col min="7384" max="7384" width="0" style="1" hidden="1" customWidth="1"/>
    <col min="7385" max="7385" width="20.7109375" style="1" customWidth="1"/>
    <col min="7386" max="7386" width="4.85546875" style="1" customWidth="1"/>
    <col min="7387" max="7387" width="0" style="1" hidden="1" customWidth="1"/>
    <col min="7388" max="7388" width="24.7109375" style="1" customWidth="1"/>
    <col min="7389" max="7389" width="12.28515625" style="1" customWidth="1"/>
    <col min="7390" max="7390" width="0" style="1" hidden="1" customWidth="1"/>
    <col min="7391" max="7391" width="3.42578125" style="1" customWidth="1"/>
    <col min="7392" max="7392" width="0" style="1" hidden="1" customWidth="1"/>
    <col min="7393" max="7393" width="17.7109375" style="1" customWidth="1"/>
    <col min="7394" max="7394" width="3.42578125" style="1" customWidth="1"/>
    <col min="7395" max="7395" width="0" style="1" hidden="1" customWidth="1"/>
    <col min="7396" max="7396" width="23.7109375" style="1" customWidth="1"/>
    <col min="7397" max="7397" width="10" style="1" customWidth="1"/>
    <col min="7398" max="7398" width="0" style="1" hidden="1" customWidth="1"/>
    <col min="7399" max="7400" width="14.7109375" style="1" customWidth="1"/>
    <col min="7401" max="7401" width="12.85546875" style="1" customWidth="1"/>
    <col min="7402" max="7402" width="3.28515625" style="1" customWidth="1"/>
    <col min="7403" max="7403" width="30.28515625" style="1" customWidth="1"/>
    <col min="7404" max="7404" width="5" style="1" customWidth="1"/>
    <col min="7405" max="7405" width="0" style="1" hidden="1" customWidth="1"/>
    <col min="7406" max="7406" width="14.28515625" style="1" customWidth="1"/>
    <col min="7407" max="7407" width="5.7109375" style="1" customWidth="1"/>
    <col min="7408" max="7408" width="0" style="1" hidden="1" customWidth="1"/>
    <col min="7409" max="7409" width="17.28515625" style="1" customWidth="1"/>
    <col min="7410" max="7410" width="12.7109375" style="1" customWidth="1"/>
    <col min="7411" max="7411" width="0" style="1" hidden="1" customWidth="1"/>
    <col min="7412" max="7412" width="5.28515625" style="1" customWidth="1"/>
    <col min="7413" max="7413" width="0" style="1" hidden="1" customWidth="1"/>
    <col min="7414" max="7414" width="17" style="1" customWidth="1"/>
    <col min="7415" max="7415" width="6.28515625" style="1" customWidth="1"/>
    <col min="7416" max="7416" width="0" style="1" hidden="1" customWidth="1"/>
    <col min="7417" max="7417" width="14.28515625" style="1" customWidth="1"/>
    <col min="7418" max="7418" width="7.5703125" style="1" customWidth="1"/>
    <col min="7419" max="7419" width="0" style="1" hidden="1" customWidth="1"/>
    <col min="7420" max="7421" width="14.28515625" style="1" customWidth="1"/>
    <col min="7422" max="7422" width="20.85546875" style="1" customWidth="1"/>
    <col min="7423" max="7423" width="14.42578125" style="1" customWidth="1"/>
    <col min="7424" max="7424" width="15" style="1" customWidth="1"/>
    <col min="7425" max="7425" width="2.7109375" style="1" customWidth="1"/>
    <col min="7426" max="7426" width="11.7109375" style="1" customWidth="1"/>
    <col min="7427" max="7427" width="11.5703125" style="1" customWidth="1"/>
    <col min="7428" max="7428" width="2.28515625" style="1" customWidth="1"/>
    <col min="7429" max="7429" width="41" style="1" customWidth="1"/>
    <col min="7430" max="7430" width="14.28515625" style="1" customWidth="1"/>
    <col min="7431" max="7432" width="11.5703125" style="1" customWidth="1"/>
    <col min="7433" max="7433" width="21.85546875" style="1" customWidth="1"/>
    <col min="7434" max="7625" width="11.5703125" style="1"/>
    <col min="7626" max="7626" width="21.85546875" style="1" customWidth="1"/>
    <col min="7627" max="7627" width="13.85546875" style="1" customWidth="1"/>
    <col min="7628" max="7628" width="38.7109375" style="1" customWidth="1"/>
    <col min="7629" max="7629" width="3" style="1" bestFit="1" customWidth="1"/>
    <col min="7630" max="7630" width="32.28515625" style="1" customWidth="1"/>
    <col min="7631" max="7631" width="46.28515625" style="1" customWidth="1"/>
    <col min="7632" max="7632" width="19" style="1" customWidth="1"/>
    <col min="7633" max="7633" width="0" style="1" hidden="1" customWidth="1"/>
    <col min="7634" max="7634" width="17.7109375" style="1" customWidth="1"/>
    <col min="7635" max="7635" width="0" style="1" hidden="1" customWidth="1"/>
    <col min="7636" max="7636" width="22.28515625" style="1" customWidth="1"/>
    <col min="7637" max="7637" width="5.28515625" style="1" customWidth="1"/>
    <col min="7638" max="7638" width="36.28515625" style="1" customWidth="1"/>
    <col min="7639" max="7639" width="5.7109375" style="1" customWidth="1"/>
    <col min="7640" max="7640" width="0" style="1" hidden="1" customWidth="1"/>
    <col min="7641" max="7641" width="20.7109375" style="1" customWidth="1"/>
    <col min="7642" max="7642" width="4.85546875" style="1" customWidth="1"/>
    <col min="7643" max="7643" width="0" style="1" hidden="1" customWidth="1"/>
    <col min="7644" max="7644" width="24.7109375" style="1" customWidth="1"/>
    <col min="7645" max="7645" width="12.28515625" style="1" customWidth="1"/>
    <col min="7646" max="7646" width="0" style="1" hidden="1" customWidth="1"/>
    <col min="7647" max="7647" width="3.42578125" style="1" customWidth="1"/>
    <col min="7648" max="7648" width="0" style="1" hidden="1" customWidth="1"/>
    <col min="7649" max="7649" width="17.7109375" style="1" customWidth="1"/>
    <col min="7650" max="7650" width="3.42578125" style="1" customWidth="1"/>
    <col min="7651" max="7651" width="0" style="1" hidden="1" customWidth="1"/>
    <col min="7652" max="7652" width="23.7109375" style="1" customWidth="1"/>
    <col min="7653" max="7653" width="10" style="1" customWidth="1"/>
    <col min="7654" max="7654" width="0" style="1" hidden="1" customWidth="1"/>
    <col min="7655" max="7656" width="14.7109375" style="1" customWidth="1"/>
    <col min="7657" max="7657" width="12.85546875" style="1" customWidth="1"/>
    <col min="7658" max="7658" width="3.28515625" style="1" customWidth="1"/>
    <col min="7659" max="7659" width="30.28515625" style="1" customWidth="1"/>
    <col min="7660" max="7660" width="5" style="1" customWidth="1"/>
    <col min="7661" max="7661" width="0" style="1" hidden="1" customWidth="1"/>
    <col min="7662" max="7662" width="14.28515625" style="1" customWidth="1"/>
    <col min="7663" max="7663" width="5.7109375" style="1" customWidth="1"/>
    <col min="7664" max="7664" width="0" style="1" hidden="1" customWidth="1"/>
    <col min="7665" max="7665" width="17.28515625" style="1" customWidth="1"/>
    <col min="7666" max="7666" width="12.7109375" style="1" customWidth="1"/>
    <col min="7667" max="7667" width="0" style="1" hidden="1" customWidth="1"/>
    <col min="7668" max="7668" width="5.28515625" style="1" customWidth="1"/>
    <col min="7669" max="7669" width="0" style="1" hidden="1" customWidth="1"/>
    <col min="7670" max="7670" width="17" style="1" customWidth="1"/>
    <col min="7671" max="7671" width="6.28515625" style="1" customWidth="1"/>
    <col min="7672" max="7672" width="0" style="1" hidden="1" customWidth="1"/>
    <col min="7673" max="7673" width="14.28515625" style="1" customWidth="1"/>
    <col min="7674" max="7674" width="7.5703125" style="1" customWidth="1"/>
    <col min="7675" max="7675" width="0" style="1" hidden="1" customWidth="1"/>
    <col min="7676" max="7677" width="14.28515625" style="1" customWidth="1"/>
    <col min="7678" max="7678" width="20.85546875" style="1" customWidth="1"/>
    <col min="7679" max="7679" width="14.42578125" style="1" customWidth="1"/>
    <col min="7680" max="7680" width="15" style="1" customWidth="1"/>
    <col min="7681" max="7681" width="2.7109375" style="1" customWidth="1"/>
    <col min="7682" max="7682" width="11.7109375" style="1" customWidth="1"/>
    <col min="7683" max="7683" width="11.5703125" style="1" customWidth="1"/>
    <col min="7684" max="7684" width="2.28515625" style="1" customWidth="1"/>
    <col min="7685" max="7685" width="41" style="1" customWidth="1"/>
    <col min="7686" max="7686" width="14.28515625" style="1" customWidth="1"/>
    <col min="7687" max="7688" width="11.5703125" style="1" customWidth="1"/>
    <col min="7689" max="7689" width="21.85546875" style="1" customWidth="1"/>
    <col min="7690" max="7881" width="11.5703125" style="1"/>
    <col min="7882" max="7882" width="21.85546875" style="1" customWidth="1"/>
    <col min="7883" max="7883" width="13.85546875" style="1" customWidth="1"/>
    <col min="7884" max="7884" width="38.7109375" style="1" customWidth="1"/>
    <col min="7885" max="7885" width="3" style="1" bestFit="1" customWidth="1"/>
    <col min="7886" max="7886" width="32.28515625" style="1" customWidth="1"/>
    <col min="7887" max="7887" width="46.28515625" style="1" customWidth="1"/>
    <col min="7888" max="7888" width="19" style="1" customWidth="1"/>
    <col min="7889" max="7889" width="0" style="1" hidden="1" customWidth="1"/>
    <col min="7890" max="7890" width="17.7109375" style="1" customWidth="1"/>
    <col min="7891" max="7891" width="0" style="1" hidden="1" customWidth="1"/>
    <col min="7892" max="7892" width="22.28515625" style="1" customWidth="1"/>
    <col min="7893" max="7893" width="5.28515625" style="1" customWidth="1"/>
    <col min="7894" max="7894" width="36.28515625" style="1" customWidth="1"/>
    <col min="7895" max="7895" width="5.7109375" style="1" customWidth="1"/>
    <col min="7896" max="7896" width="0" style="1" hidden="1" customWidth="1"/>
    <col min="7897" max="7897" width="20.7109375" style="1" customWidth="1"/>
    <col min="7898" max="7898" width="4.85546875" style="1" customWidth="1"/>
    <col min="7899" max="7899" width="0" style="1" hidden="1" customWidth="1"/>
    <col min="7900" max="7900" width="24.7109375" style="1" customWidth="1"/>
    <col min="7901" max="7901" width="12.28515625" style="1" customWidth="1"/>
    <col min="7902" max="7902" width="0" style="1" hidden="1" customWidth="1"/>
    <col min="7903" max="7903" width="3.42578125" style="1" customWidth="1"/>
    <col min="7904" max="7904" width="0" style="1" hidden="1" customWidth="1"/>
    <col min="7905" max="7905" width="17.7109375" style="1" customWidth="1"/>
    <col min="7906" max="7906" width="3.42578125" style="1" customWidth="1"/>
    <col min="7907" max="7907" width="0" style="1" hidden="1" customWidth="1"/>
    <col min="7908" max="7908" width="23.7109375" style="1" customWidth="1"/>
    <col min="7909" max="7909" width="10" style="1" customWidth="1"/>
    <col min="7910" max="7910" width="0" style="1" hidden="1" customWidth="1"/>
    <col min="7911" max="7912" width="14.7109375" style="1" customWidth="1"/>
    <col min="7913" max="7913" width="12.85546875" style="1" customWidth="1"/>
    <col min="7914" max="7914" width="3.28515625" style="1" customWidth="1"/>
    <col min="7915" max="7915" width="30.28515625" style="1" customWidth="1"/>
    <col min="7916" max="7916" width="5" style="1" customWidth="1"/>
    <col min="7917" max="7917" width="0" style="1" hidden="1" customWidth="1"/>
    <col min="7918" max="7918" width="14.28515625" style="1" customWidth="1"/>
    <col min="7919" max="7919" width="5.7109375" style="1" customWidth="1"/>
    <col min="7920" max="7920" width="0" style="1" hidden="1" customWidth="1"/>
    <col min="7921" max="7921" width="17.28515625" style="1" customWidth="1"/>
    <col min="7922" max="7922" width="12.7109375" style="1" customWidth="1"/>
    <col min="7923" max="7923" width="0" style="1" hidden="1" customWidth="1"/>
    <col min="7924" max="7924" width="5.28515625" style="1" customWidth="1"/>
    <col min="7925" max="7925" width="0" style="1" hidden="1" customWidth="1"/>
    <col min="7926" max="7926" width="17" style="1" customWidth="1"/>
    <col min="7927" max="7927" width="6.28515625" style="1" customWidth="1"/>
    <col min="7928" max="7928" width="0" style="1" hidden="1" customWidth="1"/>
    <col min="7929" max="7929" width="14.28515625" style="1" customWidth="1"/>
    <col min="7930" max="7930" width="7.5703125" style="1" customWidth="1"/>
    <col min="7931" max="7931" width="0" style="1" hidden="1" customWidth="1"/>
    <col min="7932" max="7933" width="14.28515625" style="1" customWidth="1"/>
    <col min="7934" max="7934" width="20.85546875" style="1" customWidth="1"/>
    <col min="7935" max="7935" width="14.42578125" style="1" customWidth="1"/>
    <col min="7936" max="7936" width="15" style="1" customWidth="1"/>
    <col min="7937" max="7937" width="2.7109375" style="1" customWidth="1"/>
    <col min="7938" max="7938" width="11.7109375" style="1" customWidth="1"/>
    <col min="7939" max="7939" width="11.5703125" style="1" customWidth="1"/>
    <col min="7940" max="7940" width="2.28515625" style="1" customWidth="1"/>
    <col min="7941" max="7941" width="41" style="1" customWidth="1"/>
    <col min="7942" max="7942" width="14.28515625" style="1" customWidth="1"/>
    <col min="7943" max="7944" width="11.5703125" style="1" customWidth="1"/>
    <col min="7945" max="7945" width="21.85546875" style="1" customWidth="1"/>
    <col min="7946" max="8137" width="11.5703125" style="1"/>
    <col min="8138" max="8138" width="21.85546875" style="1" customWidth="1"/>
    <col min="8139" max="8139" width="13.85546875" style="1" customWidth="1"/>
    <col min="8140" max="8140" width="38.7109375" style="1" customWidth="1"/>
    <col min="8141" max="8141" width="3" style="1" bestFit="1" customWidth="1"/>
    <col min="8142" max="8142" width="32.28515625" style="1" customWidth="1"/>
    <col min="8143" max="8143" width="46.28515625" style="1" customWidth="1"/>
    <col min="8144" max="8144" width="19" style="1" customWidth="1"/>
    <col min="8145" max="8145" width="0" style="1" hidden="1" customWidth="1"/>
    <col min="8146" max="8146" width="17.7109375" style="1" customWidth="1"/>
    <col min="8147" max="8147" width="0" style="1" hidden="1" customWidth="1"/>
    <col min="8148" max="8148" width="22.28515625" style="1" customWidth="1"/>
    <col min="8149" max="8149" width="5.28515625" style="1" customWidth="1"/>
    <col min="8150" max="8150" width="36.28515625" style="1" customWidth="1"/>
    <col min="8151" max="8151" width="5.7109375" style="1" customWidth="1"/>
    <col min="8152" max="8152" width="0" style="1" hidden="1" customWidth="1"/>
    <col min="8153" max="8153" width="20.7109375" style="1" customWidth="1"/>
    <col min="8154" max="8154" width="4.85546875" style="1" customWidth="1"/>
    <col min="8155" max="8155" width="0" style="1" hidden="1" customWidth="1"/>
    <col min="8156" max="8156" width="24.7109375" style="1" customWidth="1"/>
    <col min="8157" max="8157" width="12.28515625" style="1" customWidth="1"/>
    <col min="8158" max="8158" width="0" style="1" hidden="1" customWidth="1"/>
    <col min="8159" max="8159" width="3.42578125" style="1" customWidth="1"/>
    <col min="8160" max="8160" width="0" style="1" hidden="1" customWidth="1"/>
    <col min="8161" max="8161" width="17.7109375" style="1" customWidth="1"/>
    <col min="8162" max="8162" width="3.42578125" style="1" customWidth="1"/>
    <col min="8163" max="8163" width="0" style="1" hidden="1" customWidth="1"/>
    <col min="8164" max="8164" width="23.7109375" style="1" customWidth="1"/>
    <col min="8165" max="8165" width="10" style="1" customWidth="1"/>
    <col min="8166" max="8166" width="0" style="1" hidden="1" customWidth="1"/>
    <col min="8167" max="8168" width="14.7109375" style="1" customWidth="1"/>
    <col min="8169" max="8169" width="12.85546875" style="1" customWidth="1"/>
    <col min="8170" max="8170" width="3.28515625" style="1" customWidth="1"/>
    <col min="8171" max="8171" width="30.28515625" style="1" customWidth="1"/>
    <col min="8172" max="8172" width="5" style="1" customWidth="1"/>
    <col min="8173" max="8173" width="0" style="1" hidden="1" customWidth="1"/>
    <col min="8174" max="8174" width="14.28515625" style="1" customWidth="1"/>
    <col min="8175" max="8175" width="5.7109375" style="1" customWidth="1"/>
    <col min="8176" max="8176" width="0" style="1" hidden="1" customWidth="1"/>
    <col min="8177" max="8177" width="17.28515625" style="1" customWidth="1"/>
    <col min="8178" max="8178" width="12.7109375" style="1" customWidth="1"/>
    <col min="8179" max="8179" width="0" style="1" hidden="1" customWidth="1"/>
    <col min="8180" max="8180" width="5.28515625" style="1" customWidth="1"/>
    <col min="8181" max="8181" width="0" style="1" hidden="1" customWidth="1"/>
    <col min="8182" max="8182" width="17" style="1" customWidth="1"/>
    <col min="8183" max="8183" width="6.28515625" style="1" customWidth="1"/>
    <col min="8184" max="8184" width="0" style="1" hidden="1" customWidth="1"/>
    <col min="8185" max="8185" width="14.28515625" style="1" customWidth="1"/>
    <col min="8186" max="8186" width="7.5703125" style="1" customWidth="1"/>
    <col min="8187" max="8187" width="0" style="1" hidden="1" customWidth="1"/>
    <col min="8188" max="8189" width="14.28515625" style="1" customWidth="1"/>
    <col min="8190" max="8190" width="20.85546875" style="1" customWidth="1"/>
    <col min="8191" max="8191" width="14.42578125" style="1" customWidth="1"/>
    <col min="8192" max="8192" width="15" style="1" customWidth="1"/>
    <col min="8193" max="8193" width="2.7109375" style="1" customWidth="1"/>
    <col min="8194" max="8194" width="11.7109375" style="1" customWidth="1"/>
    <col min="8195" max="8195" width="11.5703125" style="1" customWidth="1"/>
    <col min="8196" max="8196" width="2.28515625" style="1" customWidth="1"/>
    <col min="8197" max="8197" width="41" style="1" customWidth="1"/>
    <col min="8198" max="8198" width="14.28515625" style="1" customWidth="1"/>
    <col min="8199" max="8200" width="11.5703125" style="1" customWidth="1"/>
    <col min="8201" max="8201" width="21.85546875" style="1" customWidth="1"/>
    <col min="8202" max="8393" width="11.5703125" style="1"/>
    <col min="8394" max="8394" width="21.85546875" style="1" customWidth="1"/>
    <col min="8395" max="8395" width="13.85546875" style="1" customWidth="1"/>
    <col min="8396" max="8396" width="38.7109375" style="1" customWidth="1"/>
    <col min="8397" max="8397" width="3" style="1" bestFit="1" customWidth="1"/>
    <col min="8398" max="8398" width="32.28515625" style="1" customWidth="1"/>
    <col min="8399" max="8399" width="46.28515625" style="1" customWidth="1"/>
    <col min="8400" max="8400" width="19" style="1" customWidth="1"/>
    <col min="8401" max="8401" width="0" style="1" hidden="1" customWidth="1"/>
    <col min="8402" max="8402" width="17.7109375" style="1" customWidth="1"/>
    <col min="8403" max="8403" width="0" style="1" hidden="1" customWidth="1"/>
    <col min="8404" max="8404" width="22.28515625" style="1" customWidth="1"/>
    <col min="8405" max="8405" width="5.28515625" style="1" customWidth="1"/>
    <col min="8406" max="8406" width="36.28515625" style="1" customWidth="1"/>
    <col min="8407" max="8407" width="5.7109375" style="1" customWidth="1"/>
    <col min="8408" max="8408" width="0" style="1" hidden="1" customWidth="1"/>
    <col min="8409" max="8409" width="20.7109375" style="1" customWidth="1"/>
    <col min="8410" max="8410" width="4.85546875" style="1" customWidth="1"/>
    <col min="8411" max="8411" width="0" style="1" hidden="1" customWidth="1"/>
    <col min="8412" max="8412" width="24.7109375" style="1" customWidth="1"/>
    <col min="8413" max="8413" width="12.28515625" style="1" customWidth="1"/>
    <col min="8414" max="8414" width="0" style="1" hidden="1" customWidth="1"/>
    <col min="8415" max="8415" width="3.42578125" style="1" customWidth="1"/>
    <col min="8416" max="8416" width="0" style="1" hidden="1" customWidth="1"/>
    <col min="8417" max="8417" width="17.7109375" style="1" customWidth="1"/>
    <col min="8418" max="8418" width="3.42578125" style="1" customWidth="1"/>
    <col min="8419" max="8419" width="0" style="1" hidden="1" customWidth="1"/>
    <col min="8420" max="8420" width="23.7109375" style="1" customWidth="1"/>
    <col min="8421" max="8421" width="10" style="1" customWidth="1"/>
    <col min="8422" max="8422" width="0" style="1" hidden="1" customWidth="1"/>
    <col min="8423" max="8424" width="14.7109375" style="1" customWidth="1"/>
    <col min="8425" max="8425" width="12.85546875" style="1" customWidth="1"/>
    <col min="8426" max="8426" width="3.28515625" style="1" customWidth="1"/>
    <col min="8427" max="8427" width="30.28515625" style="1" customWidth="1"/>
    <col min="8428" max="8428" width="5" style="1" customWidth="1"/>
    <col min="8429" max="8429" width="0" style="1" hidden="1" customWidth="1"/>
    <col min="8430" max="8430" width="14.28515625" style="1" customWidth="1"/>
    <col min="8431" max="8431" width="5.7109375" style="1" customWidth="1"/>
    <col min="8432" max="8432" width="0" style="1" hidden="1" customWidth="1"/>
    <col min="8433" max="8433" width="17.28515625" style="1" customWidth="1"/>
    <col min="8434" max="8434" width="12.7109375" style="1" customWidth="1"/>
    <col min="8435" max="8435" width="0" style="1" hidden="1" customWidth="1"/>
    <col min="8436" max="8436" width="5.28515625" style="1" customWidth="1"/>
    <col min="8437" max="8437" width="0" style="1" hidden="1" customWidth="1"/>
    <col min="8438" max="8438" width="17" style="1" customWidth="1"/>
    <col min="8439" max="8439" width="6.28515625" style="1" customWidth="1"/>
    <col min="8440" max="8440" width="0" style="1" hidden="1" customWidth="1"/>
    <col min="8441" max="8441" width="14.28515625" style="1" customWidth="1"/>
    <col min="8442" max="8442" width="7.5703125" style="1" customWidth="1"/>
    <col min="8443" max="8443" width="0" style="1" hidden="1" customWidth="1"/>
    <col min="8444" max="8445" width="14.28515625" style="1" customWidth="1"/>
    <col min="8446" max="8446" width="20.85546875" style="1" customWidth="1"/>
    <col min="8447" max="8447" width="14.42578125" style="1" customWidth="1"/>
    <col min="8448" max="8448" width="15" style="1" customWidth="1"/>
    <col min="8449" max="8449" width="2.7109375" style="1" customWidth="1"/>
    <col min="8450" max="8450" width="11.7109375" style="1" customWidth="1"/>
    <col min="8451" max="8451" width="11.5703125" style="1" customWidth="1"/>
    <col min="8452" max="8452" width="2.28515625" style="1" customWidth="1"/>
    <col min="8453" max="8453" width="41" style="1" customWidth="1"/>
    <col min="8454" max="8454" width="14.28515625" style="1" customWidth="1"/>
    <col min="8455" max="8456" width="11.5703125" style="1" customWidth="1"/>
    <col min="8457" max="8457" width="21.85546875" style="1" customWidth="1"/>
    <col min="8458" max="8649" width="11.5703125" style="1"/>
    <col min="8650" max="8650" width="21.85546875" style="1" customWidth="1"/>
    <col min="8651" max="8651" width="13.85546875" style="1" customWidth="1"/>
    <col min="8652" max="8652" width="38.7109375" style="1" customWidth="1"/>
    <col min="8653" max="8653" width="3" style="1" bestFit="1" customWidth="1"/>
    <col min="8654" max="8654" width="32.28515625" style="1" customWidth="1"/>
    <col min="8655" max="8655" width="46.28515625" style="1" customWidth="1"/>
    <col min="8656" max="8656" width="19" style="1" customWidth="1"/>
    <col min="8657" max="8657" width="0" style="1" hidden="1" customWidth="1"/>
    <col min="8658" max="8658" width="17.7109375" style="1" customWidth="1"/>
    <col min="8659" max="8659" width="0" style="1" hidden="1" customWidth="1"/>
    <col min="8660" max="8660" width="22.28515625" style="1" customWidth="1"/>
    <col min="8661" max="8661" width="5.28515625" style="1" customWidth="1"/>
    <col min="8662" max="8662" width="36.28515625" style="1" customWidth="1"/>
    <col min="8663" max="8663" width="5.7109375" style="1" customWidth="1"/>
    <col min="8664" max="8664" width="0" style="1" hidden="1" customWidth="1"/>
    <col min="8665" max="8665" width="20.7109375" style="1" customWidth="1"/>
    <col min="8666" max="8666" width="4.85546875" style="1" customWidth="1"/>
    <col min="8667" max="8667" width="0" style="1" hidden="1" customWidth="1"/>
    <col min="8668" max="8668" width="24.7109375" style="1" customWidth="1"/>
    <col min="8669" max="8669" width="12.28515625" style="1" customWidth="1"/>
    <col min="8670" max="8670" width="0" style="1" hidden="1" customWidth="1"/>
    <col min="8671" max="8671" width="3.42578125" style="1" customWidth="1"/>
    <col min="8672" max="8672" width="0" style="1" hidden="1" customWidth="1"/>
    <col min="8673" max="8673" width="17.7109375" style="1" customWidth="1"/>
    <col min="8674" max="8674" width="3.42578125" style="1" customWidth="1"/>
    <col min="8675" max="8675" width="0" style="1" hidden="1" customWidth="1"/>
    <col min="8676" max="8676" width="23.7109375" style="1" customWidth="1"/>
    <col min="8677" max="8677" width="10" style="1" customWidth="1"/>
    <col min="8678" max="8678" width="0" style="1" hidden="1" customWidth="1"/>
    <col min="8679" max="8680" width="14.7109375" style="1" customWidth="1"/>
    <col min="8681" max="8681" width="12.85546875" style="1" customWidth="1"/>
    <col min="8682" max="8682" width="3.28515625" style="1" customWidth="1"/>
    <col min="8683" max="8683" width="30.28515625" style="1" customWidth="1"/>
    <col min="8684" max="8684" width="5" style="1" customWidth="1"/>
    <col min="8685" max="8685" width="0" style="1" hidden="1" customWidth="1"/>
    <col min="8686" max="8686" width="14.28515625" style="1" customWidth="1"/>
    <col min="8687" max="8687" width="5.7109375" style="1" customWidth="1"/>
    <col min="8688" max="8688" width="0" style="1" hidden="1" customWidth="1"/>
    <col min="8689" max="8689" width="17.28515625" style="1" customWidth="1"/>
    <col min="8690" max="8690" width="12.7109375" style="1" customWidth="1"/>
    <col min="8691" max="8691" width="0" style="1" hidden="1" customWidth="1"/>
    <col min="8692" max="8692" width="5.28515625" style="1" customWidth="1"/>
    <col min="8693" max="8693" width="0" style="1" hidden="1" customWidth="1"/>
    <col min="8694" max="8694" width="17" style="1" customWidth="1"/>
    <col min="8695" max="8695" width="6.28515625" style="1" customWidth="1"/>
    <col min="8696" max="8696" width="0" style="1" hidden="1" customWidth="1"/>
    <col min="8697" max="8697" width="14.28515625" style="1" customWidth="1"/>
    <col min="8698" max="8698" width="7.5703125" style="1" customWidth="1"/>
    <col min="8699" max="8699" width="0" style="1" hidden="1" customWidth="1"/>
    <col min="8700" max="8701" width="14.28515625" style="1" customWidth="1"/>
    <col min="8702" max="8702" width="20.85546875" style="1" customWidth="1"/>
    <col min="8703" max="8703" width="14.42578125" style="1" customWidth="1"/>
    <col min="8704" max="8704" width="15" style="1" customWidth="1"/>
    <col min="8705" max="8705" width="2.7109375" style="1" customWidth="1"/>
    <col min="8706" max="8706" width="11.7109375" style="1" customWidth="1"/>
    <col min="8707" max="8707" width="11.5703125" style="1" customWidth="1"/>
    <col min="8708" max="8708" width="2.28515625" style="1" customWidth="1"/>
    <col min="8709" max="8709" width="41" style="1" customWidth="1"/>
    <col min="8710" max="8710" width="14.28515625" style="1" customWidth="1"/>
    <col min="8711" max="8712" width="11.5703125" style="1" customWidth="1"/>
    <col min="8713" max="8713" width="21.85546875" style="1" customWidth="1"/>
    <col min="8714" max="8905" width="11.5703125" style="1"/>
    <col min="8906" max="8906" width="21.85546875" style="1" customWidth="1"/>
    <col min="8907" max="8907" width="13.85546875" style="1" customWidth="1"/>
    <col min="8908" max="8908" width="38.7109375" style="1" customWidth="1"/>
    <col min="8909" max="8909" width="3" style="1" bestFit="1" customWidth="1"/>
    <col min="8910" max="8910" width="32.28515625" style="1" customWidth="1"/>
    <col min="8911" max="8911" width="46.28515625" style="1" customWidth="1"/>
    <col min="8912" max="8912" width="19" style="1" customWidth="1"/>
    <col min="8913" max="8913" width="0" style="1" hidden="1" customWidth="1"/>
    <col min="8914" max="8914" width="17.7109375" style="1" customWidth="1"/>
    <col min="8915" max="8915" width="0" style="1" hidden="1" customWidth="1"/>
    <col min="8916" max="8916" width="22.28515625" style="1" customWidth="1"/>
    <col min="8917" max="8917" width="5.28515625" style="1" customWidth="1"/>
    <col min="8918" max="8918" width="36.28515625" style="1" customWidth="1"/>
    <col min="8919" max="8919" width="5.7109375" style="1" customWidth="1"/>
    <col min="8920" max="8920" width="0" style="1" hidden="1" customWidth="1"/>
    <col min="8921" max="8921" width="20.7109375" style="1" customWidth="1"/>
    <col min="8922" max="8922" width="4.85546875" style="1" customWidth="1"/>
    <col min="8923" max="8923" width="0" style="1" hidden="1" customWidth="1"/>
    <col min="8924" max="8924" width="24.7109375" style="1" customWidth="1"/>
    <col min="8925" max="8925" width="12.28515625" style="1" customWidth="1"/>
    <col min="8926" max="8926" width="0" style="1" hidden="1" customWidth="1"/>
    <col min="8927" max="8927" width="3.42578125" style="1" customWidth="1"/>
    <col min="8928" max="8928" width="0" style="1" hidden="1" customWidth="1"/>
    <col min="8929" max="8929" width="17.7109375" style="1" customWidth="1"/>
    <col min="8930" max="8930" width="3.42578125" style="1" customWidth="1"/>
    <col min="8931" max="8931" width="0" style="1" hidden="1" customWidth="1"/>
    <col min="8932" max="8932" width="23.7109375" style="1" customWidth="1"/>
    <col min="8933" max="8933" width="10" style="1" customWidth="1"/>
    <col min="8934" max="8934" width="0" style="1" hidden="1" customWidth="1"/>
    <col min="8935" max="8936" width="14.7109375" style="1" customWidth="1"/>
    <col min="8937" max="8937" width="12.85546875" style="1" customWidth="1"/>
    <col min="8938" max="8938" width="3.28515625" style="1" customWidth="1"/>
    <col min="8939" max="8939" width="30.28515625" style="1" customWidth="1"/>
    <col min="8940" max="8940" width="5" style="1" customWidth="1"/>
    <col min="8941" max="8941" width="0" style="1" hidden="1" customWidth="1"/>
    <col min="8942" max="8942" width="14.28515625" style="1" customWidth="1"/>
    <col min="8943" max="8943" width="5.7109375" style="1" customWidth="1"/>
    <col min="8944" max="8944" width="0" style="1" hidden="1" customWidth="1"/>
    <col min="8945" max="8945" width="17.28515625" style="1" customWidth="1"/>
    <col min="8946" max="8946" width="12.7109375" style="1" customWidth="1"/>
    <col min="8947" max="8947" width="0" style="1" hidden="1" customWidth="1"/>
    <col min="8948" max="8948" width="5.28515625" style="1" customWidth="1"/>
    <col min="8949" max="8949" width="0" style="1" hidden="1" customWidth="1"/>
    <col min="8950" max="8950" width="17" style="1" customWidth="1"/>
    <col min="8951" max="8951" width="6.28515625" style="1" customWidth="1"/>
    <col min="8952" max="8952" width="0" style="1" hidden="1" customWidth="1"/>
    <col min="8953" max="8953" width="14.28515625" style="1" customWidth="1"/>
    <col min="8954" max="8954" width="7.5703125" style="1" customWidth="1"/>
    <col min="8955" max="8955" width="0" style="1" hidden="1" customWidth="1"/>
    <col min="8956" max="8957" width="14.28515625" style="1" customWidth="1"/>
    <col min="8958" max="8958" width="20.85546875" style="1" customWidth="1"/>
    <col min="8959" max="8959" width="14.42578125" style="1" customWidth="1"/>
    <col min="8960" max="8960" width="15" style="1" customWidth="1"/>
    <col min="8961" max="8961" width="2.7109375" style="1" customWidth="1"/>
    <col min="8962" max="8962" width="11.7109375" style="1" customWidth="1"/>
    <col min="8963" max="8963" width="11.5703125" style="1" customWidth="1"/>
    <col min="8964" max="8964" width="2.28515625" style="1" customWidth="1"/>
    <col min="8965" max="8965" width="41" style="1" customWidth="1"/>
    <col min="8966" max="8966" width="14.28515625" style="1" customWidth="1"/>
    <col min="8967" max="8968" width="11.5703125" style="1" customWidth="1"/>
    <col min="8969" max="8969" width="21.85546875" style="1" customWidth="1"/>
    <col min="8970" max="9161" width="11.5703125" style="1"/>
    <col min="9162" max="9162" width="21.85546875" style="1" customWidth="1"/>
    <col min="9163" max="9163" width="13.85546875" style="1" customWidth="1"/>
    <col min="9164" max="9164" width="38.7109375" style="1" customWidth="1"/>
    <col min="9165" max="9165" width="3" style="1" bestFit="1" customWidth="1"/>
    <col min="9166" max="9166" width="32.28515625" style="1" customWidth="1"/>
    <col min="9167" max="9167" width="46.28515625" style="1" customWidth="1"/>
    <col min="9168" max="9168" width="19" style="1" customWidth="1"/>
    <col min="9169" max="9169" width="0" style="1" hidden="1" customWidth="1"/>
    <col min="9170" max="9170" width="17.7109375" style="1" customWidth="1"/>
    <col min="9171" max="9171" width="0" style="1" hidden="1" customWidth="1"/>
    <col min="9172" max="9172" width="22.28515625" style="1" customWidth="1"/>
    <col min="9173" max="9173" width="5.28515625" style="1" customWidth="1"/>
    <col min="9174" max="9174" width="36.28515625" style="1" customWidth="1"/>
    <col min="9175" max="9175" width="5.7109375" style="1" customWidth="1"/>
    <col min="9176" max="9176" width="0" style="1" hidden="1" customWidth="1"/>
    <col min="9177" max="9177" width="20.7109375" style="1" customWidth="1"/>
    <col min="9178" max="9178" width="4.85546875" style="1" customWidth="1"/>
    <col min="9179" max="9179" width="0" style="1" hidden="1" customWidth="1"/>
    <col min="9180" max="9180" width="24.7109375" style="1" customWidth="1"/>
    <col min="9181" max="9181" width="12.28515625" style="1" customWidth="1"/>
    <col min="9182" max="9182" width="0" style="1" hidden="1" customWidth="1"/>
    <col min="9183" max="9183" width="3.42578125" style="1" customWidth="1"/>
    <col min="9184" max="9184" width="0" style="1" hidden="1" customWidth="1"/>
    <col min="9185" max="9185" width="17.7109375" style="1" customWidth="1"/>
    <col min="9186" max="9186" width="3.42578125" style="1" customWidth="1"/>
    <col min="9187" max="9187" width="0" style="1" hidden="1" customWidth="1"/>
    <col min="9188" max="9188" width="23.7109375" style="1" customWidth="1"/>
    <col min="9189" max="9189" width="10" style="1" customWidth="1"/>
    <col min="9190" max="9190" width="0" style="1" hidden="1" customWidth="1"/>
    <col min="9191" max="9192" width="14.7109375" style="1" customWidth="1"/>
    <col min="9193" max="9193" width="12.85546875" style="1" customWidth="1"/>
    <col min="9194" max="9194" width="3.28515625" style="1" customWidth="1"/>
    <col min="9195" max="9195" width="30.28515625" style="1" customWidth="1"/>
    <col min="9196" max="9196" width="5" style="1" customWidth="1"/>
    <col min="9197" max="9197" width="0" style="1" hidden="1" customWidth="1"/>
    <col min="9198" max="9198" width="14.28515625" style="1" customWidth="1"/>
    <col min="9199" max="9199" width="5.7109375" style="1" customWidth="1"/>
    <col min="9200" max="9200" width="0" style="1" hidden="1" customWidth="1"/>
    <col min="9201" max="9201" width="17.28515625" style="1" customWidth="1"/>
    <col min="9202" max="9202" width="12.7109375" style="1" customWidth="1"/>
    <col min="9203" max="9203" width="0" style="1" hidden="1" customWidth="1"/>
    <col min="9204" max="9204" width="5.28515625" style="1" customWidth="1"/>
    <col min="9205" max="9205" width="0" style="1" hidden="1" customWidth="1"/>
    <col min="9206" max="9206" width="17" style="1" customWidth="1"/>
    <col min="9207" max="9207" width="6.28515625" style="1" customWidth="1"/>
    <col min="9208" max="9208" width="0" style="1" hidden="1" customWidth="1"/>
    <col min="9209" max="9209" width="14.28515625" style="1" customWidth="1"/>
    <col min="9210" max="9210" width="7.5703125" style="1" customWidth="1"/>
    <col min="9211" max="9211" width="0" style="1" hidden="1" customWidth="1"/>
    <col min="9212" max="9213" width="14.28515625" style="1" customWidth="1"/>
    <col min="9214" max="9214" width="20.85546875" style="1" customWidth="1"/>
    <col min="9215" max="9215" width="14.42578125" style="1" customWidth="1"/>
    <col min="9216" max="9216" width="15" style="1" customWidth="1"/>
    <col min="9217" max="9217" width="2.7109375" style="1" customWidth="1"/>
    <col min="9218" max="9218" width="11.7109375" style="1" customWidth="1"/>
    <col min="9219" max="9219" width="11.5703125" style="1" customWidth="1"/>
    <col min="9220" max="9220" width="2.28515625" style="1" customWidth="1"/>
    <col min="9221" max="9221" width="41" style="1" customWidth="1"/>
    <col min="9222" max="9222" width="14.28515625" style="1" customWidth="1"/>
    <col min="9223" max="9224" width="11.5703125" style="1" customWidth="1"/>
    <col min="9225" max="9225" width="21.85546875" style="1" customWidth="1"/>
    <col min="9226" max="9417" width="11.5703125" style="1"/>
    <col min="9418" max="9418" width="21.85546875" style="1" customWidth="1"/>
    <col min="9419" max="9419" width="13.85546875" style="1" customWidth="1"/>
    <col min="9420" max="9420" width="38.7109375" style="1" customWidth="1"/>
    <col min="9421" max="9421" width="3" style="1" bestFit="1" customWidth="1"/>
    <col min="9422" max="9422" width="32.28515625" style="1" customWidth="1"/>
    <col min="9423" max="9423" width="46.28515625" style="1" customWidth="1"/>
    <col min="9424" max="9424" width="19" style="1" customWidth="1"/>
    <col min="9425" max="9425" width="0" style="1" hidden="1" customWidth="1"/>
    <col min="9426" max="9426" width="17.7109375" style="1" customWidth="1"/>
    <col min="9427" max="9427" width="0" style="1" hidden="1" customWidth="1"/>
    <col min="9428" max="9428" width="22.28515625" style="1" customWidth="1"/>
    <col min="9429" max="9429" width="5.28515625" style="1" customWidth="1"/>
    <col min="9430" max="9430" width="36.28515625" style="1" customWidth="1"/>
    <col min="9431" max="9431" width="5.7109375" style="1" customWidth="1"/>
    <col min="9432" max="9432" width="0" style="1" hidden="1" customWidth="1"/>
    <col min="9433" max="9433" width="20.7109375" style="1" customWidth="1"/>
    <col min="9434" max="9434" width="4.85546875" style="1" customWidth="1"/>
    <col min="9435" max="9435" width="0" style="1" hidden="1" customWidth="1"/>
    <col min="9436" max="9436" width="24.7109375" style="1" customWidth="1"/>
    <col min="9437" max="9437" width="12.28515625" style="1" customWidth="1"/>
    <col min="9438" max="9438" width="0" style="1" hidden="1" customWidth="1"/>
    <col min="9439" max="9439" width="3.42578125" style="1" customWidth="1"/>
    <col min="9440" max="9440" width="0" style="1" hidden="1" customWidth="1"/>
    <col min="9441" max="9441" width="17.7109375" style="1" customWidth="1"/>
    <col min="9442" max="9442" width="3.42578125" style="1" customWidth="1"/>
    <col min="9443" max="9443" width="0" style="1" hidden="1" customWidth="1"/>
    <col min="9444" max="9444" width="23.7109375" style="1" customWidth="1"/>
    <col min="9445" max="9445" width="10" style="1" customWidth="1"/>
    <col min="9446" max="9446" width="0" style="1" hidden="1" customWidth="1"/>
    <col min="9447" max="9448" width="14.7109375" style="1" customWidth="1"/>
    <col min="9449" max="9449" width="12.85546875" style="1" customWidth="1"/>
    <col min="9450" max="9450" width="3.28515625" style="1" customWidth="1"/>
    <col min="9451" max="9451" width="30.28515625" style="1" customWidth="1"/>
    <col min="9452" max="9452" width="5" style="1" customWidth="1"/>
    <col min="9453" max="9453" width="0" style="1" hidden="1" customWidth="1"/>
    <col min="9454" max="9454" width="14.28515625" style="1" customWidth="1"/>
    <col min="9455" max="9455" width="5.7109375" style="1" customWidth="1"/>
    <col min="9456" max="9456" width="0" style="1" hidden="1" customWidth="1"/>
    <col min="9457" max="9457" width="17.28515625" style="1" customWidth="1"/>
    <col min="9458" max="9458" width="12.7109375" style="1" customWidth="1"/>
    <col min="9459" max="9459" width="0" style="1" hidden="1" customWidth="1"/>
    <col min="9460" max="9460" width="5.28515625" style="1" customWidth="1"/>
    <col min="9461" max="9461" width="0" style="1" hidden="1" customWidth="1"/>
    <col min="9462" max="9462" width="17" style="1" customWidth="1"/>
    <col min="9463" max="9463" width="6.28515625" style="1" customWidth="1"/>
    <col min="9464" max="9464" width="0" style="1" hidden="1" customWidth="1"/>
    <col min="9465" max="9465" width="14.28515625" style="1" customWidth="1"/>
    <col min="9466" max="9466" width="7.5703125" style="1" customWidth="1"/>
    <col min="9467" max="9467" width="0" style="1" hidden="1" customWidth="1"/>
    <col min="9468" max="9469" width="14.28515625" style="1" customWidth="1"/>
    <col min="9470" max="9470" width="20.85546875" style="1" customWidth="1"/>
    <col min="9471" max="9471" width="14.42578125" style="1" customWidth="1"/>
    <col min="9472" max="9472" width="15" style="1" customWidth="1"/>
    <col min="9473" max="9473" width="2.7109375" style="1" customWidth="1"/>
    <col min="9474" max="9474" width="11.7109375" style="1" customWidth="1"/>
    <col min="9475" max="9475" width="11.5703125" style="1" customWidth="1"/>
    <col min="9476" max="9476" width="2.28515625" style="1" customWidth="1"/>
    <col min="9477" max="9477" width="41" style="1" customWidth="1"/>
    <col min="9478" max="9478" width="14.28515625" style="1" customWidth="1"/>
    <col min="9479" max="9480" width="11.5703125" style="1" customWidth="1"/>
    <col min="9481" max="9481" width="21.85546875" style="1" customWidth="1"/>
    <col min="9482" max="9673" width="11.5703125" style="1"/>
    <col min="9674" max="9674" width="21.85546875" style="1" customWidth="1"/>
    <col min="9675" max="9675" width="13.85546875" style="1" customWidth="1"/>
    <col min="9676" max="9676" width="38.7109375" style="1" customWidth="1"/>
    <col min="9677" max="9677" width="3" style="1" bestFit="1" customWidth="1"/>
    <col min="9678" max="9678" width="32.28515625" style="1" customWidth="1"/>
    <col min="9679" max="9679" width="46.28515625" style="1" customWidth="1"/>
    <col min="9680" max="9680" width="19" style="1" customWidth="1"/>
    <col min="9681" max="9681" width="0" style="1" hidden="1" customWidth="1"/>
    <col min="9682" max="9682" width="17.7109375" style="1" customWidth="1"/>
    <col min="9683" max="9683" width="0" style="1" hidden="1" customWidth="1"/>
    <col min="9684" max="9684" width="22.28515625" style="1" customWidth="1"/>
    <col min="9685" max="9685" width="5.28515625" style="1" customWidth="1"/>
    <col min="9686" max="9686" width="36.28515625" style="1" customWidth="1"/>
    <col min="9687" max="9687" width="5.7109375" style="1" customWidth="1"/>
    <col min="9688" max="9688" width="0" style="1" hidden="1" customWidth="1"/>
    <col min="9689" max="9689" width="20.7109375" style="1" customWidth="1"/>
    <col min="9690" max="9690" width="4.85546875" style="1" customWidth="1"/>
    <col min="9691" max="9691" width="0" style="1" hidden="1" customWidth="1"/>
    <col min="9692" max="9692" width="24.7109375" style="1" customWidth="1"/>
    <col min="9693" max="9693" width="12.28515625" style="1" customWidth="1"/>
    <col min="9694" max="9694" width="0" style="1" hidden="1" customWidth="1"/>
    <col min="9695" max="9695" width="3.42578125" style="1" customWidth="1"/>
    <col min="9696" max="9696" width="0" style="1" hidden="1" customWidth="1"/>
    <col min="9697" max="9697" width="17.7109375" style="1" customWidth="1"/>
    <col min="9698" max="9698" width="3.42578125" style="1" customWidth="1"/>
    <col min="9699" max="9699" width="0" style="1" hidden="1" customWidth="1"/>
    <col min="9700" max="9700" width="23.7109375" style="1" customWidth="1"/>
    <col min="9701" max="9701" width="10" style="1" customWidth="1"/>
    <col min="9702" max="9702" width="0" style="1" hidden="1" customWidth="1"/>
    <col min="9703" max="9704" width="14.7109375" style="1" customWidth="1"/>
    <col min="9705" max="9705" width="12.85546875" style="1" customWidth="1"/>
    <col min="9706" max="9706" width="3.28515625" style="1" customWidth="1"/>
    <col min="9707" max="9707" width="30.28515625" style="1" customWidth="1"/>
    <col min="9708" max="9708" width="5" style="1" customWidth="1"/>
    <col min="9709" max="9709" width="0" style="1" hidden="1" customWidth="1"/>
    <col min="9710" max="9710" width="14.28515625" style="1" customWidth="1"/>
    <col min="9711" max="9711" width="5.7109375" style="1" customWidth="1"/>
    <col min="9712" max="9712" width="0" style="1" hidden="1" customWidth="1"/>
    <col min="9713" max="9713" width="17.28515625" style="1" customWidth="1"/>
    <col min="9714" max="9714" width="12.7109375" style="1" customWidth="1"/>
    <col min="9715" max="9715" width="0" style="1" hidden="1" customWidth="1"/>
    <col min="9716" max="9716" width="5.28515625" style="1" customWidth="1"/>
    <col min="9717" max="9717" width="0" style="1" hidden="1" customWidth="1"/>
    <col min="9718" max="9718" width="17" style="1" customWidth="1"/>
    <col min="9719" max="9719" width="6.28515625" style="1" customWidth="1"/>
    <col min="9720" max="9720" width="0" style="1" hidden="1" customWidth="1"/>
    <col min="9721" max="9721" width="14.28515625" style="1" customWidth="1"/>
    <col min="9722" max="9722" width="7.5703125" style="1" customWidth="1"/>
    <col min="9723" max="9723" width="0" style="1" hidden="1" customWidth="1"/>
    <col min="9724" max="9725" width="14.28515625" style="1" customWidth="1"/>
    <col min="9726" max="9726" width="20.85546875" style="1" customWidth="1"/>
    <col min="9727" max="9727" width="14.42578125" style="1" customWidth="1"/>
    <col min="9728" max="9728" width="15" style="1" customWidth="1"/>
    <col min="9729" max="9729" width="2.7109375" style="1" customWidth="1"/>
    <col min="9730" max="9730" width="11.7109375" style="1" customWidth="1"/>
    <col min="9731" max="9731" width="11.5703125" style="1" customWidth="1"/>
    <col min="9732" max="9732" width="2.28515625" style="1" customWidth="1"/>
    <col min="9733" max="9733" width="41" style="1" customWidth="1"/>
    <col min="9734" max="9734" width="14.28515625" style="1" customWidth="1"/>
    <col min="9735" max="9736" width="11.5703125" style="1" customWidth="1"/>
    <col min="9737" max="9737" width="21.85546875" style="1" customWidth="1"/>
    <col min="9738" max="9929" width="11.5703125" style="1"/>
    <col min="9930" max="9930" width="21.85546875" style="1" customWidth="1"/>
    <col min="9931" max="9931" width="13.85546875" style="1" customWidth="1"/>
    <col min="9932" max="9932" width="38.7109375" style="1" customWidth="1"/>
    <col min="9933" max="9933" width="3" style="1" bestFit="1" customWidth="1"/>
    <col min="9934" max="9934" width="32.28515625" style="1" customWidth="1"/>
    <col min="9935" max="9935" width="46.28515625" style="1" customWidth="1"/>
    <col min="9936" max="9936" width="19" style="1" customWidth="1"/>
    <col min="9937" max="9937" width="0" style="1" hidden="1" customWidth="1"/>
    <col min="9938" max="9938" width="17.7109375" style="1" customWidth="1"/>
    <col min="9939" max="9939" width="0" style="1" hidden="1" customWidth="1"/>
    <col min="9940" max="9940" width="22.28515625" style="1" customWidth="1"/>
    <col min="9941" max="9941" width="5.28515625" style="1" customWidth="1"/>
    <col min="9942" max="9942" width="36.28515625" style="1" customWidth="1"/>
    <col min="9943" max="9943" width="5.7109375" style="1" customWidth="1"/>
    <col min="9944" max="9944" width="0" style="1" hidden="1" customWidth="1"/>
    <col min="9945" max="9945" width="20.7109375" style="1" customWidth="1"/>
    <col min="9946" max="9946" width="4.85546875" style="1" customWidth="1"/>
    <col min="9947" max="9947" width="0" style="1" hidden="1" customWidth="1"/>
    <col min="9948" max="9948" width="24.7109375" style="1" customWidth="1"/>
    <col min="9949" max="9949" width="12.28515625" style="1" customWidth="1"/>
    <col min="9950" max="9950" width="0" style="1" hidden="1" customWidth="1"/>
    <col min="9951" max="9951" width="3.42578125" style="1" customWidth="1"/>
    <col min="9952" max="9952" width="0" style="1" hidden="1" customWidth="1"/>
    <col min="9953" max="9953" width="17.7109375" style="1" customWidth="1"/>
    <col min="9954" max="9954" width="3.42578125" style="1" customWidth="1"/>
    <col min="9955" max="9955" width="0" style="1" hidden="1" customWidth="1"/>
    <col min="9956" max="9956" width="23.7109375" style="1" customWidth="1"/>
    <col min="9957" max="9957" width="10" style="1" customWidth="1"/>
    <col min="9958" max="9958" width="0" style="1" hidden="1" customWidth="1"/>
    <col min="9959" max="9960" width="14.7109375" style="1" customWidth="1"/>
    <col min="9961" max="9961" width="12.85546875" style="1" customWidth="1"/>
    <col min="9962" max="9962" width="3.28515625" style="1" customWidth="1"/>
    <col min="9963" max="9963" width="30.28515625" style="1" customWidth="1"/>
    <col min="9964" max="9964" width="5" style="1" customWidth="1"/>
    <col min="9965" max="9965" width="0" style="1" hidden="1" customWidth="1"/>
    <col min="9966" max="9966" width="14.28515625" style="1" customWidth="1"/>
    <col min="9967" max="9967" width="5.7109375" style="1" customWidth="1"/>
    <col min="9968" max="9968" width="0" style="1" hidden="1" customWidth="1"/>
    <col min="9969" max="9969" width="17.28515625" style="1" customWidth="1"/>
    <col min="9970" max="9970" width="12.7109375" style="1" customWidth="1"/>
    <col min="9971" max="9971" width="0" style="1" hidden="1" customWidth="1"/>
    <col min="9972" max="9972" width="5.28515625" style="1" customWidth="1"/>
    <col min="9973" max="9973" width="0" style="1" hidden="1" customWidth="1"/>
    <col min="9974" max="9974" width="17" style="1" customWidth="1"/>
    <col min="9975" max="9975" width="6.28515625" style="1" customWidth="1"/>
    <col min="9976" max="9976" width="0" style="1" hidden="1" customWidth="1"/>
    <col min="9977" max="9977" width="14.28515625" style="1" customWidth="1"/>
    <col min="9978" max="9978" width="7.5703125" style="1" customWidth="1"/>
    <col min="9979" max="9979" width="0" style="1" hidden="1" customWidth="1"/>
    <col min="9980" max="9981" width="14.28515625" style="1" customWidth="1"/>
    <col min="9982" max="9982" width="20.85546875" style="1" customWidth="1"/>
    <col min="9983" max="9983" width="14.42578125" style="1" customWidth="1"/>
    <col min="9984" max="9984" width="15" style="1" customWidth="1"/>
    <col min="9985" max="9985" width="2.7109375" style="1" customWidth="1"/>
    <col min="9986" max="9986" width="11.7109375" style="1" customWidth="1"/>
    <col min="9987" max="9987" width="11.5703125" style="1" customWidth="1"/>
    <col min="9988" max="9988" width="2.28515625" style="1" customWidth="1"/>
    <col min="9989" max="9989" width="41" style="1" customWidth="1"/>
    <col min="9990" max="9990" width="14.28515625" style="1" customWidth="1"/>
    <col min="9991" max="9992" width="11.5703125" style="1" customWidth="1"/>
    <col min="9993" max="9993" width="21.85546875" style="1" customWidth="1"/>
    <col min="9994" max="10185" width="11.5703125" style="1"/>
    <col min="10186" max="10186" width="21.85546875" style="1" customWidth="1"/>
    <col min="10187" max="10187" width="13.85546875" style="1" customWidth="1"/>
    <col min="10188" max="10188" width="38.7109375" style="1" customWidth="1"/>
    <col min="10189" max="10189" width="3" style="1" bestFit="1" customWidth="1"/>
    <col min="10190" max="10190" width="32.28515625" style="1" customWidth="1"/>
    <col min="10191" max="10191" width="46.28515625" style="1" customWidth="1"/>
    <col min="10192" max="10192" width="19" style="1" customWidth="1"/>
    <col min="10193" max="10193" width="0" style="1" hidden="1" customWidth="1"/>
    <col min="10194" max="10194" width="17.7109375" style="1" customWidth="1"/>
    <col min="10195" max="10195" width="0" style="1" hidden="1" customWidth="1"/>
    <col min="10196" max="10196" width="22.28515625" style="1" customWidth="1"/>
    <col min="10197" max="10197" width="5.28515625" style="1" customWidth="1"/>
    <col min="10198" max="10198" width="36.28515625" style="1" customWidth="1"/>
    <col min="10199" max="10199" width="5.7109375" style="1" customWidth="1"/>
    <col min="10200" max="10200" width="0" style="1" hidden="1" customWidth="1"/>
    <col min="10201" max="10201" width="20.7109375" style="1" customWidth="1"/>
    <col min="10202" max="10202" width="4.85546875" style="1" customWidth="1"/>
    <col min="10203" max="10203" width="0" style="1" hidden="1" customWidth="1"/>
    <col min="10204" max="10204" width="24.7109375" style="1" customWidth="1"/>
    <col min="10205" max="10205" width="12.28515625" style="1" customWidth="1"/>
    <col min="10206" max="10206" width="0" style="1" hidden="1" customWidth="1"/>
    <col min="10207" max="10207" width="3.42578125" style="1" customWidth="1"/>
    <col min="10208" max="10208" width="0" style="1" hidden="1" customWidth="1"/>
    <col min="10209" max="10209" width="17.7109375" style="1" customWidth="1"/>
    <col min="10210" max="10210" width="3.42578125" style="1" customWidth="1"/>
    <col min="10211" max="10211" width="0" style="1" hidden="1" customWidth="1"/>
    <col min="10212" max="10212" width="23.7109375" style="1" customWidth="1"/>
    <col min="10213" max="10213" width="10" style="1" customWidth="1"/>
    <col min="10214" max="10214" width="0" style="1" hidden="1" customWidth="1"/>
    <col min="10215" max="10216" width="14.7109375" style="1" customWidth="1"/>
    <col min="10217" max="10217" width="12.85546875" style="1" customWidth="1"/>
    <col min="10218" max="10218" width="3.28515625" style="1" customWidth="1"/>
    <col min="10219" max="10219" width="30.28515625" style="1" customWidth="1"/>
    <col min="10220" max="10220" width="5" style="1" customWidth="1"/>
    <col min="10221" max="10221" width="0" style="1" hidden="1" customWidth="1"/>
    <col min="10222" max="10222" width="14.28515625" style="1" customWidth="1"/>
    <col min="10223" max="10223" width="5.7109375" style="1" customWidth="1"/>
    <col min="10224" max="10224" width="0" style="1" hidden="1" customWidth="1"/>
    <col min="10225" max="10225" width="17.28515625" style="1" customWidth="1"/>
    <col min="10226" max="10226" width="12.7109375" style="1" customWidth="1"/>
    <col min="10227" max="10227" width="0" style="1" hidden="1" customWidth="1"/>
    <col min="10228" max="10228" width="5.28515625" style="1" customWidth="1"/>
    <col min="10229" max="10229" width="0" style="1" hidden="1" customWidth="1"/>
    <col min="10230" max="10230" width="17" style="1" customWidth="1"/>
    <col min="10231" max="10231" width="6.28515625" style="1" customWidth="1"/>
    <col min="10232" max="10232" width="0" style="1" hidden="1" customWidth="1"/>
    <col min="10233" max="10233" width="14.28515625" style="1" customWidth="1"/>
    <col min="10234" max="10234" width="7.5703125" style="1" customWidth="1"/>
    <col min="10235" max="10235" width="0" style="1" hidden="1" customWidth="1"/>
    <col min="10236" max="10237" width="14.28515625" style="1" customWidth="1"/>
    <col min="10238" max="10238" width="20.85546875" style="1" customWidth="1"/>
    <col min="10239" max="10239" width="14.42578125" style="1" customWidth="1"/>
    <col min="10240" max="10240" width="15" style="1" customWidth="1"/>
    <col min="10241" max="10241" width="2.7109375" style="1" customWidth="1"/>
    <col min="10242" max="10242" width="11.7109375" style="1" customWidth="1"/>
    <col min="10243" max="10243" width="11.5703125" style="1" customWidth="1"/>
    <col min="10244" max="10244" width="2.28515625" style="1" customWidth="1"/>
    <col min="10245" max="10245" width="41" style="1" customWidth="1"/>
    <col min="10246" max="10246" width="14.28515625" style="1" customWidth="1"/>
    <col min="10247" max="10248" width="11.5703125" style="1" customWidth="1"/>
    <col min="10249" max="10249" width="21.85546875" style="1" customWidth="1"/>
    <col min="10250" max="10441" width="11.5703125" style="1"/>
    <col min="10442" max="10442" width="21.85546875" style="1" customWidth="1"/>
    <col min="10443" max="10443" width="13.85546875" style="1" customWidth="1"/>
    <col min="10444" max="10444" width="38.7109375" style="1" customWidth="1"/>
    <col min="10445" max="10445" width="3" style="1" bestFit="1" customWidth="1"/>
    <col min="10446" max="10446" width="32.28515625" style="1" customWidth="1"/>
    <col min="10447" max="10447" width="46.28515625" style="1" customWidth="1"/>
    <col min="10448" max="10448" width="19" style="1" customWidth="1"/>
    <col min="10449" max="10449" width="0" style="1" hidden="1" customWidth="1"/>
    <col min="10450" max="10450" width="17.7109375" style="1" customWidth="1"/>
    <col min="10451" max="10451" width="0" style="1" hidden="1" customWidth="1"/>
    <col min="10452" max="10452" width="22.28515625" style="1" customWidth="1"/>
    <col min="10453" max="10453" width="5.28515625" style="1" customWidth="1"/>
    <col min="10454" max="10454" width="36.28515625" style="1" customWidth="1"/>
    <col min="10455" max="10455" width="5.7109375" style="1" customWidth="1"/>
    <col min="10456" max="10456" width="0" style="1" hidden="1" customWidth="1"/>
    <col min="10457" max="10457" width="20.7109375" style="1" customWidth="1"/>
    <col min="10458" max="10458" width="4.85546875" style="1" customWidth="1"/>
    <col min="10459" max="10459" width="0" style="1" hidden="1" customWidth="1"/>
    <col min="10460" max="10460" width="24.7109375" style="1" customWidth="1"/>
    <col min="10461" max="10461" width="12.28515625" style="1" customWidth="1"/>
    <col min="10462" max="10462" width="0" style="1" hidden="1" customWidth="1"/>
    <col min="10463" max="10463" width="3.42578125" style="1" customWidth="1"/>
    <col min="10464" max="10464" width="0" style="1" hidden="1" customWidth="1"/>
    <col min="10465" max="10465" width="17.7109375" style="1" customWidth="1"/>
    <col min="10466" max="10466" width="3.42578125" style="1" customWidth="1"/>
    <col min="10467" max="10467" width="0" style="1" hidden="1" customWidth="1"/>
    <col min="10468" max="10468" width="23.7109375" style="1" customWidth="1"/>
    <col min="10469" max="10469" width="10" style="1" customWidth="1"/>
    <col min="10470" max="10470" width="0" style="1" hidden="1" customWidth="1"/>
    <col min="10471" max="10472" width="14.7109375" style="1" customWidth="1"/>
    <col min="10473" max="10473" width="12.85546875" style="1" customWidth="1"/>
    <col min="10474" max="10474" width="3.28515625" style="1" customWidth="1"/>
    <col min="10475" max="10475" width="30.28515625" style="1" customWidth="1"/>
    <col min="10476" max="10476" width="5" style="1" customWidth="1"/>
    <col min="10477" max="10477" width="0" style="1" hidden="1" customWidth="1"/>
    <col min="10478" max="10478" width="14.28515625" style="1" customWidth="1"/>
    <col min="10479" max="10479" width="5.7109375" style="1" customWidth="1"/>
    <col min="10480" max="10480" width="0" style="1" hidden="1" customWidth="1"/>
    <col min="10481" max="10481" width="17.28515625" style="1" customWidth="1"/>
    <col min="10482" max="10482" width="12.7109375" style="1" customWidth="1"/>
    <col min="10483" max="10483" width="0" style="1" hidden="1" customWidth="1"/>
    <col min="10484" max="10484" width="5.28515625" style="1" customWidth="1"/>
    <col min="10485" max="10485" width="0" style="1" hidden="1" customWidth="1"/>
    <col min="10486" max="10486" width="17" style="1" customWidth="1"/>
    <col min="10487" max="10487" width="6.28515625" style="1" customWidth="1"/>
    <col min="10488" max="10488" width="0" style="1" hidden="1" customWidth="1"/>
    <col min="10489" max="10489" width="14.28515625" style="1" customWidth="1"/>
    <col min="10490" max="10490" width="7.5703125" style="1" customWidth="1"/>
    <col min="10491" max="10491" width="0" style="1" hidden="1" customWidth="1"/>
    <col min="10492" max="10493" width="14.28515625" style="1" customWidth="1"/>
    <col min="10494" max="10494" width="20.85546875" style="1" customWidth="1"/>
    <col min="10495" max="10495" width="14.42578125" style="1" customWidth="1"/>
    <col min="10496" max="10496" width="15" style="1" customWidth="1"/>
    <col min="10497" max="10497" width="2.7109375" style="1" customWidth="1"/>
    <col min="10498" max="10498" width="11.7109375" style="1" customWidth="1"/>
    <col min="10499" max="10499" width="11.5703125" style="1" customWidth="1"/>
    <col min="10500" max="10500" width="2.28515625" style="1" customWidth="1"/>
    <col min="10501" max="10501" width="41" style="1" customWidth="1"/>
    <col min="10502" max="10502" width="14.28515625" style="1" customWidth="1"/>
    <col min="10503" max="10504" width="11.5703125" style="1" customWidth="1"/>
    <col min="10505" max="10505" width="21.85546875" style="1" customWidth="1"/>
    <col min="10506" max="10697" width="11.5703125" style="1"/>
    <col min="10698" max="10698" width="21.85546875" style="1" customWidth="1"/>
    <col min="10699" max="10699" width="13.85546875" style="1" customWidth="1"/>
    <col min="10700" max="10700" width="38.7109375" style="1" customWidth="1"/>
    <col min="10701" max="10701" width="3" style="1" bestFit="1" customWidth="1"/>
    <col min="10702" max="10702" width="32.28515625" style="1" customWidth="1"/>
    <col min="10703" max="10703" width="46.28515625" style="1" customWidth="1"/>
    <col min="10704" max="10704" width="19" style="1" customWidth="1"/>
    <col min="10705" max="10705" width="0" style="1" hidden="1" customWidth="1"/>
    <col min="10706" max="10706" width="17.7109375" style="1" customWidth="1"/>
    <col min="10707" max="10707" width="0" style="1" hidden="1" customWidth="1"/>
    <col min="10708" max="10708" width="22.28515625" style="1" customWidth="1"/>
    <col min="10709" max="10709" width="5.28515625" style="1" customWidth="1"/>
    <col min="10710" max="10710" width="36.28515625" style="1" customWidth="1"/>
    <col min="10711" max="10711" width="5.7109375" style="1" customWidth="1"/>
    <col min="10712" max="10712" width="0" style="1" hidden="1" customWidth="1"/>
    <col min="10713" max="10713" width="20.7109375" style="1" customWidth="1"/>
    <col min="10714" max="10714" width="4.85546875" style="1" customWidth="1"/>
    <col min="10715" max="10715" width="0" style="1" hidden="1" customWidth="1"/>
    <col min="10716" max="10716" width="24.7109375" style="1" customWidth="1"/>
    <col min="10717" max="10717" width="12.28515625" style="1" customWidth="1"/>
    <col min="10718" max="10718" width="0" style="1" hidden="1" customWidth="1"/>
    <col min="10719" max="10719" width="3.42578125" style="1" customWidth="1"/>
    <col min="10720" max="10720" width="0" style="1" hidden="1" customWidth="1"/>
    <col min="10721" max="10721" width="17.7109375" style="1" customWidth="1"/>
    <col min="10722" max="10722" width="3.42578125" style="1" customWidth="1"/>
    <col min="10723" max="10723" width="0" style="1" hidden="1" customWidth="1"/>
    <col min="10724" max="10724" width="23.7109375" style="1" customWidth="1"/>
    <col min="10725" max="10725" width="10" style="1" customWidth="1"/>
    <col min="10726" max="10726" width="0" style="1" hidden="1" customWidth="1"/>
    <col min="10727" max="10728" width="14.7109375" style="1" customWidth="1"/>
    <col min="10729" max="10729" width="12.85546875" style="1" customWidth="1"/>
    <col min="10730" max="10730" width="3.28515625" style="1" customWidth="1"/>
    <col min="10731" max="10731" width="30.28515625" style="1" customWidth="1"/>
    <col min="10732" max="10732" width="5" style="1" customWidth="1"/>
    <col min="10733" max="10733" width="0" style="1" hidden="1" customWidth="1"/>
    <col min="10734" max="10734" width="14.28515625" style="1" customWidth="1"/>
    <col min="10735" max="10735" width="5.7109375" style="1" customWidth="1"/>
    <col min="10736" max="10736" width="0" style="1" hidden="1" customWidth="1"/>
    <col min="10737" max="10737" width="17.28515625" style="1" customWidth="1"/>
    <col min="10738" max="10738" width="12.7109375" style="1" customWidth="1"/>
    <col min="10739" max="10739" width="0" style="1" hidden="1" customWidth="1"/>
    <col min="10740" max="10740" width="5.28515625" style="1" customWidth="1"/>
    <col min="10741" max="10741" width="0" style="1" hidden="1" customWidth="1"/>
    <col min="10742" max="10742" width="17" style="1" customWidth="1"/>
    <col min="10743" max="10743" width="6.28515625" style="1" customWidth="1"/>
    <col min="10744" max="10744" width="0" style="1" hidden="1" customWidth="1"/>
    <col min="10745" max="10745" width="14.28515625" style="1" customWidth="1"/>
    <col min="10746" max="10746" width="7.5703125" style="1" customWidth="1"/>
    <col min="10747" max="10747" width="0" style="1" hidden="1" customWidth="1"/>
    <col min="10748" max="10749" width="14.28515625" style="1" customWidth="1"/>
    <col min="10750" max="10750" width="20.85546875" style="1" customWidth="1"/>
    <col min="10751" max="10751" width="14.42578125" style="1" customWidth="1"/>
    <col min="10752" max="10752" width="15" style="1" customWidth="1"/>
    <col min="10753" max="10753" width="2.7109375" style="1" customWidth="1"/>
    <col min="10754" max="10754" width="11.7109375" style="1" customWidth="1"/>
    <col min="10755" max="10755" width="11.5703125" style="1" customWidth="1"/>
    <col min="10756" max="10756" width="2.28515625" style="1" customWidth="1"/>
    <col min="10757" max="10757" width="41" style="1" customWidth="1"/>
    <col min="10758" max="10758" width="14.28515625" style="1" customWidth="1"/>
    <col min="10759" max="10760" width="11.5703125" style="1" customWidth="1"/>
    <col min="10761" max="10761" width="21.85546875" style="1" customWidth="1"/>
    <col min="10762" max="10953" width="11.5703125" style="1"/>
    <col min="10954" max="10954" width="21.85546875" style="1" customWidth="1"/>
    <col min="10955" max="10955" width="13.85546875" style="1" customWidth="1"/>
    <col min="10956" max="10956" width="38.7109375" style="1" customWidth="1"/>
    <col min="10957" max="10957" width="3" style="1" bestFit="1" customWidth="1"/>
    <col min="10958" max="10958" width="32.28515625" style="1" customWidth="1"/>
    <col min="10959" max="10959" width="46.28515625" style="1" customWidth="1"/>
    <col min="10960" max="10960" width="19" style="1" customWidth="1"/>
    <col min="10961" max="10961" width="0" style="1" hidden="1" customWidth="1"/>
    <col min="10962" max="10962" width="17.7109375" style="1" customWidth="1"/>
    <col min="10963" max="10963" width="0" style="1" hidden="1" customWidth="1"/>
    <col min="10964" max="10964" width="22.28515625" style="1" customWidth="1"/>
    <col min="10965" max="10965" width="5.28515625" style="1" customWidth="1"/>
    <col min="10966" max="10966" width="36.28515625" style="1" customWidth="1"/>
    <col min="10967" max="10967" width="5.7109375" style="1" customWidth="1"/>
    <col min="10968" max="10968" width="0" style="1" hidden="1" customWidth="1"/>
    <col min="10969" max="10969" width="20.7109375" style="1" customWidth="1"/>
    <col min="10970" max="10970" width="4.85546875" style="1" customWidth="1"/>
    <col min="10971" max="10971" width="0" style="1" hidden="1" customWidth="1"/>
    <col min="10972" max="10972" width="24.7109375" style="1" customWidth="1"/>
    <col min="10973" max="10973" width="12.28515625" style="1" customWidth="1"/>
    <col min="10974" max="10974" width="0" style="1" hidden="1" customWidth="1"/>
    <col min="10975" max="10975" width="3.42578125" style="1" customWidth="1"/>
    <col min="10976" max="10976" width="0" style="1" hidden="1" customWidth="1"/>
    <col min="10977" max="10977" width="17.7109375" style="1" customWidth="1"/>
    <col min="10978" max="10978" width="3.42578125" style="1" customWidth="1"/>
    <col min="10979" max="10979" width="0" style="1" hidden="1" customWidth="1"/>
    <col min="10980" max="10980" width="23.7109375" style="1" customWidth="1"/>
    <col min="10981" max="10981" width="10" style="1" customWidth="1"/>
    <col min="10982" max="10982" width="0" style="1" hidden="1" customWidth="1"/>
    <col min="10983" max="10984" width="14.7109375" style="1" customWidth="1"/>
    <col min="10985" max="10985" width="12.85546875" style="1" customWidth="1"/>
    <col min="10986" max="10986" width="3.28515625" style="1" customWidth="1"/>
    <col min="10987" max="10987" width="30.28515625" style="1" customWidth="1"/>
    <col min="10988" max="10988" width="5" style="1" customWidth="1"/>
    <col min="10989" max="10989" width="0" style="1" hidden="1" customWidth="1"/>
    <col min="10990" max="10990" width="14.28515625" style="1" customWidth="1"/>
    <col min="10991" max="10991" width="5.7109375" style="1" customWidth="1"/>
    <col min="10992" max="10992" width="0" style="1" hidden="1" customWidth="1"/>
    <col min="10993" max="10993" width="17.28515625" style="1" customWidth="1"/>
    <col min="10994" max="10994" width="12.7109375" style="1" customWidth="1"/>
    <col min="10995" max="10995" width="0" style="1" hidden="1" customWidth="1"/>
    <col min="10996" max="10996" width="5.28515625" style="1" customWidth="1"/>
    <col min="10997" max="10997" width="0" style="1" hidden="1" customWidth="1"/>
    <col min="10998" max="10998" width="17" style="1" customWidth="1"/>
    <col min="10999" max="10999" width="6.28515625" style="1" customWidth="1"/>
    <col min="11000" max="11000" width="0" style="1" hidden="1" customWidth="1"/>
    <col min="11001" max="11001" width="14.28515625" style="1" customWidth="1"/>
    <col min="11002" max="11002" width="7.5703125" style="1" customWidth="1"/>
    <col min="11003" max="11003" width="0" style="1" hidden="1" customWidth="1"/>
    <col min="11004" max="11005" width="14.28515625" style="1" customWidth="1"/>
    <col min="11006" max="11006" width="20.85546875" style="1" customWidth="1"/>
    <col min="11007" max="11007" width="14.42578125" style="1" customWidth="1"/>
    <col min="11008" max="11008" width="15" style="1" customWidth="1"/>
    <col min="11009" max="11009" width="2.7109375" style="1" customWidth="1"/>
    <col min="11010" max="11010" width="11.7109375" style="1" customWidth="1"/>
    <col min="11011" max="11011" width="11.5703125" style="1" customWidth="1"/>
    <col min="11012" max="11012" width="2.28515625" style="1" customWidth="1"/>
    <col min="11013" max="11013" width="41" style="1" customWidth="1"/>
    <col min="11014" max="11014" width="14.28515625" style="1" customWidth="1"/>
    <col min="11015" max="11016" width="11.5703125" style="1" customWidth="1"/>
    <col min="11017" max="11017" width="21.85546875" style="1" customWidth="1"/>
    <col min="11018" max="11209" width="11.5703125" style="1"/>
    <col min="11210" max="11210" width="21.85546875" style="1" customWidth="1"/>
    <col min="11211" max="11211" width="13.85546875" style="1" customWidth="1"/>
    <col min="11212" max="11212" width="38.7109375" style="1" customWidth="1"/>
    <col min="11213" max="11213" width="3" style="1" bestFit="1" customWidth="1"/>
    <col min="11214" max="11214" width="32.28515625" style="1" customWidth="1"/>
    <col min="11215" max="11215" width="46.28515625" style="1" customWidth="1"/>
    <col min="11216" max="11216" width="19" style="1" customWidth="1"/>
    <col min="11217" max="11217" width="0" style="1" hidden="1" customWidth="1"/>
    <col min="11218" max="11218" width="17.7109375" style="1" customWidth="1"/>
    <col min="11219" max="11219" width="0" style="1" hidden="1" customWidth="1"/>
    <col min="11220" max="11220" width="22.28515625" style="1" customWidth="1"/>
    <col min="11221" max="11221" width="5.28515625" style="1" customWidth="1"/>
    <col min="11222" max="11222" width="36.28515625" style="1" customWidth="1"/>
    <col min="11223" max="11223" width="5.7109375" style="1" customWidth="1"/>
    <col min="11224" max="11224" width="0" style="1" hidden="1" customWidth="1"/>
    <col min="11225" max="11225" width="20.7109375" style="1" customWidth="1"/>
    <col min="11226" max="11226" width="4.85546875" style="1" customWidth="1"/>
    <col min="11227" max="11227" width="0" style="1" hidden="1" customWidth="1"/>
    <col min="11228" max="11228" width="24.7109375" style="1" customWidth="1"/>
    <col min="11229" max="11229" width="12.28515625" style="1" customWidth="1"/>
    <col min="11230" max="11230" width="0" style="1" hidden="1" customWidth="1"/>
    <col min="11231" max="11231" width="3.42578125" style="1" customWidth="1"/>
    <col min="11232" max="11232" width="0" style="1" hidden="1" customWidth="1"/>
    <col min="11233" max="11233" width="17.7109375" style="1" customWidth="1"/>
    <col min="11234" max="11234" width="3.42578125" style="1" customWidth="1"/>
    <col min="11235" max="11235" width="0" style="1" hidden="1" customWidth="1"/>
    <col min="11236" max="11236" width="23.7109375" style="1" customWidth="1"/>
    <col min="11237" max="11237" width="10" style="1" customWidth="1"/>
    <col min="11238" max="11238" width="0" style="1" hidden="1" customWidth="1"/>
    <col min="11239" max="11240" width="14.7109375" style="1" customWidth="1"/>
    <col min="11241" max="11241" width="12.85546875" style="1" customWidth="1"/>
    <col min="11242" max="11242" width="3.28515625" style="1" customWidth="1"/>
    <col min="11243" max="11243" width="30.28515625" style="1" customWidth="1"/>
    <col min="11244" max="11244" width="5" style="1" customWidth="1"/>
    <col min="11245" max="11245" width="0" style="1" hidden="1" customWidth="1"/>
    <col min="11246" max="11246" width="14.28515625" style="1" customWidth="1"/>
    <col min="11247" max="11247" width="5.7109375" style="1" customWidth="1"/>
    <col min="11248" max="11248" width="0" style="1" hidden="1" customWidth="1"/>
    <col min="11249" max="11249" width="17.28515625" style="1" customWidth="1"/>
    <col min="11250" max="11250" width="12.7109375" style="1" customWidth="1"/>
    <col min="11251" max="11251" width="0" style="1" hidden="1" customWidth="1"/>
    <col min="11252" max="11252" width="5.28515625" style="1" customWidth="1"/>
    <col min="11253" max="11253" width="0" style="1" hidden="1" customWidth="1"/>
    <col min="11254" max="11254" width="17" style="1" customWidth="1"/>
    <col min="11255" max="11255" width="6.28515625" style="1" customWidth="1"/>
    <col min="11256" max="11256" width="0" style="1" hidden="1" customWidth="1"/>
    <col min="11257" max="11257" width="14.28515625" style="1" customWidth="1"/>
    <col min="11258" max="11258" width="7.5703125" style="1" customWidth="1"/>
    <col min="11259" max="11259" width="0" style="1" hidden="1" customWidth="1"/>
    <col min="11260" max="11261" width="14.28515625" style="1" customWidth="1"/>
    <col min="11262" max="11262" width="20.85546875" style="1" customWidth="1"/>
    <col min="11263" max="11263" width="14.42578125" style="1" customWidth="1"/>
    <col min="11264" max="11264" width="15" style="1" customWidth="1"/>
    <col min="11265" max="11265" width="2.7109375" style="1" customWidth="1"/>
    <col min="11266" max="11266" width="11.7109375" style="1" customWidth="1"/>
    <col min="11267" max="11267" width="11.5703125" style="1" customWidth="1"/>
    <col min="11268" max="11268" width="2.28515625" style="1" customWidth="1"/>
    <col min="11269" max="11269" width="41" style="1" customWidth="1"/>
    <col min="11270" max="11270" width="14.28515625" style="1" customWidth="1"/>
    <col min="11271" max="11272" width="11.5703125" style="1" customWidth="1"/>
    <col min="11273" max="11273" width="21.85546875" style="1" customWidth="1"/>
    <col min="11274" max="11465" width="11.5703125" style="1"/>
    <col min="11466" max="11466" width="21.85546875" style="1" customWidth="1"/>
    <col min="11467" max="11467" width="13.85546875" style="1" customWidth="1"/>
    <col min="11468" max="11468" width="38.7109375" style="1" customWidth="1"/>
    <col min="11469" max="11469" width="3" style="1" bestFit="1" customWidth="1"/>
    <col min="11470" max="11470" width="32.28515625" style="1" customWidth="1"/>
    <col min="11471" max="11471" width="46.28515625" style="1" customWidth="1"/>
    <col min="11472" max="11472" width="19" style="1" customWidth="1"/>
    <col min="11473" max="11473" width="0" style="1" hidden="1" customWidth="1"/>
    <col min="11474" max="11474" width="17.7109375" style="1" customWidth="1"/>
    <col min="11475" max="11475" width="0" style="1" hidden="1" customWidth="1"/>
    <col min="11476" max="11476" width="22.28515625" style="1" customWidth="1"/>
    <col min="11477" max="11477" width="5.28515625" style="1" customWidth="1"/>
    <col min="11478" max="11478" width="36.28515625" style="1" customWidth="1"/>
    <col min="11479" max="11479" width="5.7109375" style="1" customWidth="1"/>
    <col min="11480" max="11480" width="0" style="1" hidden="1" customWidth="1"/>
    <col min="11481" max="11481" width="20.7109375" style="1" customWidth="1"/>
    <col min="11482" max="11482" width="4.85546875" style="1" customWidth="1"/>
    <col min="11483" max="11483" width="0" style="1" hidden="1" customWidth="1"/>
    <col min="11484" max="11484" width="24.7109375" style="1" customWidth="1"/>
    <col min="11485" max="11485" width="12.28515625" style="1" customWidth="1"/>
    <col min="11486" max="11486" width="0" style="1" hidden="1" customWidth="1"/>
    <col min="11487" max="11487" width="3.42578125" style="1" customWidth="1"/>
    <col min="11488" max="11488" width="0" style="1" hidden="1" customWidth="1"/>
    <col min="11489" max="11489" width="17.7109375" style="1" customWidth="1"/>
    <col min="11490" max="11490" width="3.42578125" style="1" customWidth="1"/>
    <col min="11491" max="11491" width="0" style="1" hidden="1" customWidth="1"/>
    <col min="11492" max="11492" width="23.7109375" style="1" customWidth="1"/>
    <col min="11493" max="11493" width="10" style="1" customWidth="1"/>
    <col min="11494" max="11494" width="0" style="1" hidden="1" customWidth="1"/>
    <col min="11495" max="11496" width="14.7109375" style="1" customWidth="1"/>
    <col min="11497" max="11497" width="12.85546875" style="1" customWidth="1"/>
    <col min="11498" max="11498" width="3.28515625" style="1" customWidth="1"/>
    <col min="11499" max="11499" width="30.28515625" style="1" customWidth="1"/>
    <col min="11500" max="11500" width="5" style="1" customWidth="1"/>
    <col min="11501" max="11501" width="0" style="1" hidden="1" customWidth="1"/>
    <col min="11502" max="11502" width="14.28515625" style="1" customWidth="1"/>
    <col min="11503" max="11503" width="5.7109375" style="1" customWidth="1"/>
    <col min="11504" max="11504" width="0" style="1" hidden="1" customWidth="1"/>
    <col min="11505" max="11505" width="17.28515625" style="1" customWidth="1"/>
    <col min="11506" max="11506" width="12.7109375" style="1" customWidth="1"/>
    <col min="11507" max="11507" width="0" style="1" hidden="1" customWidth="1"/>
    <col min="11508" max="11508" width="5.28515625" style="1" customWidth="1"/>
    <col min="11509" max="11509" width="0" style="1" hidden="1" customWidth="1"/>
    <col min="11510" max="11510" width="17" style="1" customWidth="1"/>
    <col min="11511" max="11511" width="6.28515625" style="1" customWidth="1"/>
    <col min="11512" max="11512" width="0" style="1" hidden="1" customWidth="1"/>
    <col min="11513" max="11513" width="14.28515625" style="1" customWidth="1"/>
    <col min="11514" max="11514" width="7.5703125" style="1" customWidth="1"/>
    <col min="11515" max="11515" width="0" style="1" hidden="1" customWidth="1"/>
    <col min="11516" max="11517" width="14.28515625" style="1" customWidth="1"/>
    <col min="11518" max="11518" width="20.85546875" style="1" customWidth="1"/>
    <col min="11519" max="11519" width="14.42578125" style="1" customWidth="1"/>
    <col min="11520" max="11520" width="15" style="1" customWidth="1"/>
    <col min="11521" max="11521" width="2.7109375" style="1" customWidth="1"/>
    <col min="11522" max="11522" width="11.7109375" style="1" customWidth="1"/>
    <col min="11523" max="11523" width="11.5703125" style="1" customWidth="1"/>
    <col min="11524" max="11524" width="2.28515625" style="1" customWidth="1"/>
    <col min="11525" max="11525" width="41" style="1" customWidth="1"/>
    <col min="11526" max="11526" width="14.28515625" style="1" customWidth="1"/>
    <col min="11527" max="11528" width="11.5703125" style="1" customWidth="1"/>
    <col min="11529" max="11529" width="21.85546875" style="1" customWidth="1"/>
    <col min="11530" max="11721" width="11.5703125" style="1"/>
    <col min="11722" max="11722" width="21.85546875" style="1" customWidth="1"/>
    <col min="11723" max="11723" width="13.85546875" style="1" customWidth="1"/>
    <col min="11724" max="11724" width="38.7109375" style="1" customWidth="1"/>
    <col min="11725" max="11725" width="3" style="1" bestFit="1" customWidth="1"/>
    <col min="11726" max="11726" width="32.28515625" style="1" customWidth="1"/>
    <col min="11727" max="11727" width="46.28515625" style="1" customWidth="1"/>
    <col min="11728" max="11728" width="19" style="1" customWidth="1"/>
    <col min="11729" max="11729" width="0" style="1" hidden="1" customWidth="1"/>
    <col min="11730" max="11730" width="17.7109375" style="1" customWidth="1"/>
    <col min="11731" max="11731" width="0" style="1" hidden="1" customWidth="1"/>
    <col min="11732" max="11732" width="22.28515625" style="1" customWidth="1"/>
    <col min="11733" max="11733" width="5.28515625" style="1" customWidth="1"/>
    <col min="11734" max="11734" width="36.28515625" style="1" customWidth="1"/>
    <col min="11735" max="11735" width="5.7109375" style="1" customWidth="1"/>
    <col min="11736" max="11736" width="0" style="1" hidden="1" customWidth="1"/>
    <col min="11737" max="11737" width="20.7109375" style="1" customWidth="1"/>
    <col min="11738" max="11738" width="4.85546875" style="1" customWidth="1"/>
    <col min="11739" max="11739" width="0" style="1" hidden="1" customWidth="1"/>
    <col min="11740" max="11740" width="24.7109375" style="1" customWidth="1"/>
    <col min="11741" max="11741" width="12.28515625" style="1" customWidth="1"/>
    <col min="11742" max="11742" width="0" style="1" hidden="1" customWidth="1"/>
    <col min="11743" max="11743" width="3.42578125" style="1" customWidth="1"/>
    <col min="11744" max="11744" width="0" style="1" hidden="1" customWidth="1"/>
    <col min="11745" max="11745" width="17.7109375" style="1" customWidth="1"/>
    <col min="11746" max="11746" width="3.42578125" style="1" customWidth="1"/>
    <col min="11747" max="11747" width="0" style="1" hidden="1" customWidth="1"/>
    <col min="11748" max="11748" width="23.7109375" style="1" customWidth="1"/>
    <col min="11749" max="11749" width="10" style="1" customWidth="1"/>
    <col min="11750" max="11750" width="0" style="1" hidden="1" customWidth="1"/>
    <col min="11751" max="11752" width="14.7109375" style="1" customWidth="1"/>
    <col min="11753" max="11753" width="12.85546875" style="1" customWidth="1"/>
    <col min="11754" max="11754" width="3.28515625" style="1" customWidth="1"/>
    <col min="11755" max="11755" width="30.28515625" style="1" customWidth="1"/>
    <col min="11756" max="11756" width="5" style="1" customWidth="1"/>
    <col min="11757" max="11757" width="0" style="1" hidden="1" customWidth="1"/>
    <col min="11758" max="11758" width="14.28515625" style="1" customWidth="1"/>
    <col min="11759" max="11759" width="5.7109375" style="1" customWidth="1"/>
    <col min="11760" max="11760" width="0" style="1" hidden="1" customWidth="1"/>
    <col min="11761" max="11761" width="17.28515625" style="1" customWidth="1"/>
    <col min="11762" max="11762" width="12.7109375" style="1" customWidth="1"/>
    <col min="11763" max="11763" width="0" style="1" hidden="1" customWidth="1"/>
    <col min="11764" max="11764" width="5.28515625" style="1" customWidth="1"/>
    <col min="11765" max="11765" width="0" style="1" hidden="1" customWidth="1"/>
    <col min="11766" max="11766" width="17" style="1" customWidth="1"/>
    <col min="11767" max="11767" width="6.28515625" style="1" customWidth="1"/>
    <col min="11768" max="11768" width="0" style="1" hidden="1" customWidth="1"/>
    <col min="11769" max="11769" width="14.28515625" style="1" customWidth="1"/>
    <col min="11770" max="11770" width="7.5703125" style="1" customWidth="1"/>
    <col min="11771" max="11771" width="0" style="1" hidden="1" customWidth="1"/>
    <col min="11772" max="11773" width="14.28515625" style="1" customWidth="1"/>
    <col min="11774" max="11774" width="20.85546875" style="1" customWidth="1"/>
    <col min="11775" max="11775" width="14.42578125" style="1" customWidth="1"/>
    <col min="11776" max="11776" width="15" style="1" customWidth="1"/>
    <col min="11777" max="11777" width="2.7109375" style="1" customWidth="1"/>
    <col min="11778" max="11778" width="11.7109375" style="1" customWidth="1"/>
    <col min="11779" max="11779" width="11.5703125" style="1" customWidth="1"/>
    <col min="11780" max="11780" width="2.28515625" style="1" customWidth="1"/>
    <col min="11781" max="11781" width="41" style="1" customWidth="1"/>
    <col min="11782" max="11782" width="14.28515625" style="1" customWidth="1"/>
    <col min="11783" max="11784" width="11.5703125" style="1" customWidth="1"/>
    <col min="11785" max="11785" width="21.85546875" style="1" customWidth="1"/>
    <col min="11786" max="11977" width="11.5703125" style="1"/>
    <col min="11978" max="11978" width="21.85546875" style="1" customWidth="1"/>
    <col min="11979" max="11979" width="13.85546875" style="1" customWidth="1"/>
    <col min="11980" max="11980" width="38.7109375" style="1" customWidth="1"/>
    <col min="11981" max="11981" width="3" style="1" bestFit="1" customWidth="1"/>
    <col min="11982" max="11982" width="32.28515625" style="1" customWidth="1"/>
    <col min="11983" max="11983" width="46.28515625" style="1" customWidth="1"/>
    <col min="11984" max="11984" width="19" style="1" customWidth="1"/>
    <col min="11985" max="11985" width="0" style="1" hidden="1" customWidth="1"/>
    <col min="11986" max="11986" width="17.7109375" style="1" customWidth="1"/>
    <col min="11987" max="11987" width="0" style="1" hidden="1" customWidth="1"/>
    <col min="11988" max="11988" width="22.28515625" style="1" customWidth="1"/>
    <col min="11989" max="11989" width="5.28515625" style="1" customWidth="1"/>
    <col min="11990" max="11990" width="36.28515625" style="1" customWidth="1"/>
    <col min="11991" max="11991" width="5.7109375" style="1" customWidth="1"/>
    <col min="11992" max="11992" width="0" style="1" hidden="1" customWidth="1"/>
    <col min="11993" max="11993" width="20.7109375" style="1" customWidth="1"/>
    <col min="11994" max="11994" width="4.85546875" style="1" customWidth="1"/>
    <col min="11995" max="11995" width="0" style="1" hidden="1" customWidth="1"/>
    <col min="11996" max="11996" width="24.7109375" style="1" customWidth="1"/>
    <col min="11997" max="11997" width="12.28515625" style="1" customWidth="1"/>
    <col min="11998" max="11998" width="0" style="1" hidden="1" customWidth="1"/>
    <col min="11999" max="11999" width="3.42578125" style="1" customWidth="1"/>
    <col min="12000" max="12000" width="0" style="1" hidden="1" customWidth="1"/>
    <col min="12001" max="12001" width="17.7109375" style="1" customWidth="1"/>
    <col min="12002" max="12002" width="3.42578125" style="1" customWidth="1"/>
    <col min="12003" max="12003" width="0" style="1" hidden="1" customWidth="1"/>
    <col min="12004" max="12004" width="23.7109375" style="1" customWidth="1"/>
    <col min="12005" max="12005" width="10" style="1" customWidth="1"/>
    <col min="12006" max="12006" width="0" style="1" hidden="1" customWidth="1"/>
    <col min="12007" max="12008" width="14.7109375" style="1" customWidth="1"/>
    <col min="12009" max="12009" width="12.85546875" style="1" customWidth="1"/>
    <col min="12010" max="12010" width="3.28515625" style="1" customWidth="1"/>
    <col min="12011" max="12011" width="30.28515625" style="1" customWidth="1"/>
    <col min="12012" max="12012" width="5" style="1" customWidth="1"/>
    <col min="12013" max="12013" width="0" style="1" hidden="1" customWidth="1"/>
    <col min="12014" max="12014" width="14.28515625" style="1" customWidth="1"/>
    <col min="12015" max="12015" width="5.7109375" style="1" customWidth="1"/>
    <col min="12016" max="12016" width="0" style="1" hidden="1" customWidth="1"/>
    <col min="12017" max="12017" width="17.28515625" style="1" customWidth="1"/>
    <col min="12018" max="12018" width="12.7109375" style="1" customWidth="1"/>
    <col min="12019" max="12019" width="0" style="1" hidden="1" customWidth="1"/>
    <col min="12020" max="12020" width="5.28515625" style="1" customWidth="1"/>
    <col min="12021" max="12021" width="0" style="1" hidden="1" customWidth="1"/>
    <col min="12022" max="12022" width="17" style="1" customWidth="1"/>
    <col min="12023" max="12023" width="6.28515625" style="1" customWidth="1"/>
    <col min="12024" max="12024" width="0" style="1" hidden="1" customWidth="1"/>
    <col min="12025" max="12025" width="14.28515625" style="1" customWidth="1"/>
    <col min="12026" max="12026" width="7.5703125" style="1" customWidth="1"/>
    <col min="12027" max="12027" width="0" style="1" hidden="1" customWidth="1"/>
    <col min="12028" max="12029" width="14.28515625" style="1" customWidth="1"/>
    <col min="12030" max="12030" width="20.85546875" style="1" customWidth="1"/>
    <col min="12031" max="12031" width="14.42578125" style="1" customWidth="1"/>
    <col min="12032" max="12032" width="15" style="1" customWidth="1"/>
    <col min="12033" max="12033" width="2.7109375" style="1" customWidth="1"/>
    <col min="12034" max="12034" width="11.7109375" style="1" customWidth="1"/>
    <col min="12035" max="12035" width="11.5703125" style="1" customWidth="1"/>
    <col min="12036" max="12036" width="2.28515625" style="1" customWidth="1"/>
    <col min="12037" max="12037" width="41" style="1" customWidth="1"/>
    <col min="12038" max="12038" width="14.28515625" style="1" customWidth="1"/>
    <col min="12039" max="12040" width="11.5703125" style="1" customWidth="1"/>
    <col min="12041" max="12041" width="21.85546875" style="1" customWidth="1"/>
    <col min="12042" max="12233" width="11.5703125" style="1"/>
    <col min="12234" max="12234" width="21.85546875" style="1" customWidth="1"/>
    <col min="12235" max="12235" width="13.85546875" style="1" customWidth="1"/>
    <col min="12236" max="12236" width="38.7109375" style="1" customWidth="1"/>
    <col min="12237" max="12237" width="3" style="1" bestFit="1" customWidth="1"/>
    <col min="12238" max="12238" width="32.28515625" style="1" customWidth="1"/>
    <col min="12239" max="12239" width="46.28515625" style="1" customWidth="1"/>
    <col min="12240" max="12240" width="19" style="1" customWidth="1"/>
    <col min="12241" max="12241" width="0" style="1" hidden="1" customWidth="1"/>
    <col min="12242" max="12242" width="17.7109375" style="1" customWidth="1"/>
    <col min="12243" max="12243" width="0" style="1" hidden="1" customWidth="1"/>
    <col min="12244" max="12244" width="22.28515625" style="1" customWidth="1"/>
    <col min="12245" max="12245" width="5.28515625" style="1" customWidth="1"/>
    <col min="12246" max="12246" width="36.28515625" style="1" customWidth="1"/>
    <col min="12247" max="12247" width="5.7109375" style="1" customWidth="1"/>
    <col min="12248" max="12248" width="0" style="1" hidden="1" customWidth="1"/>
    <col min="12249" max="12249" width="20.7109375" style="1" customWidth="1"/>
    <col min="12250" max="12250" width="4.85546875" style="1" customWidth="1"/>
    <col min="12251" max="12251" width="0" style="1" hidden="1" customWidth="1"/>
    <col min="12252" max="12252" width="24.7109375" style="1" customWidth="1"/>
    <col min="12253" max="12253" width="12.28515625" style="1" customWidth="1"/>
    <col min="12254" max="12254" width="0" style="1" hidden="1" customWidth="1"/>
    <col min="12255" max="12255" width="3.42578125" style="1" customWidth="1"/>
    <col min="12256" max="12256" width="0" style="1" hidden="1" customWidth="1"/>
    <col min="12257" max="12257" width="17.7109375" style="1" customWidth="1"/>
    <col min="12258" max="12258" width="3.42578125" style="1" customWidth="1"/>
    <col min="12259" max="12259" width="0" style="1" hidden="1" customWidth="1"/>
    <col min="12260" max="12260" width="23.7109375" style="1" customWidth="1"/>
    <col min="12261" max="12261" width="10" style="1" customWidth="1"/>
    <col min="12262" max="12262" width="0" style="1" hidden="1" customWidth="1"/>
    <col min="12263" max="12264" width="14.7109375" style="1" customWidth="1"/>
    <col min="12265" max="12265" width="12.85546875" style="1" customWidth="1"/>
    <col min="12266" max="12266" width="3.28515625" style="1" customWidth="1"/>
    <col min="12267" max="12267" width="30.28515625" style="1" customWidth="1"/>
    <col min="12268" max="12268" width="5" style="1" customWidth="1"/>
    <col min="12269" max="12269" width="0" style="1" hidden="1" customWidth="1"/>
    <col min="12270" max="12270" width="14.28515625" style="1" customWidth="1"/>
    <col min="12271" max="12271" width="5.7109375" style="1" customWidth="1"/>
    <col min="12272" max="12272" width="0" style="1" hidden="1" customWidth="1"/>
    <col min="12273" max="12273" width="17.28515625" style="1" customWidth="1"/>
    <col min="12274" max="12274" width="12.7109375" style="1" customWidth="1"/>
    <col min="12275" max="12275" width="0" style="1" hidden="1" customWidth="1"/>
    <col min="12276" max="12276" width="5.28515625" style="1" customWidth="1"/>
    <col min="12277" max="12277" width="0" style="1" hidden="1" customWidth="1"/>
    <col min="12278" max="12278" width="17" style="1" customWidth="1"/>
    <col min="12279" max="12279" width="6.28515625" style="1" customWidth="1"/>
    <col min="12280" max="12280" width="0" style="1" hidden="1" customWidth="1"/>
    <col min="12281" max="12281" width="14.28515625" style="1" customWidth="1"/>
    <col min="12282" max="12282" width="7.5703125" style="1" customWidth="1"/>
    <col min="12283" max="12283" width="0" style="1" hidden="1" customWidth="1"/>
    <col min="12284" max="12285" width="14.28515625" style="1" customWidth="1"/>
    <col min="12286" max="12286" width="20.85546875" style="1" customWidth="1"/>
    <col min="12287" max="12287" width="14.42578125" style="1" customWidth="1"/>
    <col min="12288" max="12288" width="15" style="1" customWidth="1"/>
    <col min="12289" max="12289" width="2.7109375" style="1" customWidth="1"/>
    <col min="12290" max="12290" width="11.7109375" style="1" customWidth="1"/>
    <col min="12291" max="12291" width="11.5703125" style="1" customWidth="1"/>
    <col min="12292" max="12292" width="2.28515625" style="1" customWidth="1"/>
    <col min="12293" max="12293" width="41" style="1" customWidth="1"/>
    <col min="12294" max="12294" width="14.28515625" style="1" customWidth="1"/>
    <col min="12295" max="12296" width="11.5703125" style="1" customWidth="1"/>
    <col min="12297" max="12297" width="21.85546875" style="1" customWidth="1"/>
    <col min="12298" max="12489" width="11.5703125" style="1"/>
    <col min="12490" max="12490" width="21.85546875" style="1" customWidth="1"/>
    <col min="12491" max="12491" width="13.85546875" style="1" customWidth="1"/>
    <col min="12492" max="12492" width="38.7109375" style="1" customWidth="1"/>
    <col min="12493" max="12493" width="3" style="1" bestFit="1" customWidth="1"/>
    <col min="12494" max="12494" width="32.28515625" style="1" customWidth="1"/>
    <col min="12495" max="12495" width="46.28515625" style="1" customWidth="1"/>
    <col min="12496" max="12496" width="19" style="1" customWidth="1"/>
    <col min="12497" max="12497" width="0" style="1" hidden="1" customWidth="1"/>
    <col min="12498" max="12498" width="17.7109375" style="1" customWidth="1"/>
    <col min="12499" max="12499" width="0" style="1" hidden="1" customWidth="1"/>
    <col min="12500" max="12500" width="22.28515625" style="1" customWidth="1"/>
    <col min="12501" max="12501" width="5.28515625" style="1" customWidth="1"/>
    <col min="12502" max="12502" width="36.28515625" style="1" customWidth="1"/>
    <col min="12503" max="12503" width="5.7109375" style="1" customWidth="1"/>
    <col min="12504" max="12504" width="0" style="1" hidden="1" customWidth="1"/>
    <col min="12505" max="12505" width="20.7109375" style="1" customWidth="1"/>
    <col min="12506" max="12506" width="4.85546875" style="1" customWidth="1"/>
    <col min="12507" max="12507" width="0" style="1" hidden="1" customWidth="1"/>
    <col min="12508" max="12508" width="24.7109375" style="1" customWidth="1"/>
    <col min="12509" max="12509" width="12.28515625" style="1" customWidth="1"/>
    <col min="12510" max="12510" width="0" style="1" hidden="1" customWidth="1"/>
    <col min="12511" max="12511" width="3.42578125" style="1" customWidth="1"/>
    <col min="12512" max="12512" width="0" style="1" hidden="1" customWidth="1"/>
    <col min="12513" max="12513" width="17.7109375" style="1" customWidth="1"/>
    <col min="12514" max="12514" width="3.42578125" style="1" customWidth="1"/>
    <col min="12515" max="12515" width="0" style="1" hidden="1" customWidth="1"/>
    <col min="12516" max="12516" width="23.7109375" style="1" customWidth="1"/>
    <col min="12517" max="12517" width="10" style="1" customWidth="1"/>
    <col min="12518" max="12518" width="0" style="1" hidden="1" customWidth="1"/>
    <col min="12519" max="12520" width="14.7109375" style="1" customWidth="1"/>
    <col min="12521" max="12521" width="12.85546875" style="1" customWidth="1"/>
    <col min="12522" max="12522" width="3.28515625" style="1" customWidth="1"/>
    <col min="12523" max="12523" width="30.28515625" style="1" customWidth="1"/>
    <col min="12524" max="12524" width="5" style="1" customWidth="1"/>
    <col min="12525" max="12525" width="0" style="1" hidden="1" customWidth="1"/>
    <col min="12526" max="12526" width="14.28515625" style="1" customWidth="1"/>
    <col min="12527" max="12527" width="5.7109375" style="1" customWidth="1"/>
    <col min="12528" max="12528" width="0" style="1" hidden="1" customWidth="1"/>
    <col min="12529" max="12529" width="17.28515625" style="1" customWidth="1"/>
    <col min="12530" max="12530" width="12.7109375" style="1" customWidth="1"/>
    <col min="12531" max="12531" width="0" style="1" hidden="1" customWidth="1"/>
    <col min="12532" max="12532" width="5.28515625" style="1" customWidth="1"/>
    <col min="12533" max="12533" width="0" style="1" hidden="1" customWidth="1"/>
    <col min="12534" max="12534" width="17" style="1" customWidth="1"/>
    <col min="12535" max="12535" width="6.28515625" style="1" customWidth="1"/>
    <col min="12536" max="12536" width="0" style="1" hidden="1" customWidth="1"/>
    <col min="12537" max="12537" width="14.28515625" style="1" customWidth="1"/>
    <col min="12538" max="12538" width="7.5703125" style="1" customWidth="1"/>
    <col min="12539" max="12539" width="0" style="1" hidden="1" customWidth="1"/>
    <col min="12540" max="12541" width="14.28515625" style="1" customWidth="1"/>
    <col min="12542" max="12542" width="20.85546875" style="1" customWidth="1"/>
    <col min="12543" max="12543" width="14.42578125" style="1" customWidth="1"/>
    <col min="12544" max="12544" width="15" style="1" customWidth="1"/>
    <col min="12545" max="12545" width="2.7109375" style="1" customWidth="1"/>
    <col min="12546" max="12546" width="11.7109375" style="1" customWidth="1"/>
    <col min="12547" max="12547" width="11.5703125" style="1" customWidth="1"/>
    <col min="12548" max="12548" width="2.28515625" style="1" customWidth="1"/>
    <col min="12549" max="12549" width="41" style="1" customWidth="1"/>
    <col min="12550" max="12550" width="14.28515625" style="1" customWidth="1"/>
    <col min="12551" max="12552" width="11.5703125" style="1" customWidth="1"/>
    <col min="12553" max="12553" width="21.85546875" style="1" customWidth="1"/>
    <col min="12554" max="12745" width="11.5703125" style="1"/>
    <col min="12746" max="12746" width="21.85546875" style="1" customWidth="1"/>
    <col min="12747" max="12747" width="13.85546875" style="1" customWidth="1"/>
    <col min="12748" max="12748" width="38.7109375" style="1" customWidth="1"/>
    <col min="12749" max="12749" width="3" style="1" bestFit="1" customWidth="1"/>
    <col min="12750" max="12750" width="32.28515625" style="1" customWidth="1"/>
    <col min="12751" max="12751" width="46.28515625" style="1" customWidth="1"/>
    <col min="12752" max="12752" width="19" style="1" customWidth="1"/>
    <col min="12753" max="12753" width="0" style="1" hidden="1" customWidth="1"/>
    <col min="12754" max="12754" width="17.7109375" style="1" customWidth="1"/>
    <col min="12755" max="12755" width="0" style="1" hidden="1" customWidth="1"/>
    <col min="12756" max="12756" width="22.28515625" style="1" customWidth="1"/>
    <col min="12757" max="12757" width="5.28515625" style="1" customWidth="1"/>
    <col min="12758" max="12758" width="36.28515625" style="1" customWidth="1"/>
    <col min="12759" max="12759" width="5.7109375" style="1" customWidth="1"/>
    <col min="12760" max="12760" width="0" style="1" hidden="1" customWidth="1"/>
    <col min="12761" max="12761" width="20.7109375" style="1" customWidth="1"/>
    <col min="12762" max="12762" width="4.85546875" style="1" customWidth="1"/>
    <col min="12763" max="12763" width="0" style="1" hidden="1" customWidth="1"/>
    <col min="12764" max="12764" width="24.7109375" style="1" customWidth="1"/>
    <col min="12765" max="12765" width="12.28515625" style="1" customWidth="1"/>
    <col min="12766" max="12766" width="0" style="1" hidden="1" customWidth="1"/>
    <col min="12767" max="12767" width="3.42578125" style="1" customWidth="1"/>
    <col min="12768" max="12768" width="0" style="1" hidden="1" customWidth="1"/>
    <col min="12769" max="12769" width="17.7109375" style="1" customWidth="1"/>
    <col min="12770" max="12770" width="3.42578125" style="1" customWidth="1"/>
    <col min="12771" max="12771" width="0" style="1" hidden="1" customWidth="1"/>
    <col min="12772" max="12772" width="23.7109375" style="1" customWidth="1"/>
    <col min="12773" max="12773" width="10" style="1" customWidth="1"/>
    <col min="12774" max="12774" width="0" style="1" hidden="1" customWidth="1"/>
    <col min="12775" max="12776" width="14.7109375" style="1" customWidth="1"/>
    <col min="12777" max="12777" width="12.85546875" style="1" customWidth="1"/>
    <col min="12778" max="12778" width="3.28515625" style="1" customWidth="1"/>
    <col min="12779" max="12779" width="30.28515625" style="1" customWidth="1"/>
    <col min="12780" max="12780" width="5" style="1" customWidth="1"/>
    <col min="12781" max="12781" width="0" style="1" hidden="1" customWidth="1"/>
    <col min="12782" max="12782" width="14.28515625" style="1" customWidth="1"/>
    <col min="12783" max="12783" width="5.7109375" style="1" customWidth="1"/>
    <col min="12784" max="12784" width="0" style="1" hidden="1" customWidth="1"/>
    <col min="12785" max="12785" width="17.28515625" style="1" customWidth="1"/>
    <col min="12786" max="12786" width="12.7109375" style="1" customWidth="1"/>
    <col min="12787" max="12787" width="0" style="1" hidden="1" customWidth="1"/>
    <col min="12788" max="12788" width="5.28515625" style="1" customWidth="1"/>
    <col min="12789" max="12789" width="0" style="1" hidden="1" customWidth="1"/>
    <col min="12790" max="12790" width="17" style="1" customWidth="1"/>
    <col min="12791" max="12791" width="6.28515625" style="1" customWidth="1"/>
    <col min="12792" max="12792" width="0" style="1" hidden="1" customWidth="1"/>
    <col min="12793" max="12793" width="14.28515625" style="1" customWidth="1"/>
    <col min="12794" max="12794" width="7.5703125" style="1" customWidth="1"/>
    <col min="12795" max="12795" width="0" style="1" hidden="1" customWidth="1"/>
    <col min="12796" max="12797" width="14.28515625" style="1" customWidth="1"/>
    <col min="12798" max="12798" width="20.85546875" style="1" customWidth="1"/>
    <col min="12799" max="12799" width="14.42578125" style="1" customWidth="1"/>
    <col min="12800" max="12800" width="15" style="1" customWidth="1"/>
    <col min="12801" max="12801" width="2.7109375" style="1" customWidth="1"/>
    <col min="12802" max="12802" width="11.7109375" style="1" customWidth="1"/>
    <col min="12803" max="12803" width="11.5703125" style="1" customWidth="1"/>
    <col min="12804" max="12804" width="2.28515625" style="1" customWidth="1"/>
    <col min="12805" max="12805" width="41" style="1" customWidth="1"/>
    <col min="12806" max="12806" width="14.28515625" style="1" customWidth="1"/>
    <col min="12807" max="12808" width="11.5703125" style="1" customWidth="1"/>
    <col min="12809" max="12809" width="21.85546875" style="1" customWidth="1"/>
    <col min="12810" max="13001" width="11.5703125" style="1"/>
    <col min="13002" max="13002" width="21.85546875" style="1" customWidth="1"/>
    <col min="13003" max="13003" width="13.85546875" style="1" customWidth="1"/>
    <col min="13004" max="13004" width="38.7109375" style="1" customWidth="1"/>
    <col min="13005" max="13005" width="3" style="1" bestFit="1" customWidth="1"/>
    <col min="13006" max="13006" width="32.28515625" style="1" customWidth="1"/>
    <col min="13007" max="13007" width="46.28515625" style="1" customWidth="1"/>
    <col min="13008" max="13008" width="19" style="1" customWidth="1"/>
    <col min="13009" max="13009" width="0" style="1" hidden="1" customWidth="1"/>
    <col min="13010" max="13010" width="17.7109375" style="1" customWidth="1"/>
    <col min="13011" max="13011" width="0" style="1" hidden="1" customWidth="1"/>
    <col min="13012" max="13012" width="22.28515625" style="1" customWidth="1"/>
    <col min="13013" max="13013" width="5.28515625" style="1" customWidth="1"/>
    <col min="13014" max="13014" width="36.28515625" style="1" customWidth="1"/>
    <col min="13015" max="13015" width="5.7109375" style="1" customWidth="1"/>
    <col min="13016" max="13016" width="0" style="1" hidden="1" customWidth="1"/>
    <col min="13017" max="13017" width="20.7109375" style="1" customWidth="1"/>
    <col min="13018" max="13018" width="4.85546875" style="1" customWidth="1"/>
    <col min="13019" max="13019" width="0" style="1" hidden="1" customWidth="1"/>
    <col min="13020" max="13020" width="24.7109375" style="1" customWidth="1"/>
    <col min="13021" max="13021" width="12.28515625" style="1" customWidth="1"/>
    <col min="13022" max="13022" width="0" style="1" hidden="1" customWidth="1"/>
    <col min="13023" max="13023" width="3.42578125" style="1" customWidth="1"/>
    <col min="13024" max="13024" width="0" style="1" hidden="1" customWidth="1"/>
    <col min="13025" max="13025" width="17.7109375" style="1" customWidth="1"/>
    <col min="13026" max="13026" width="3.42578125" style="1" customWidth="1"/>
    <col min="13027" max="13027" width="0" style="1" hidden="1" customWidth="1"/>
    <col min="13028" max="13028" width="23.7109375" style="1" customWidth="1"/>
    <col min="13029" max="13029" width="10" style="1" customWidth="1"/>
    <col min="13030" max="13030" width="0" style="1" hidden="1" customWidth="1"/>
    <col min="13031" max="13032" width="14.7109375" style="1" customWidth="1"/>
    <col min="13033" max="13033" width="12.85546875" style="1" customWidth="1"/>
    <col min="13034" max="13034" width="3.28515625" style="1" customWidth="1"/>
    <col min="13035" max="13035" width="30.28515625" style="1" customWidth="1"/>
    <col min="13036" max="13036" width="5" style="1" customWidth="1"/>
    <col min="13037" max="13037" width="0" style="1" hidden="1" customWidth="1"/>
    <col min="13038" max="13038" width="14.28515625" style="1" customWidth="1"/>
    <col min="13039" max="13039" width="5.7109375" style="1" customWidth="1"/>
    <col min="13040" max="13040" width="0" style="1" hidden="1" customWidth="1"/>
    <col min="13041" max="13041" width="17.28515625" style="1" customWidth="1"/>
    <col min="13042" max="13042" width="12.7109375" style="1" customWidth="1"/>
    <col min="13043" max="13043" width="0" style="1" hidden="1" customWidth="1"/>
    <col min="13044" max="13044" width="5.28515625" style="1" customWidth="1"/>
    <col min="13045" max="13045" width="0" style="1" hidden="1" customWidth="1"/>
    <col min="13046" max="13046" width="17" style="1" customWidth="1"/>
    <col min="13047" max="13047" width="6.28515625" style="1" customWidth="1"/>
    <col min="13048" max="13048" width="0" style="1" hidden="1" customWidth="1"/>
    <col min="13049" max="13049" width="14.28515625" style="1" customWidth="1"/>
    <col min="13050" max="13050" width="7.5703125" style="1" customWidth="1"/>
    <col min="13051" max="13051" width="0" style="1" hidden="1" customWidth="1"/>
    <col min="13052" max="13053" width="14.28515625" style="1" customWidth="1"/>
    <col min="13054" max="13054" width="20.85546875" style="1" customWidth="1"/>
    <col min="13055" max="13055" width="14.42578125" style="1" customWidth="1"/>
    <col min="13056" max="13056" width="15" style="1" customWidth="1"/>
    <col min="13057" max="13057" width="2.7109375" style="1" customWidth="1"/>
    <col min="13058" max="13058" width="11.7109375" style="1" customWidth="1"/>
    <col min="13059" max="13059" width="11.5703125" style="1" customWidth="1"/>
    <col min="13060" max="13060" width="2.28515625" style="1" customWidth="1"/>
    <col min="13061" max="13061" width="41" style="1" customWidth="1"/>
    <col min="13062" max="13062" width="14.28515625" style="1" customWidth="1"/>
    <col min="13063" max="13064" width="11.5703125" style="1" customWidth="1"/>
    <col min="13065" max="13065" width="21.85546875" style="1" customWidth="1"/>
    <col min="13066" max="13257" width="11.5703125" style="1"/>
    <col min="13258" max="13258" width="21.85546875" style="1" customWidth="1"/>
    <col min="13259" max="13259" width="13.85546875" style="1" customWidth="1"/>
    <col min="13260" max="13260" width="38.7109375" style="1" customWidth="1"/>
    <col min="13261" max="13261" width="3" style="1" bestFit="1" customWidth="1"/>
    <col min="13262" max="13262" width="32.28515625" style="1" customWidth="1"/>
    <col min="13263" max="13263" width="46.28515625" style="1" customWidth="1"/>
    <col min="13264" max="13264" width="19" style="1" customWidth="1"/>
    <col min="13265" max="13265" width="0" style="1" hidden="1" customWidth="1"/>
    <col min="13266" max="13266" width="17.7109375" style="1" customWidth="1"/>
    <col min="13267" max="13267" width="0" style="1" hidden="1" customWidth="1"/>
    <col min="13268" max="13268" width="22.28515625" style="1" customWidth="1"/>
    <col min="13269" max="13269" width="5.28515625" style="1" customWidth="1"/>
    <col min="13270" max="13270" width="36.28515625" style="1" customWidth="1"/>
    <col min="13271" max="13271" width="5.7109375" style="1" customWidth="1"/>
    <col min="13272" max="13272" width="0" style="1" hidden="1" customWidth="1"/>
    <col min="13273" max="13273" width="20.7109375" style="1" customWidth="1"/>
    <col min="13274" max="13274" width="4.85546875" style="1" customWidth="1"/>
    <col min="13275" max="13275" width="0" style="1" hidden="1" customWidth="1"/>
    <col min="13276" max="13276" width="24.7109375" style="1" customWidth="1"/>
    <col min="13277" max="13277" width="12.28515625" style="1" customWidth="1"/>
    <col min="13278" max="13278" width="0" style="1" hidden="1" customWidth="1"/>
    <col min="13279" max="13279" width="3.42578125" style="1" customWidth="1"/>
    <col min="13280" max="13280" width="0" style="1" hidden="1" customWidth="1"/>
    <col min="13281" max="13281" width="17.7109375" style="1" customWidth="1"/>
    <col min="13282" max="13282" width="3.42578125" style="1" customWidth="1"/>
    <col min="13283" max="13283" width="0" style="1" hidden="1" customWidth="1"/>
    <col min="13284" max="13284" width="23.7109375" style="1" customWidth="1"/>
    <col min="13285" max="13285" width="10" style="1" customWidth="1"/>
    <col min="13286" max="13286" width="0" style="1" hidden="1" customWidth="1"/>
    <col min="13287" max="13288" width="14.7109375" style="1" customWidth="1"/>
    <col min="13289" max="13289" width="12.85546875" style="1" customWidth="1"/>
    <col min="13290" max="13290" width="3.28515625" style="1" customWidth="1"/>
    <col min="13291" max="13291" width="30.28515625" style="1" customWidth="1"/>
    <col min="13292" max="13292" width="5" style="1" customWidth="1"/>
    <col min="13293" max="13293" width="0" style="1" hidden="1" customWidth="1"/>
    <col min="13294" max="13294" width="14.28515625" style="1" customWidth="1"/>
    <col min="13295" max="13295" width="5.7109375" style="1" customWidth="1"/>
    <col min="13296" max="13296" width="0" style="1" hidden="1" customWidth="1"/>
    <col min="13297" max="13297" width="17.28515625" style="1" customWidth="1"/>
    <col min="13298" max="13298" width="12.7109375" style="1" customWidth="1"/>
    <col min="13299" max="13299" width="0" style="1" hidden="1" customWidth="1"/>
    <col min="13300" max="13300" width="5.28515625" style="1" customWidth="1"/>
    <col min="13301" max="13301" width="0" style="1" hidden="1" customWidth="1"/>
    <col min="13302" max="13302" width="17" style="1" customWidth="1"/>
    <col min="13303" max="13303" width="6.28515625" style="1" customWidth="1"/>
    <col min="13304" max="13304" width="0" style="1" hidden="1" customWidth="1"/>
    <col min="13305" max="13305" width="14.28515625" style="1" customWidth="1"/>
    <col min="13306" max="13306" width="7.5703125" style="1" customWidth="1"/>
    <col min="13307" max="13307" width="0" style="1" hidden="1" customWidth="1"/>
    <col min="13308" max="13309" width="14.28515625" style="1" customWidth="1"/>
    <col min="13310" max="13310" width="20.85546875" style="1" customWidth="1"/>
    <col min="13311" max="13311" width="14.42578125" style="1" customWidth="1"/>
    <col min="13312" max="13312" width="15" style="1" customWidth="1"/>
    <col min="13313" max="13313" width="2.7109375" style="1" customWidth="1"/>
    <col min="13314" max="13314" width="11.7109375" style="1" customWidth="1"/>
    <col min="13315" max="13315" width="11.5703125" style="1" customWidth="1"/>
    <col min="13316" max="13316" width="2.28515625" style="1" customWidth="1"/>
    <col min="13317" max="13317" width="41" style="1" customWidth="1"/>
    <col min="13318" max="13318" width="14.28515625" style="1" customWidth="1"/>
    <col min="13319" max="13320" width="11.5703125" style="1" customWidth="1"/>
    <col min="13321" max="13321" width="21.85546875" style="1" customWidth="1"/>
    <col min="13322" max="13513" width="11.5703125" style="1"/>
    <col min="13514" max="13514" width="21.85546875" style="1" customWidth="1"/>
    <col min="13515" max="13515" width="13.85546875" style="1" customWidth="1"/>
    <col min="13516" max="13516" width="38.7109375" style="1" customWidth="1"/>
    <col min="13517" max="13517" width="3" style="1" bestFit="1" customWidth="1"/>
    <col min="13518" max="13518" width="32.28515625" style="1" customWidth="1"/>
    <col min="13519" max="13519" width="46.28515625" style="1" customWidth="1"/>
    <col min="13520" max="13520" width="19" style="1" customWidth="1"/>
    <col min="13521" max="13521" width="0" style="1" hidden="1" customWidth="1"/>
    <col min="13522" max="13522" width="17.7109375" style="1" customWidth="1"/>
    <col min="13523" max="13523" width="0" style="1" hidden="1" customWidth="1"/>
    <col min="13524" max="13524" width="22.28515625" style="1" customWidth="1"/>
    <col min="13525" max="13525" width="5.28515625" style="1" customWidth="1"/>
    <col min="13526" max="13526" width="36.28515625" style="1" customWidth="1"/>
    <col min="13527" max="13527" width="5.7109375" style="1" customWidth="1"/>
    <col min="13528" max="13528" width="0" style="1" hidden="1" customWidth="1"/>
    <col min="13529" max="13529" width="20.7109375" style="1" customWidth="1"/>
    <col min="13530" max="13530" width="4.85546875" style="1" customWidth="1"/>
    <col min="13531" max="13531" width="0" style="1" hidden="1" customWidth="1"/>
    <col min="13532" max="13532" width="24.7109375" style="1" customWidth="1"/>
    <col min="13533" max="13533" width="12.28515625" style="1" customWidth="1"/>
    <col min="13534" max="13534" width="0" style="1" hidden="1" customWidth="1"/>
    <col min="13535" max="13535" width="3.42578125" style="1" customWidth="1"/>
    <col min="13536" max="13536" width="0" style="1" hidden="1" customWidth="1"/>
    <col min="13537" max="13537" width="17.7109375" style="1" customWidth="1"/>
    <col min="13538" max="13538" width="3.42578125" style="1" customWidth="1"/>
    <col min="13539" max="13539" width="0" style="1" hidden="1" customWidth="1"/>
    <col min="13540" max="13540" width="23.7109375" style="1" customWidth="1"/>
    <col min="13541" max="13541" width="10" style="1" customWidth="1"/>
    <col min="13542" max="13542" width="0" style="1" hidden="1" customWidth="1"/>
    <col min="13543" max="13544" width="14.7109375" style="1" customWidth="1"/>
    <col min="13545" max="13545" width="12.85546875" style="1" customWidth="1"/>
    <col min="13546" max="13546" width="3.28515625" style="1" customWidth="1"/>
    <col min="13547" max="13547" width="30.28515625" style="1" customWidth="1"/>
    <col min="13548" max="13548" width="5" style="1" customWidth="1"/>
    <col min="13549" max="13549" width="0" style="1" hidden="1" customWidth="1"/>
    <col min="13550" max="13550" width="14.28515625" style="1" customWidth="1"/>
    <col min="13551" max="13551" width="5.7109375" style="1" customWidth="1"/>
    <col min="13552" max="13552" width="0" style="1" hidden="1" customWidth="1"/>
    <col min="13553" max="13553" width="17.28515625" style="1" customWidth="1"/>
    <col min="13554" max="13554" width="12.7109375" style="1" customWidth="1"/>
    <col min="13555" max="13555" width="0" style="1" hidden="1" customWidth="1"/>
    <col min="13556" max="13556" width="5.28515625" style="1" customWidth="1"/>
    <col min="13557" max="13557" width="0" style="1" hidden="1" customWidth="1"/>
    <col min="13558" max="13558" width="17" style="1" customWidth="1"/>
    <col min="13559" max="13559" width="6.28515625" style="1" customWidth="1"/>
    <col min="13560" max="13560" width="0" style="1" hidden="1" customWidth="1"/>
    <col min="13561" max="13561" width="14.28515625" style="1" customWidth="1"/>
    <col min="13562" max="13562" width="7.5703125" style="1" customWidth="1"/>
    <col min="13563" max="13563" width="0" style="1" hidden="1" customWidth="1"/>
    <col min="13564" max="13565" width="14.28515625" style="1" customWidth="1"/>
    <col min="13566" max="13566" width="20.85546875" style="1" customWidth="1"/>
    <col min="13567" max="13567" width="14.42578125" style="1" customWidth="1"/>
    <col min="13568" max="13568" width="15" style="1" customWidth="1"/>
    <col min="13569" max="13569" width="2.7109375" style="1" customWidth="1"/>
    <col min="13570" max="13570" width="11.7109375" style="1" customWidth="1"/>
    <col min="13571" max="13571" width="11.5703125" style="1" customWidth="1"/>
    <col min="13572" max="13572" width="2.28515625" style="1" customWidth="1"/>
    <col min="13573" max="13573" width="41" style="1" customWidth="1"/>
    <col min="13574" max="13574" width="14.28515625" style="1" customWidth="1"/>
    <col min="13575" max="13576" width="11.5703125" style="1" customWidth="1"/>
    <col min="13577" max="13577" width="21.85546875" style="1" customWidth="1"/>
    <col min="13578" max="13769" width="11.5703125" style="1"/>
    <col min="13770" max="13770" width="21.85546875" style="1" customWidth="1"/>
    <col min="13771" max="13771" width="13.85546875" style="1" customWidth="1"/>
    <col min="13772" max="13772" width="38.7109375" style="1" customWidth="1"/>
    <col min="13773" max="13773" width="3" style="1" bestFit="1" customWidth="1"/>
    <col min="13774" max="13774" width="32.28515625" style="1" customWidth="1"/>
    <col min="13775" max="13775" width="46.28515625" style="1" customWidth="1"/>
    <col min="13776" max="13776" width="19" style="1" customWidth="1"/>
    <col min="13777" max="13777" width="0" style="1" hidden="1" customWidth="1"/>
    <col min="13778" max="13778" width="17.7109375" style="1" customWidth="1"/>
    <col min="13779" max="13779" width="0" style="1" hidden="1" customWidth="1"/>
    <col min="13780" max="13780" width="22.28515625" style="1" customWidth="1"/>
    <col min="13781" max="13781" width="5.28515625" style="1" customWidth="1"/>
    <col min="13782" max="13782" width="36.28515625" style="1" customWidth="1"/>
    <col min="13783" max="13783" width="5.7109375" style="1" customWidth="1"/>
    <col min="13784" max="13784" width="0" style="1" hidden="1" customWidth="1"/>
    <col min="13785" max="13785" width="20.7109375" style="1" customWidth="1"/>
    <col min="13786" max="13786" width="4.85546875" style="1" customWidth="1"/>
    <col min="13787" max="13787" width="0" style="1" hidden="1" customWidth="1"/>
    <col min="13788" max="13788" width="24.7109375" style="1" customWidth="1"/>
    <col min="13789" max="13789" width="12.28515625" style="1" customWidth="1"/>
    <col min="13790" max="13790" width="0" style="1" hidden="1" customWidth="1"/>
    <col min="13791" max="13791" width="3.42578125" style="1" customWidth="1"/>
    <col min="13792" max="13792" width="0" style="1" hidden="1" customWidth="1"/>
    <col min="13793" max="13793" width="17.7109375" style="1" customWidth="1"/>
    <col min="13794" max="13794" width="3.42578125" style="1" customWidth="1"/>
    <col min="13795" max="13795" width="0" style="1" hidden="1" customWidth="1"/>
    <col min="13796" max="13796" width="23.7109375" style="1" customWidth="1"/>
    <col min="13797" max="13797" width="10" style="1" customWidth="1"/>
    <col min="13798" max="13798" width="0" style="1" hidden="1" customWidth="1"/>
    <col min="13799" max="13800" width="14.7109375" style="1" customWidth="1"/>
    <col min="13801" max="13801" width="12.85546875" style="1" customWidth="1"/>
    <col min="13802" max="13802" width="3.28515625" style="1" customWidth="1"/>
    <col min="13803" max="13803" width="30.28515625" style="1" customWidth="1"/>
    <col min="13804" max="13804" width="5" style="1" customWidth="1"/>
    <col min="13805" max="13805" width="0" style="1" hidden="1" customWidth="1"/>
    <col min="13806" max="13806" width="14.28515625" style="1" customWidth="1"/>
    <col min="13807" max="13807" width="5.7109375" style="1" customWidth="1"/>
    <col min="13808" max="13808" width="0" style="1" hidden="1" customWidth="1"/>
    <col min="13809" max="13809" width="17.28515625" style="1" customWidth="1"/>
    <col min="13810" max="13810" width="12.7109375" style="1" customWidth="1"/>
    <col min="13811" max="13811" width="0" style="1" hidden="1" customWidth="1"/>
    <col min="13812" max="13812" width="5.28515625" style="1" customWidth="1"/>
    <col min="13813" max="13813" width="0" style="1" hidden="1" customWidth="1"/>
    <col min="13814" max="13814" width="17" style="1" customWidth="1"/>
    <col min="13815" max="13815" width="6.28515625" style="1" customWidth="1"/>
    <col min="13816" max="13816" width="0" style="1" hidden="1" customWidth="1"/>
    <col min="13817" max="13817" width="14.28515625" style="1" customWidth="1"/>
    <col min="13818" max="13818" width="7.5703125" style="1" customWidth="1"/>
    <col min="13819" max="13819" width="0" style="1" hidden="1" customWidth="1"/>
    <col min="13820" max="13821" width="14.28515625" style="1" customWidth="1"/>
    <col min="13822" max="13822" width="20.85546875" style="1" customWidth="1"/>
    <col min="13823" max="13823" width="14.42578125" style="1" customWidth="1"/>
    <col min="13824" max="13824" width="15" style="1" customWidth="1"/>
    <col min="13825" max="13825" width="2.7109375" style="1" customWidth="1"/>
    <col min="13826" max="13826" width="11.7109375" style="1" customWidth="1"/>
    <col min="13827" max="13827" width="11.5703125" style="1" customWidth="1"/>
    <col min="13828" max="13828" width="2.28515625" style="1" customWidth="1"/>
    <col min="13829" max="13829" width="41" style="1" customWidth="1"/>
    <col min="13830" max="13830" width="14.28515625" style="1" customWidth="1"/>
    <col min="13831" max="13832" width="11.5703125" style="1" customWidth="1"/>
    <col min="13833" max="13833" width="21.85546875" style="1" customWidth="1"/>
    <col min="13834" max="14025" width="11.5703125" style="1"/>
    <col min="14026" max="14026" width="21.85546875" style="1" customWidth="1"/>
    <col min="14027" max="14027" width="13.85546875" style="1" customWidth="1"/>
    <col min="14028" max="14028" width="38.7109375" style="1" customWidth="1"/>
    <col min="14029" max="14029" width="3" style="1" bestFit="1" customWidth="1"/>
    <col min="14030" max="14030" width="32.28515625" style="1" customWidth="1"/>
    <col min="14031" max="14031" width="46.28515625" style="1" customWidth="1"/>
    <col min="14032" max="14032" width="19" style="1" customWidth="1"/>
    <col min="14033" max="14033" width="0" style="1" hidden="1" customWidth="1"/>
    <col min="14034" max="14034" width="17.7109375" style="1" customWidth="1"/>
    <col min="14035" max="14035" width="0" style="1" hidden="1" customWidth="1"/>
    <col min="14036" max="14036" width="22.28515625" style="1" customWidth="1"/>
    <col min="14037" max="14037" width="5.28515625" style="1" customWidth="1"/>
    <col min="14038" max="14038" width="36.28515625" style="1" customWidth="1"/>
    <col min="14039" max="14039" width="5.7109375" style="1" customWidth="1"/>
    <col min="14040" max="14040" width="0" style="1" hidden="1" customWidth="1"/>
    <col min="14041" max="14041" width="20.7109375" style="1" customWidth="1"/>
    <col min="14042" max="14042" width="4.85546875" style="1" customWidth="1"/>
    <col min="14043" max="14043" width="0" style="1" hidden="1" customWidth="1"/>
    <col min="14044" max="14044" width="24.7109375" style="1" customWidth="1"/>
    <col min="14045" max="14045" width="12.28515625" style="1" customWidth="1"/>
    <col min="14046" max="14046" width="0" style="1" hidden="1" customWidth="1"/>
    <col min="14047" max="14047" width="3.42578125" style="1" customWidth="1"/>
    <col min="14048" max="14048" width="0" style="1" hidden="1" customWidth="1"/>
    <col min="14049" max="14049" width="17.7109375" style="1" customWidth="1"/>
    <col min="14050" max="14050" width="3.42578125" style="1" customWidth="1"/>
    <col min="14051" max="14051" width="0" style="1" hidden="1" customWidth="1"/>
    <col min="14052" max="14052" width="23.7109375" style="1" customWidth="1"/>
    <col min="14053" max="14053" width="10" style="1" customWidth="1"/>
    <col min="14054" max="14054" width="0" style="1" hidden="1" customWidth="1"/>
    <col min="14055" max="14056" width="14.7109375" style="1" customWidth="1"/>
    <col min="14057" max="14057" width="12.85546875" style="1" customWidth="1"/>
    <col min="14058" max="14058" width="3.28515625" style="1" customWidth="1"/>
    <col min="14059" max="14059" width="30.28515625" style="1" customWidth="1"/>
    <col min="14060" max="14060" width="5" style="1" customWidth="1"/>
    <col min="14061" max="14061" width="0" style="1" hidden="1" customWidth="1"/>
    <col min="14062" max="14062" width="14.28515625" style="1" customWidth="1"/>
    <col min="14063" max="14063" width="5.7109375" style="1" customWidth="1"/>
    <col min="14064" max="14064" width="0" style="1" hidden="1" customWidth="1"/>
    <col min="14065" max="14065" width="17.28515625" style="1" customWidth="1"/>
    <col min="14066" max="14066" width="12.7109375" style="1" customWidth="1"/>
    <col min="14067" max="14067" width="0" style="1" hidden="1" customWidth="1"/>
    <col min="14068" max="14068" width="5.28515625" style="1" customWidth="1"/>
    <col min="14069" max="14069" width="0" style="1" hidden="1" customWidth="1"/>
    <col min="14070" max="14070" width="17" style="1" customWidth="1"/>
    <col min="14071" max="14071" width="6.28515625" style="1" customWidth="1"/>
    <col min="14072" max="14072" width="0" style="1" hidden="1" customWidth="1"/>
    <col min="14073" max="14073" width="14.28515625" style="1" customWidth="1"/>
    <col min="14074" max="14074" width="7.5703125" style="1" customWidth="1"/>
    <col min="14075" max="14075" width="0" style="1" hidden="1" customWidth="1"/>
    <col min="14076" max="14077" width="14.28515625" style="1" customWidth="1"/>
    <col min="14078" max="14078" width="20.85546875" style="1" customWidth="1"/>
    <col min="14079" max="14079" width="14.42578125" style="1" customWidth="1"/>
    <col min="14080" max="14080" width="15" style="1" customWidth="1"/>
    <col min="14081" max="14081" width="2.7109375" style="1" customWidth="1"/>
    <col min="14082" max="14082" width="11.7109375" style="1" customWidth="1"/>
    <col min="14083" max="14083" width="11.5703125" style="1" customWidth="1"/>
    <col min="14084" max="14084" width="2.28515625" style="1" customWidth="1"/>
    <col min="14085" max="14085" width="41" style="1" customWidth="1"/>
    <col min="14086" max="14086" width="14.28515625" style="1" customWidth="1"/>
    <col min="14087" max="14088" width="11.5703125" style="1" customWidth="1"/>
    <col min="14089" max="14089" width="21.85546875" style="1" customWidth="1"/>
    <col min="14090" max="14281" width="11.5703125" style="1"/>
    <col min="14282" max="14282" width="21.85546875" style="1" customWidth="1"/>
    <col min="14283" max="14283" width="13.85546875" style="1" customWidth="1"/>
    <col min="14284" max="14284" width="38.7109375" style="1" customWidth="1"/>
    <col min="14285" max="14285" width="3" style="1" bestFit="1" customWidth="1"/>
    <col min="14286" max="14286" width="32.28515625" style="1" customWidth="1"/>
    <col min="14287" max="14287" width="46.28515625" style="1" customWidth="1"/>
    <col min="14288" max="14288" width="19" style="1" customWidth="1"/>
    <col min="14289" max="14289" width="0" style="1" hidden="1" customWidth="1"/>
    <col min="14290" max="14290" width="17.7109375" style="1" customWidth="1"/>
    <col min="14291" max="14291" width="0" style="1" hidden="1" customWidth="1"/>
    <col min="14292" max="14292" width="22.28515625" style="1" customWidth="1"/>
    <col min="14293" max="14293" width="5.28515625" style="1" customWidth="1"/>
    <col min="14294" max="14294" width="36.28515625" style="1" customWidth="1"/>
    <col min="14295" max="14295" width="5.7109375" style="1" customWidth="1"/>
    <col min="14296" max="14296" width="0" style="1" hidden="1" customWidth="1"/>
    <col min="14297" max="14297" width="20.7109375" style="1" customWidth="1"/>
    <col min="14298" max="14298" width="4.85546875" style="1" customWidth="1"/>
    <col min="14299" max="14299" width="0" style="1" hidden="1" customWidth="1"/>
    <col min="14300" max="14300" width="24.7109375" style="1" customWidth="1"/>
    <col min="14301" max="14301" width="12.28515625" style="1" customWidth="1"/>
    <col min="14302" max="14302" width="0" style="1" hidden="1" customWidth="1"/>
    <col min="14303" max="14303" width="3.42578125" style="1" customWidth="1"/>
    <col min="14304" max="14304" width="0" style="1" hidden="1" customWidth="1"/>
    <col min="14305" max="14305" width="17.7109375" style="1" customWidth="1"/>
    <col min="14306" max="14306" width="3.42578125" style="1" customWidth="1"/>
    <col min="14307" max="14307" width="0" style="1" hidden="1" customWidth="1"/>
    <col min="14308" max="14308" width="23.7109375" style="1" customWidth="1"/>
    <col min="14309" max="14309" width="10" style="1" customWidth="1"/>
    <col min="14310" max="14310" width="0" style="1" hidden="1" customWidth="1"/>
    <col min="14311" max="14312" width="14.7109375" style="1" customWidth="1"/>
    <col min="14313" max="14313" width="12.85546875" style="1" customWidth="1"/>
    <col min="14314" max="14314" width="3.28515625" style="1" customWidth="1"/>
    <col min="14315" max="14315" width="30.28515625" style="1" customWidth="1"/>
    <col min="14316" max="14316" width="5" style="1" customWidth="1"/>
    <col min="14317" max="14317" width="0" style="1" hidden="1" customWidth="1"/>
    <col min="14318" max="14318" width="14.28515625" style="1" customWidth="1"/>
    <col min="14319" max="14319" width="5.7109375" style="1" customWidth="1"/>
    <col min="14320" max="14320" width="0" style="1" hidden="1" customWidth="1"/>
    <col min="14321" max="14321" width="17.28515625" style="1" customWidth="1"/>
    <col min="14322" max="14322" width="12.7109375" style="1" customWidth="1"/>
    <col min="14323" max="14323" width="0" style="1" hidden="1" customWidth="1"/>
    <col min="14324" max="14324" width="5.28515625" style="1" customWidth="1"/>
    <col min="14325" max="14325" width="0" style="1" hidden="1" customWidth="1"/>
    <col min="14326" max="14326" width="17" style="1" customWidth="1"/>
    <col min="14327" max="14327" width="6.28515625" style="1" customWidth="1"/>
    <col min="14328" max="14328" width="0" style="1" hidden="1" customWidth="1"/>
    <col min="14329" max="14329" width="14.28515625" style="1" customWidth="1"/>
    <col min="14330" max="14330" width="7.5703125" style="1" customWidth="1"/>
    <col min="14331" max="14331" width="0" style="1" hidden="1" customWidth="1"/>
    <col min="14332" max="14333" width="14.28515625" style="1" customWidth="1"/>
    <col min="14334" max="14334" width="20.85546875" style="1" customWidth="1"/>
    <col min="14335" max="14335" width="14.42578125" style="1" customWidth="1"/>
    <col min="14336" max="14336" width="15" style="1" customWidth="1"/>
    <col min="14337" max="14337" width="2.7109375" style="1" customWidth="1"/>
    <col min="14338" max="14338" width="11.7109375" style="1" customWidth="1"/>
    <col min="14339" max="14339" width="11.5703125" style="1" customWidth="1"/>
    <col min="14340" max="14340" width="2.28515625" style="1" customWidth="1"/>
    <col min="14341" max="14341" width="41" style="1" customWidth="1"/>
    <col min="14342" max="14342" width="14.28515625" style="1" customWidth="1"/>
    <col min="14343" max="14344" width="11.5703125" style="1" customWidth="1"/>
    <col min="14345" max="14345" width="21.85546875" style="1" customWidth="1"/>
    <col min="14346" max="14537" width="11.5703125" style="1"/>
    <col min="14538" max="14538" width="21.85546875" style="1" customWidth="1"/>
    <col min="14539" max="14539" width="13.85546875" style="1" customWidth="1"/>
    <col min="14540" max="14540" width="38.7109375" style="1" customWidth="1"/>
    <col min="14541" max="14541" width="3" style="1" bestFit="1" customWidth="1"/>
    <col min="14542" max="14542" width="32.28515625" style="1" customWidth="1"/>
    <col min="14543" max="14543" width="46.28515625" style="1" customWidth="1"/>
    <col min="14544" max="14544" width="19" style="1" customWidth="1"/>
    <col min="14545" max="14545" width="0" style="1" hidden="1" customWidth="1"/>
    <col min="14546" max="14546" width="17.7109375" style="1" customWidth="1"/>
    <col min="14547" max="14547" width="0" style="1" hidden="1" customWidth="1"/>
    <col min="14548" max="14548" width="22.28515625" style="1" customWidth="1"/>
    <col min="14549" max="14549" width="5.28515625" style="1" customWidth="1"/>
    <col min="14550" max="14550" width="36.28515625" style="1" customWidth="1"/>
    <col min="14551" max="14551" width="5.7109375" style="1" customWidth="1"/>
    <col min="14552" max="14552" width="0" style="1" hidden="1" customWidth="1"/>
    <col min="14553" max="14553" width="20.7109375" style="1" customWidth="1"/>
    <col min="14554" max="14554" width="4.85546875" style="1" customWidth="1"/>
    <col min="14555" max="14555" width="0" style="1" hidden="1" customWidth="1"/>
    <col min="14556" max="14556" width="24.7109375" style="1" customWidth="1"/>
    <col min="14557" max="14557" width="12.28515625" style="1" customWidth="1"/>
    <col min="14558" max="14558" width="0" style="1" hidden="1" customWidth="1"/>
    <col min="14559" max="14559" width="3.42578125" style="1" customWidth="1"/>
    <col min="14560" max="14560" width="0" style="1" hidden="1" customWidth="1"/>
    <col min="14561" max="14561" width="17.7109375" style="1" customWidth="1"/>
    <col min="14562" max="14562" width="3.42578125" style="1" customWidth="1"/>
    <col min="14563" max="14563" width="0" style="1" hidden="1" customWidth="1"/>
    <col min="14564" max="14564" width="23.7109375" style="1" customWidth="1"/>
    <col min="14565" max="14565" width="10" style="1" customWidth="1"/>
    <col min="14566" max="14566" width="0" style="1" hidden="1" customWidth="1"/>
    <col min="14567" max="14568" width="14.7109375" style="1" customWidth="1"/>
    <col min="14569" max="14569" width="12.85546875" style="1" customWidth="1"/>
    <col min="14570" max="14570" width="3.28515625" style="1" customWidth="1"/>
    <col min="14571" max="14571" width="30.28515625" style="1" customWidth="1"/>
    <col min="14572" max="14572" width="5" style="1" customWidth="1"/>
    <col min="14573" max="14573" width="0" style="1" hidden="1" customWidth="1"/>
    <col min="14574" max="14574" width="14.28515625" style="1" customWidth="1"/>
    <col min="14575" max="14575" width="5.7109375" style="1" customWidth="1"/>
    <col min="14576" max="14576" width="0" style="1" hidden="1" customWidth="1"/>
    <col min="14577" max="14577" width="17.28515625" style="1" customWidth="1"/>
    <col min="14578" max="14578" width="12.7109375" style="1" customWidth="1"/>
    <col min="14579" max="14579" width="0" style="1" hidden="1" customWidth="1"/>
    <col min="14580" max="14580" width="5.28515625" style="1" customWidth="1"/>
    <col min="14581" max="14581" width="0" style="1" hidden="1" customWidth="1"/>
    <col min="14582" max="14582" width="17" style="1" customWidth="1"/>
    <col min="14583" max="14583" width="6.28515625" style="1" customWidth="1"/>
    <col min="14584" max="14584" width="0" style="1" hidden="1" customWidth="1"/>
    <col min="14585" max="14585" width="14.28515625" style="1" customWidth="1"/>
    <col min="14586" max="14586" width="7.5703125" style="1" customWidth="1"/>
    <col min="14587" max="14587" width="0" style="1" hidden="1" customWidth="1"/>
    <col min="14588" max="14589" width="14.28515625" style="1" customWidth="1"/>
    <col min="14590" max="14590" width="20.85546875" style="1" customWidth="1"/>
    <col min="14591" max="14591" width="14.42578125" style="1" customWidth="1"/>
    <col min="14592" max="14592" width="15" style="1" customWidth="1"/>
    <col min="14593" max="14593" width="2.7109375" style="1" customWidth="1"/>
    <col min="14594" max="14594" width="11.7109375" style="1" customWidth="1"/>
    <col min="14595" max="14595" width="11.5703125" style="1" customWidth="1"/>
    <col min="14596" max="14596" width="2.28515625" style="1" customWidth="1"/>
    <col min="14597" max="14597" width="41" style="1" customWidth="1"/>
    <col min="14598" max="14598" width="14.28515625" style="1" customWidth="1"/>
    <col min="14599" max="14600" width="11.5703125" style="1" customWidth="1"/>
    <col min="14601" max="14601" width="21.85546875" style="1" customWidth="1"/>
    <col min="14602" max="14793" width="11.5703125" style="1"/>
    <col min="14794" max="14794" width="21.85546875" style="1" customWidth="1"/>
    <col min="14795" max="14795" width="13.85546875" style="1" customWidth="1"/>
    <col min="14796" max="14796" width="38.7109375" style="1" customWidth="1"/>
    <col min="14797" max="14797" width="3" style="1" bestFit="1" customWidth="1"/>
    <col min="14798" max="14798" width="32.28515625" style="1" customWidth="1"/>
    <col min="14799" max="14799" width="46.28515625" style="1" customWidth="1"/>
    <col min="14800" max="14800" width="19" style="1" customWidth="1"/>
    <col min="14801" max="14801" width="0" style="1" hidden="1" customWidth="1"/>
    <col min="14802" max="14802" width="17.7109375" style="1" customWidth="1"/>
    <col min="14803" max="14803" width="0" style="1" hidden="1" customWidth="1"/>
    <col min="14804" max="14804" width="22.28515625" style="1" customWidth="1"/>
    <col min="14805" max="14805" width="5.28515625" style="1" customWidth="1"/>
    <col min="14806" max="14806" width="36.28515625" style="1" customWidth="1"/>
    <col min="14807" max="14807" width="5.7109375" style="1" customWidth="1"/>
    <col min="14808" max="14808" width="0" style="1" hidden="1" customWidth="1"/>
    <col min="14809" max="14809" width="20.7109375" style="1" customWidth="1"/>
    <col min="14810" max="14810" width="4.85546875" style="1" customWidth="1"/>
    <col min="14811" max="14811" width="0" style="1" hidden="1" customWidth="1"/>
    <col min="14812" max="14812" width="24.7109375" style="1" customWidth="1"/>
    <col min="14813" max="14813" width="12.28515625" style="1" customWidth="1"/>
    <col min="14814" max="14814" width="0" style="1" hidden="1" customWidth="1"/>
    <col min="14815" max="14815" width="3.42578125" style="1" customWidth="1"/>
    <col min="14816" max="14816" width="0" style="1" hidden="1" customWidth="1"/>
    <col min="14817" max="14817" width="17.7109375" style="1" customWidth="1"/>
    <col min="14818" max="14818" width="3.42578125" style="1" customWidth="1"/>
    <col min="14819" max="14819" width="0" style="1" hidden="1" customWidth="1"/>
    <col min="14820" max="14820" width="23.7109375" style="1" customWidth="1"/>
    <col min="14821" max="14821" width="10" style="1" customWidth="1"/>
    <col min="14822" max="14822" width="0" style="1" hidden="1" customWidth="1"/>
    <col min="14823" max="14824" width="14.7109375" style="1" customWidth="1"/>
    <col min="14825" max="14825" width="12.85546875" style="1" customWidth="1"/>
    <col min="14826" max="14826" width="3.28515625" style="1" customWidth="1"/>
    <col min="14827" max="14827" width="30.28515625" style="1" customWidth="1"/>
    <col min="14828" max="14828" width="5" style="1" customWidth="1"/>
    <col min="14829" max="14829" width="0" style="1" hidden="1" customWidth="1"/>
    <col min="14830" max="14830" width="14.28515625" style="1" customWidth="1"/>
    <col min="14831" max="14831" width="5.7109375" style="1" customWidth="1"/>
    <col min="14832" max="14832" width="0" style="1" hidden="1" customWidth="1"/>
    <col min="14833" max="14833" width="17.28515625" style="1" customWidth="1"/>
    <col min="14834" max="14834" width="12.7109375" style="1" customWidth="1"/>
    <col min="14835" max="14835" width="0" style="1" hidden="1" customWidth="1"/>
    <col min="14836" max="14836" width="5.28515625" style="1" customWidth="1"/>
    <col min="14837" max="14837" width="0" style="1" hidden="1" customWidth="1"/>
    <col min="14838" max="14838" width="17" style="1" customWidth="1"/>
    <col min="14839" max="14839" width="6.28515625" style="1" customWidth="1"/>
    <col min="14840" max="14840" width="0" style="1" hidden="1" customWidth="1"/>
    <col min="14841" max="14841" width="14.28515625" style="1" customWidth="1"/>
    <col min="14842" max="14842" width="7.5703125" style="1" customWidth="1"/>
    <col min="14843" max="14843" width="0" style="1" hidden="1" customWidth="1"/>
    <col min="14844" max="14845" width="14.28515625" style="1" customWidth="1"/>
    <col min="14846" max="14846" width="20.85546875" style="1" customWidth="1"/>
    <col min="14847" max="14847" width="14.42578125" style="1" customWidth="1"/>
    <col min="14848" max="14848" width="15" style="1" customWidth="1"/>
    <col min="14849" max="14849" width="2.7109375" style="1" customWidth="1"/>
    <col min="14850" max="14850" width="11.7109375" style="1" customWidth="1"/>
    <col min="14851" max="14851" width="11.5703125" style="1" customWidth="1"/>
    <col min="14852" max="14852" width="2.28515625" style="1" customWidth="1"/>
    <col min="14853" max="14853" width="41" style="1" customWidth="1"/>
    <col min="14854" max="14854" width="14.28515625" style="1" customWidth="1"/>
    <col min="14855" max="14856" width="11.5703125" style="1" customWidth="1"/>
    <col min="14857" max="14857" width="21.85546875" style="1" customWidth="1"/>
    <col min="14858" max="15049" width="11.5703125" style="1"/>
    <col min="15050" max="15050" width="21.85546875" style="1" customWidth="1"/>
    <col min="15051" max="15051" width="13.85546875" style="1" customWidth="1"/>
    <col min="15052" max="15052" width="38.7109375" style="1" customWidth="1"/>
    <col min="15053" max="15053" width="3" style="1" bestFit="1" customWidth="1"/>
    <col min="15054" max="15054" width="32.28515625" style="1" customWidth="1"/>
    <col min="15055" max="15055" width="46.28515625" style="1" customWidth="1"/>
    <col min="15056" max="15056" width="19" style="1" customWidth="1"/>
    <col min="15057" max="15057" width="0" style="1" hidden="1" customWidth="1"/>
    <col min="15058" max="15058" width="17.7109375" style="1" customWidth="1"/>
    <col min="15059" max="15059" width="0" style="1" hidden="1" customWidth="1"/>
    <col min="15060" max="15060" width="22.28515625" style="1" customWidth="1"/>
    <col min="15061" max="15061" width="5.28515625" style="1" customWidth="1"/>
    <col min="15062" max="15062" width="36.28515625" style="1" customWidth="1"/>
    <col min="15063" max="15063" width="5.7109375" style="1" customWidth="1"/>
    <col min="15064" max="15064" width="0" style="1" hidden="1" customWidth="1"/>
    <col min="15065" max="15065" width="20.7109375" style="1" customWidth="1"/>
    <col min="15066" max="15066" width="4.85546875" style="1" customWidth="1"/>
    <col min="15067" max="15067" width="0" style="1" hidden="1" customWidth="1"/>
    <col min="15068" max="15068" width="24.7109375" style="1" customWidth="1"/>
    <col min="15069" max="15069" width="12.28515625" style="1" customWidth="1"/>
    <col min="15070" max="15070" width="0" style="1" hidden="1" customWidth="1"/>
    <col min="15071" max="15071" width="3.42578125" style="1" customWidth="1"/>
    <col min="15072" max="15072" width="0" style="1" hidden="1" customWidth="1"/>
    <col min="15073" max="15073" width="17.7109375" style="1" customWidth="1"/>
    <col min="15074" max="15074" width="3.42578125" style="1" customWidth="1"/>
    <col min="15075" max="15075" width="0" style="1" hidden="1" customWidth="1"/>
    <col min="15076" max="15076" width="23.7109375" style="1" customWidth="1"/>
    <col min="15077" max="15077" width="10" style="1" customWidth="1"/>
    <col min="15078" max="15078" width="0" style="1" hidden="1" customWidth="1"/>
    <col min="15079" max="15080" width="14.7109375" style="1" customWidth="1"/>
    <col min="15081" max="15081" width="12.85546875" style="1" customWidth="1"/>
    <col min="15082" max="15082" width="3.28515625" style="1" customWidth="1"/>
    <col min="15083" max="15083" width="30.28515625" style="1" customWidth="1"/>
    <col min="15084" max="15084" width="5" style="1" customWidth="1"/>
    <col min="15085" max="15085" width="0" style="1" hidden="1" customWidth="1"/>
    <col min="15086" max="15086" width="14.28515625" style="1" customWidth="1"/>
    <col min="15087" max="15087" width="5.7109375" style="1" customWidth="1"/>
    <col min="15088" max="15088" width="0" style="1" hidden="1" customWidth="1"/>
    <col min="15089" max="15089" width="17.28515625" style="1" customWidth="1"/>
    <col min="15090" max="15090" width="12.7109375" style="1" customWidth="1"/>
    <col min="15091" max="15091" width="0" style="1" hidden="1" customWidth="1"/>
    <col min="15092" max="15092" width="5.28515625" style="1" customWidth="1"/>
    <col min="15093" max="15093" width="0" style="1" hidden="1" customWidth="1"/>
    <col min="15094" max="15094" width="17" style="1" customWidth="1"/>
    <col min="15095" max="15095" width="6.28515625" style="1" customWidth="1"/>
    <col min="15096" max="15096" width="0" style="1" hidden="1" customWidth="1"/>
    <col min="15097" max="15097" width="14.28515625" style="1" customWidth="1"/>
    <col min="15098" max="15098" width="7.5703125" style="1" customWidth="1"/>
    <col min="15099" max="15099" width="0" style="1" hidden="1" customWidth="1"/>
    <col min="15100" max="15101" width="14.28515625" style="1" customWidth="1"/>
    <col min="15102" max="15102" width="20.85546875" style="1" customWidth="1"/>
    <col min="15103" max="15103" width="14.42578125" style="1" customWidth="1"/>
    <col min="15104" max="15104" width="15" style="1" customWidth="1"/>
    <col min="15105" max="15105" width="2.7109375" style="1" customWidth="1"/>
    <col min="15106" max="15106" width="11.7109375" style="1" customWidth="1"/>
    <col min="15107" max="15107" width="11.5703125" style="1" customWidth="1"/>
    <col min="15108" max="15108" width="2.28515625" style="1" customWidth="1"/>
    <col min="15109" max="15109" width="41" style="1" customWidth="1"/>
    <col min="15110" max="15110" width="14.28515625" style="1" customWidth="1"/>
    <col min="15111" max="15112" width="11.5703125" style="1" customWidth="1"/>
    <col min="15113" max="15113" width="21.85546875" style="1" customWidth="1"/>
    <col min="15114" max="15305" width="11.5703125" style="1"/>
    <col min="15306" max="15306" width="21.85546875" style="1" customWidth="1"/>
    <col min="15307" max="15307" width="13.85546875" style="1" customWidth="1"/>
    <col min="15308" max="15308" width="38.7109375" style="1" customWidth="1"/>
    <col min="15309" max="15309" width="3" style="1" bestFit="1" customWidth="1"/>
    <col min="15310" max="15310" width="32.28515625" style="1" customWidth="1"/>
    <col min="15311" max="15311" width="46.28515625" style="1" customWidth="1"/>
    <col min="15312" max="15312" width="19" style="1" customWidth="1"/>
    <col min="15313" max="15313" width="0" style="1" hidden="1" customWidth="1"/>
    <col min="15314" max="15314" width="17.7109375" style="1" customWidth="1"/>
    <col min="15315" max="15315" width="0" style="1" hidden="1" customWidth="1"/>
    <col min="15316" max="15316" width="22.28515625" style="1" customWidth="1"/>
    <col min="15317" max="15317" width="5.28515625" style="1" customWidth="1"/>
    <col min="15318" max="15318" width="36.28515625" style="1" customWidth="1"/>
    <col min="15319" max="15319" width="5.7109375" style="1" customWidth="1"/>
    <col min="15320" max="15320" width="0" style="1" hidden="1" customWidth="1"/>
    <col min="15321" max="15321" width="20.7109375" style="1" customWidth="1"/>
    <col min="15322" max="15322" width="4.85546875" style="1" customWidth="1"/>
    <col min="15323" max="15323" width="0" style="1" hidden="1" customWidth="1"/>
    <col min="15324" max="15324" width="24.7109375" style="1" customWidth="1"/>
    <col min="15325" max="15325" width="12.28515625" style="1" customWidth="1"/>
    <col min="15326" max="15326" width="0" style="1" hidden="1" customWidth="1"/>
    <col min="15327" max="15327" width="3.42578125" style="1" customWidth="1"/>
    <col min="15328" max="15328" width="0" style="1" hidden="1" customWidth="1"/>
    <col min="15329" max="15329" width="17.7109375" style="1" customWidth="1"/>
    <col min="15330" max="15330" width="3.42578125" style="1" customWidth="1"/>
    <col min="15331" max="15331" width="0" style="1" hidden="1" customWidth="1"/>
    <col min="15332" max="15332" width="23.7109375" style="1" customWidth="1"/>
    <col min="15333" max="15333" width="10" style="1" customWidth="1"/>
    <col min="15334" max="15334" width="0" style="1" hidden="1" customWidth="1"/>
    <col min="15335" max="15336" width="14.7109375" style="1" customWidth="1"/>
    <col min="15337" max="15337" width="12.85546875" style="1" customWidth="1"/>
    <col min="15338" max="15338" width="3.28515625" style="1" customWidth="1"/>
    <col min="15339" max="15339" width="30.28515625" style="1" customWidth="1"/>
    <col min="15340" max="15340" width="5" style="1" customWidth="1"/>
    <col min="15341" max="15341" width="0" style="1" hidden="1" customWidth="1"/>
    <col min="15342" max="15342" width="14.28515625" style="1" customWidth="1"/>
    <col min="15343" max="15343" width="5.7109375" style="1" customWidth="1"/>
    <col min="15344" max="15344" width="0" style="1" hidden="1" customWidth="1"/>
    <col min="15345" max="15345" width="17.28515625" style="1" customWidth="1"/>
    <col min="15346" max="15346" width="12.7109375" style="1" customWidth="1"/>
    <col min="15347" max="15347" width="0" style="1" hidden="1" customWidth="1"/>
    <col min="15348" max="15348" width="5.28515625" style="1" customWidth="1"/>
    <col min="15349" max="15349" width="0" style="1" hidden="1" customWidth="1"/>
    <col min="15350" max="15350" width="17" style="1" customWidth="1"/>
    <col min="15351" max="15351" width="6.28515625" style="1" customWidth="1"/>
    <col min="15352" max="15352" width="0" style="1" hidden="1" customWidth="1"/>
    <col min="15353" max="15353" width="14.28515625" style="1" customWidth="1"/>
    <col min="15354" max="15354" width="7.5703125" style="1" customWidth="1"/>
    <col min="15355" max="15355" width="0" style="1" hidden="1" customWidth="1"/>
    <col min="15356" max="15357" width="14.28515625" style="1" customWidth="1"/>
    <col min="15358" max="15358" width="20.85546875" style="1" customWidth="1"/>
    <col min="15359" max="15359" width="14.42578125" style="1" customWidth="1"/>
    <col min="15360" max="15360" width="15" style="1" customWidth="1"/>
    <col min="15361" max="15361" width="2.7109375" style="1" customWidth="1"/>
    <col min="15362" max="15362" width="11.7109375" style="1" customWidth="1"/>
    <col min="15363" max="15363" width="11.5703125" style="1" customWidth="1"/>
    <col min="15364" max="15364" width="2.28515625" style="1" customWidth="1"/>
    <col min="15365" max="15365" width="41" style="1" customWidth="1"/>
    <col min="15366" max="15366" width="14.28515625" style="1" customWidth="1"/>
    <col min="15367" max="15368" width="11.5703125" style="1" customWidth="1"/>
    <col min="15369" max="15369" width="21.85546875" style="1" customWidth="1"/>
    <col min="15370" max="15561" width="11.5703125" style="1"/>
    <col min="15562" max="15562" width="21.85546875" style="1" customWidth="1"/>
    <col min="15563" max="15563" width="13.85546875" style="1" customWidth="1"/>
    <col min="15564" max="15564" width="38.7109375" style="1" customWidth="1"/>
    <col min="15565" max="15565" width="3" style="1" bestFit="1" customWidth="1"/>
    <col min="15566" max="15566" width="32.28515625" style="1" customWidth="1"/>
    <col min="15567" max="15567" width="46.28515625" style="1" customWidth="1"/>
    <col min="15568" max="15568" width="19" style="1" customWidth="1"/>
    <col min="15569" max="15569" width="0" style="1" hidden="1" customWidth="1"/>
    <col min="15570" max="15570" width="17.7109375" style="1" customWidth="1"/>
    <col min="15571" max="15571" width="0" style="1" hidden="1" customWidth="1"/>
    <col min="15572" max="15572" width="22.28515625" style="1" customWidth="1"/>
    <col min="15573" max="15573" width="5.28515625" style="1" customWidth="1"/>
    <col min="15574" max="15574" width="36.28515625" style="1" customWidth="1"/>
    <col min="15575" max="15575" width="5.7109375" style="1" customWidth="1"/>
    <col min="15576" max="15576" width="0" style="1" hidden="1" customWidth="1"/>
    <col min="15577" max="15577" width="20.7109375" style="1" customWidth="1"/>
    <col min="15578" max="15578" width="4.85546875" style="1" customWidth="1"/>
    <col min="15579" max="15579" width="0" style="1" hidden="1" customWidth="1"/>
    <col min="15580" max="15580" width="24.7109375" style="1" customWidth="1"/>
    <col min="15581" max="15581" width="12.28515625" style="1" customWidth="1"/>
    <col min="15582" max="15582" width="0" style="1" hidden="1" customWidth="1"/>
    <col min="15583" max="15583" width="3.42578125" style="1" customWidth="1"/>
    <col min="15584" max="15584" width="0" style="1" hidden="1" customWidth="1"/>
    <col min="15585" max="15585" width="17.7109375" style="1" customWidth="1"/>
    <col min="15586" max="15586" width="3.42578125" style="1" customWidth="1"/>
    <col min="15587" max="15587" width="0" style="1" hidden="1" customWidth="1"/>
    <col min="15588" max="15588" width="23.7109375" style="1" customWidth="1"/>
    <col min="15589" max="15589" width="10" style="1" customWidth="1"/>
    <col min="15590" max="15590" width="0" style="1" hidden="1" customWidth="1"/>
    <col min="15591" max="15592" width="14.7109375" style="1" customWidth="1"/>
    <col min="15593" max="15593" width="12.85546875" style="1" customWidth="1"/>
    <col min="15594" max="15594" width="3.28515625" style="1" customWidth="1"/>
    <col min="15595" max="15595" width="30.28515625" style="1" customWidth="1"/>
    <col min="15596" max="15596" width="5" style="1" customWidth="1"/>
    <col min="15597" max="15597" width="0" style="1" hidden="1" customWidth="1"/>
    <col min="15598" max="15598" width="14.28515625" style="1" customWidth="1"/>
    <col min="15599" max="15599" width="5.7109375" style="1" customWidth="1"/>
    <col min="15600" max="15600" width="0" style="1" hidden="1" customWidth="1"/>
    <col min="15601" max="15601" width="17.28515625" style="1" customWidth="1"/>
    <col min="15602" max="15602" width="12.7109375" style="1" customWidth="1"/>
    <col min="15603" max="15603" width="0" style="1" hidden="1" customWidth="1"/>
    <col min="15604" max="15604" width="5.28515625" style="1" customWidth="1"/>
    <col min="15605" max="15605" width="0" style="1" hidden="1" customWidth="1"/>
    <col min="15606" max="15606" width="17" style="1" customWidth="1"/>
    <col min="15607" max="15607" width="6.28515625" style="1" customWidth="1"/>
    <col min="15608" max="15608" width="0" style="1" hidden="1" customWidth="1"/>
    <col min="15609" max="15609" width="14.28515625" style="1" customWidth="1"/>
    <col min="15610" max="15610" width="7.5703125" style="1" customWidth="1"/>
    <col min="15611" max="15611" width="0" style="1" hidden="1" customWidth="1"/>
    <col min="15612" max="15613" width="14.28515625" style="1" customWidth="1"/>
    <col min="15614" max="15614" width="20.85546875" style="1" customWidth="1"/>
    <col min="15615" max="15615" width="14.42578125" style="1" customWidth="1"/>
    <col min="15616" max="15616" width="15" style="1" customWidth="1"/>
    <col min="15617" max="15617" width="2.7109375" style="1" customWidth="1"/>
    <col min="15618" max="15618" width="11.7109375" style="1" customWidth="1"/>
    <col min="15619" max="15619" width="11.5703125" style="1" customWidth="1"/>
    <col min="15620" max="15620" width="2.28515625" style="1" customWidth="1"/>
    <col min="15621" max="15621" width="41" style="1" customWidth="1"/>
    <col min="15622" max="15622" width="14.28515625" style="1" customWidth="1"/>
    <col min="15623" max="15624" width="11.5703125" style="1" customWidth="1"/>
    <col min="15625" max="15625" width="21.85546875" style="1" customWidth="1"/>
    <col min="15626" max="15817" width="11.5703125" style="1"/>
    <col min="15818" max="15818" width="21.85546875" style="1" customWidth="1"/>
    <col min="15819" max="15819" width="13.85546875" style="1" customWidth="1"/>
    <col min="15820" max="15820" width="38.7109375" style="1" customWidth="1"/>
    <col min="15821" max="15821" width="3" style="1" bestFit="1" customWidth="1"/>
    <col min="15822" max="15822" width="32.28515625" style="1" customWidth="1"/>
    <col min="15823" max="15823" width="46.28515625" style="1" customWidth="1"/>
    <col min="15824" max="15824" width="19" style="1" customWidth="1"/>
    <col min="15825" max="15825" width="0" style="1" hidden="1" customWidth="1"/>
    <col min="15826" max="15826" width="17.7109375" style="1" customWidth="1"/>
    <col min="15827" max="15827" width="0" style="1" hidden="1" customWidth="1"/>
    <col min="15828" max="15828" width="22.28515625" style="1" customWidth="1"/>
    <col min="15829" max="15829" width="5.28515625" style="1" customWidth="1"/>
    <col min="15830" max="15830" width="36.28515625" style="1" customWidth="1"/>
    <col min="15831" max="15831" width="5.7109375" style="1" customWidth="1"/>
    <col min="15832" max="15832" width="0" style="1" hidden="1" customWidth="1"/>
    <col min="15833" max="15833" width="20.7109375" style="1" customWidth="1"/>
    <col min="15834" max="15834" width="4.85546875" style="1" customWidth="1"/>
    <col min="15835" max="15835" width="0" style="1" hidden="1" customWidth="1"/>
    <col min="15836" max="15836" width="24.7109375" style="1" customWidth="1"/>
    <col min="15837" max="15837" width="12.28515625" style="1" customWidth="1"/>
    <col min="15838" max="15838" width="0" style="1" hidden="1" customWidth="1"/>
    <col min="15839" max="15839" width="3.42578125" style="1" customWidth="1"/>
    <col min="15840" max="15840" width="0" style="1" hidden="1" customWidth="1"/>
    <col min="15841" max="15841" width="17.7109375" style="1" customWidth="1"/>
    <col min="15842" max="15842" width="3.42578125" style="1" customWidth="1"/>
    <col min="15843" max="15843" width="0" style="1" hidden="1" customWidth="1"/>
    <col min="15844" max="15844" width="23.7109375" style="1" customWidth="1"/>
    <col min="15845" max="15845" width="10" style="1" customWidth="1"/>
    <col min="15846" max="15846" width="0" style="1" hidden="1" customWidth="1"/>
    <col min="15847" max="15848" width="14.7109375" style="1" customWidth="1"/>
    <col min="15849" max="15849" width="12.85546875" style="1" customWidth="1"/>
    <col min="15850" max="15850" width="3.28515625" style="1" customWidth="1"/>
    <col min="15851" max="15851" width="30.28515625" style="1" customWidth="1"/>
    <col min="15852" max="15852" width="5" style="1" customWidth="1"/>
    <col min="15853" max="15853" width="0" style="1" hidden="1" customWidth="1"/>
    <col min="15854" max="15854" width="14.28515625" style="1" customWidth="1"/>
    <col min="15855" max="15855" width="5.7109375" style="1" customWidth="1"/>
    <col min="15856" max="15856" width="0" style="1" hidden="1" customWidth="1"/>
    <col min="15857" max="15857" width="17.28515625" style="1" customWidth="1"/>
    <col min="15858" max="15858" width="12.7109375" style="1" customWidth="1"/>
    <col min="15859" max="15859" width="0" style="1" hidden="1" customWidth="1"/>
    <col min="15860" max="15860" width="5.28515625" style="1" customWidth="1"/>
    <col min="15861" max="15861" width="0" style="1" hidden="1" customWidth="1"/>
    <col min="15862" max="15862" width="17" style="1" customWidth="1"/>
    <col min="15863" max="15863" width="6.28515625" style="1" customWidth="1"/>
    <col min="15864" max="15864" width="0" style="1" hidden="1" customWidth="1"/>
    <col min="15865" max="15865" width="14.28515625" style="1" customWidth="1"/>
    <col min="15866" max="15866" width="7.5703125" style="1" customWidth="1"/>
    <col min="15867" max="15867" width="0" style="1" hidden="1" customWidth="1"/>
    <col min="15868" max="15869" width="14.28515625" style="1" customWidth="1"/>
    <col min="15870" max="15870" width="20.85546875" style="1" customWidth="1"/>
    <col min="15871" max="15871" width="14.42578125" style="1" customWidth="1"/>
    <col min="15872" max="15872" width="15" style="1" customWidth="1"/>
    <col min="15873" max="15873" width="2.7109375" style="1" customWidth="1"/>
    <col min="15874" max="15874" width="11.7109375" style="1" customWidth="1"/>
    <col min="15875" max="15875" width="11.5703125" style="1" customWidth="1"/>
    <col min="15876" max="15876" width="2.28515625" style="1" customWidth="1"/>
    <col min="15877" max="15877" width="41" style="1" customWidth="1"/>
    <col min="15878" max="15878" width="14.28515625" style="1" customWidth="1"/>
    <col min="15879" max="15880" width="11.5703125" style="1" customWidth="1"/>
    <col min="15881" max="15881" width="21.85546875" style="1" customWidth="1"/>
    <col min="15882" max="16073" width="11.5703125" style="1"/>
    <col min="16074" max="16074" width="21.85546875" style="1" customWidth="1"/>
    <col min="16075" max="16075" width="13.85546875" style="1" customWidth="1"/>
    <col min="16076" max="16076" width="38.7109375" style="1" customWidth="1"/>
    <col min="16077" max="16077" width="3" style="1" bestFit="1" customWidth="1"/>
    <col min="16078" max="16078" width="32.28515625" style="1" customWidth="1"/>
    <col min="16079" max="16079" width="46.28515625" style="1" customWidth="1"/>
    <col min="16080" max="16080" width="19" style="1" customWidth="1"/>
    <col min="16081" max="16081" width="0" style="1" hidden="1" customWidth="1"/>
    <col min="16082" max="16082" width="17.7109375" style="1" customWidth="1"/>
    <col min="16083" max="16083" width="0" style="1" hidden="1" customWidth="1"/>
    <col min="16084" max="16084" width="22.28515625" style="1" customWidth="1"/>
    <col min="16085" max="16085" width="5.28515625" style="1" customWidth="1"/>
    <col min="16086" max="16086" width="36.28515625" style="1" customWidth="1"/>
    <col min="16087" max="16087" width="5.7109375" style="1" customWidth="1"/>
    <col min="16088" max="16088" width="0" style="1" hidden="1" customWidth="1"/>
    <col min="16089" max="16089" width="20.7109375" style="1" customWidth="1"/>
    <col min="16090" max="16090" width="4.85546875" style="1" customWidth="1"/>
    <col min="16091" max="16091" width="0" style="1" hidden="1" customWidth="1"/>
    <col min="16092" max="16092" width="24.7109375" style="1" customWidth="1"/>
    <col min="16093" max="16093" width="12.28515625" style="1" customWidth="1"/>
    <col min="16094" max="16094" width="0" style="1" hidden="1" customWidth="1"/>
    <col min="16095" max="16095" width="3.42578125" style="1" customWidth="1"/>
    <col min="16096" max="16096" width="0" style="1" hidden="1" customWidth="1"/>
    <col min="16097" max="16097" width="17.7109375" style="1" customWidth="1"/>
    <col min="16098" max="16098" width="3.42578125" style="1" customWidth="1"/>
    <col min="16099" max="16099" width="0" style="1" hidden="1" customWidth="1"/>
    <col min="16100" max="16100" width="23.7109375" style="1" customWidth="1"/>
    <col min="16101" max="16101" width="10" style="1" customWidth="1"/>
    <col min="16102" max="16102" width="0" style="1" hidden="1" customWidth="1"/>
    <col min="16103" max="16104" width="14.7109375" style="1" customWidth="1"/>
    <col min="16105" max="16105" width="12.85546875" style="1" customWidth="1"/>
    <col min="16106" max="16106" width="3.28515625" style="1" customWidth="1"/>
    <col min="16107" max="16107" width="30.28515625" style="1" customWidth="1"/>
    <col min="16108" max="16108" width="5" style="1" customWidth="1"/>
    <col min="16109" max="16109" width="0" style="1" hidden="1" customWidth="1"/>
    <col min="16110" max="16110" width="14.28515625" style="1" customWidth="1"/>
    <col min="16111" max="16111" width="5.7109375" style="1" customWidth="1"/>
    <col min="16112" max="16112" width="0" style="1" hidden="1" customWidth="1"/>
    <col min="16113" max="16113" width="17.28515625" style="1" customWidth="1"/>
    <col min="16114" max="16114" width="12.7109375" style="1" customWidth="1"/>
    <col min="16115" max="16115" width="0" style="1" hidden="1" customWidth="1"/>
    <col min="16116" max="16116" width="5.28515625" style="1" customWidth="1"/>
    <col min="16117" max="16117" width="0" style="1" hidden="1" customWidth="1"/>
    <col min="16118" max="16118" width="17" style="1" customWidth="1"/>
    <col min="16119" max="16119" width="6.28515625" style="1" customWidth="1"/>
    <col min="16120" max="16120" width="0" style="1" hidden="1" customWidth="1"/>
    <col min="16121" max="16121" width="14.28515625" style="1" customWidth="1"/>
    <col min="16122" max="16122" width="7.5703125" style="1" customWidth="1"/>
    <col min="16123" max="16123" width="0" style="1" hidden="1" customWidth="1"/>
    <col min="16124" max="16125" width="14.28515625" style="1" customWidth="1"/>
    <col min="16126" max="16126" width="20.85546875" style="1" customWidth="1"/>
    <col min="16127" max="16127" width="14.42578125" style="1" customWidth="1"/>
    <col min="16128" max="16128" width="15" style="1" customWidth="1"/>
    <col min="16129" max="16129" width="2.7109375" style="1" customWidth="1"/>
    <col min="16130" max="16130" width="11.7109375" style="1" customWidth="1"/>
    <col min="16131" max="16131" width="11.5703125" style="1" customWidth="1"/>
    <col min="16132" max="16132" width="2.28515625" style="1" customWidth="1"/>
    <col min="16133" max="16133" width="41" style="1" customWidth="1"/>
    <col min="16134" max="16134" width="14.28515625" style="1" customWidth="1"/>
    <col min="16135" max="16136" width="11.5703125" style="1" customWidth="1"/>
    <col min="16137" max="16137" width="21.85546875" style="1" customWidth="1"/>
    <col min="16138" max="16331" width="11.5703125" style="1"/>
    <col min="16332" max="16384" width="11.5703125" style="1" customWidth="1"/>
  </cols>
  <sheetData>
    <row r="1" spans="1:49"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579" t="s">
        <v>1227</v>
      </c>
      <c r="AW1" s="579" t="s">
        <v>1255</v>
      </c>
    </row>
    <row r="2" spans="1:49"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c r="AS2" s="881"/>
      <c r="AT2" s="881"/>
      <c r="AU2" s="881"/>
    </row>
    <row r="3" spans="1:49"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c r="AP3" s="823" t="s">
        <v>181</v>
      </c>
      <c r="AQ3" s="817"/>
      <c r="AR3" s="817" t="s">
        <v>140</v>
      </c>
      <c r="AS3" s="817" t="s">
        <v>182</v>
      </c>
      <c r="AT3" s="817" t="s">
        <v>183</v>
      </c>
      <c r="AU3" s="817" t="s">
        <v>184</v>
      </c>
    </row>
    <row r="4" spans="1:49"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c r="AS4" s="817"/>
      <c r="AT4" s="817"/>
      <c r="AU4" s="817"/>
    </row>
    <row r="5" spans="1:49" ht="251.45" customHeight="1">
      <c r="A5" s="984" t="s">
        <v>216</v>
      </c>
      <c r="B5" s="970" t="s">
        <v>29</v>
      </c>
      <c r="C5" s="970" t="s">
        <v>92</v>
      </c>
      <c r="D5" s="970" t="s">
        <v>79</v>
      </c>
      <c r="E5" s="970" t="s">
        <v>36</v>
      </c>
      <c r="F5" s="972" t="s">
        <v>1250</v>
      </c>
      <c r="G5" s="970" t="s">
        <v>1214</v>
      </c>
      <c r="H5" s="986" t="s">
        <v>824</v>
      </c>
      <c r="I5" s="972" t="s">
        <v>825</v>
      </c>
      <c r="J5" s="970" t="s">
        <v>66</v>
      </c>
      <c r="K5" s="970">
        <v>1</v>
      </c>
      <c r="L5" s="974">
        <f>IF(J5="Diaria",+(K5/360),IF(J5="Mensual",+(K5/12),IF(J5="Bimestral",+(K5/6),IF(J5="Trimestral",+(K5/4),IF(J5="Semestral",+(K5/2),IF(J5="Anual",+(K5/1),""))))))</f>
        <v>8.3333333333333329E-2</v>
      </c>
      <c r="M5" s="970" t="s">
        <v>73</v>
      </c>
      <c r="N5" s="97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70" t="s">
        <v>31</v>
      </c>
      <c r="P5" s="97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970" t="s">
        <v>73</v>
      </c>
      <c r="R5" s="97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76" t="s">
        <v>60</v>
      </c>
      <c r="T5" s="976" t="s">
        <v>45</v>
      </c>
      <c r="U5" s="976">
        <f>+MAX(N5,P5,R5)</f>
        <v>0.2</v>
      </c>
      <c r="V5" s="992" t="str">
        <f>IF(L5&lt;=20%,"Muy baja",IF(L5&lt;=40%,"Baja",IF(L5&lt;=60%,"Media",IF(L5&lt;=80%,"Alta",IF(L5&lt;=100%,"Muy alta",IF(L5&gt;=100%,"Muy alta",""))))))</f>
        <v>Muy baja</v>
      </c>
      <c r="W5" s="982">
        <f>+IFERROR(VLOOKUP(V5,Fórmula!$F$1:$G$6,2,FALSE),"")</f>
        <v>0.2</v>
      </c>
      <c r="X5" s="992" t="str">
        <f>IF(U5=20%,"Leve",IF(U5=40%,"Menor",IF(U5=60%,"Moderado",IF(U5=80%,"Mayor",IF(U5=100%,"Catastrófico","")))))</f>
        <v>Leve</v>
      </c>
      <c r="Y5" s="982">
        <f>+IFERROR(VLOOKUP(X5,Fórmula!$H$1:$I$6,2,FALSE),"")</f>
        <v>0.2</v>
      </c>
      <c r="Z5" s="978" t="str">
        <f>+IFERROR(VLOOKUP(V5&amp;X5,Fórmula!$C$2:$D$26,2,FALSE),"")</f>
        <v>Bajo</v>
      </c>
      <c r="AA5" s="990">
        <f>IF(Z5="Bajo",25%,IF(Z5="Moderado",50%,IF(Z5="Alto",75%,IF(Z5="Extremo",100%,""))))</f>
        <v>0.25</v>
      </c>
      <c r="AB5" s="988" t="s">
        <v>826</v>
      </c>
      <c r="AC5" s="400" t="s">
        <v>1253</v>
      </c>
      <c r="AD5" s="71" t="s">
        <v>57</v>
      </c>
      <c r="AE5" s="72">
        <f>IF(AD5="Preventivo",25%,IF(AD5="Detectivo",15%,IF(AD5="Correctivo",10%,"")))</f>
        <v>0.25</v>
      </c>
      <c r="AF5" s="348" t="s">
        <v>729</v>
      </c>
      <c r="AG5" s="72">
        <f>IF(AF5="Manual",15%,IF(AF5="Automático",25%,""))</f>
        <v>0.25</v>
      </c>
      <c r="AH5" s="72">
        <f>+AG5+AE5</f>
        <v>0.5</v>
      </c>
      <c r="AI5" s="346" t="s">
        <v>24</v>
      </c>
      <c r="AJ5" s="348" t="s">
        <v>827</v>
      </c>
      <c r="AK5" s="348">
        <f>+AH5*AA5</f>
        <v>0.125</v>
      </c>
      <c r="AL5" s="73">
        <f>+AA5-AK5</f>
        <v>0.125</v>
      </c>
      <c r="AM5" s="978" t="str">
        <f>+IF(C5="Corrupción","Moderado",IF(AL6&lt;=25%,"Bajo",IF(AL6&lt;=50%,"Moderado",IF(AL6&lt;=75%,"Alto",IF(AL6&gt;75%,"Extremo","")))))</f>
        <v>Bajo</v>
      </c>
      <c r="AN5" s="980" t="s">
        <v>59</v>
      </c>
      <c r="AO5" s="134">
        <v>1</v>
      </c>
      <c r="AP5" s="93" t="s">
        <v>828</v>
      </c>
      <c r="AQ5" s="291" t="s">
        <v>829</v>
      </c>
      <c r="AR5" s="36">
        <v>45658</v>
      </c>
      <c r="AS5" s="36">
        <v>46022</v>
      </c>
      <c r="AT5" s="294" t="s">
        <v>830</v>
      </c>
      <c r="AU5" s="34" t="s">
        <v>1257</v>
      </c>
    </row>
    <row r="6" spans="1:49" ht="334.9" customHeight="1" thickBot="1">
      <c r="A6" s="985"/>
      <c r="B6" s="971"/>
      <c r="C6" s="971"/>
      <c r="D6" s="971"/>
      <c r="E6" s="971"/>
      <c r="F6" s="973"/>
      <c r="G6" s="971"/>
      <c r="H6" s="987"/>
      <c r="I6" s="973"/>
      <c r="J6" s="971"/>
      <c r="K6" s="971"/>
      <c r="L6" s="975"/>
      <c r="M6" s="971"/>
      <c r="N6" s="971"/>
      <c r="O6" s="971"/>
      <c r="P6" s="971"/>
      <c r="Q6" s="971"/>
      <c r="R6" s="971"/>
      <c r="S6" s="977"/>
      <c r="T6" s="977"/>
      <c r="U6" s="977"/>
      <c r="V6" s="993"/>
      <c r="W6" s="983"/>
      <c r="X6" s="993"/>
      <c r="Y6" s="983"/>
      <c r="Z6" s="979"/>
      <c r="AA6" s="991"/>
      <c r="AB6" s="989"/>
      <c r="AC6" s="401" t="s">
        <v>1251</v>
      </c>
      <c r="AD6" s="74" t="s">
        <v>57</v>
      </c>
      <c r="AE6" s="75">
        <f>IF(AD6="Preventivo",25%,IF(AD6="Detectivo",15%,IF(AD6="Correctivo",10%,"")))</f>
        <v>0.25</v>
      </c>
      <c r="AF6" s="349" t="s">
        <v>214</v>
      </c>
      <c r="AG6" s="75">
        <f>IF(AF6="Manual",15%,IF(AF6="Automático",25%,""))</f>
        <v>0.15</v>
      </c>
      <c r="AH6" s="75">
        <f>+AG6+AE6</f>
        <v>0.4</v>
      </c>
      <c r="AI6" s="347" t="s">
        <v>41</v>
      </c>
      <c r="AJ6" s="349"/>
      <c r="AK6" s="349">
        <f>+AL5*AH6</f>
        <v>0.05</v>
      </c>
      <c r="AL6" s="76">
        <f>+AL5-AK6</f>
        <v>7.4999999999999997E-2</v>
      </c>
      <c r="AM6" s="979"/>
      <c r="AN6" s="981"/>
      <c r="AO6" s="140">
        <v>2</v>
      </c>
      <c r="AP6" s="93" t="s">
        <v>831</v>
      </c>
      <c r="AQ6" s="291" t="s">
        <v>829</v>
      </c>
      <c r="AR6" s="36">
        <v>45658</v>
      </c>
      <c r="AS6" s="36">
        <v>46022</v>
      </c>
      <c r="AT6" s="303" t="s">
        <v>832</v>
      </c>
      <c r="AU6" s="34" t="s">
        <v>1257</v>
      </c>
    </row>
    <row r="7" spans="1:49" ht="409.6" thickBot="1">
      <c r="A7" s="300" t="s">
        <v>216</v>
      </c>
      <c r="B7" s="346" t="s">
        <v>29</v>
      </c>
      <c r="C7" s="280" t="s">
        <v>92</v>
      </c>
      <c r="D7" s="280" t="s">
        <v>79</v>
      </c>
      <c r="E7" s="280" t="s">
        <v>36</v>
      </c>
      <c r="F7" s="302" t="s">
        <v>594</v>
      </c>
      <c r="G7" s="280" t="s">
        <v>595</v>
      </c>
      <c r="H7" s="280" t="s">
        <v>596</v>
      </c>
      <c r="I7" s="302" t="s">
        <v>597</v>
      </c>
      <c r="J7" s="280" t="s">
        <v>66</v>
      </c>
      <c r="K7" s="280">
        <v>1</v>
      </c>
      <c r="L7" s="283">
        <v>2.7777777777777779E-3</v>
      </c>
      <c r="M7" s="280" t="s">
        <v>30</v>
      </c>
      <c r="N7" s="28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80" t="s">
        <v>64</v>
      </c>
      <c r="P7" s="28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280" t="s">
        <v>73</v>
      </c>
      <c r="R7" s="28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76" t="s">
        <v>60</v>
      </c>
      <c r="T7" s="276" t="s">
        <v>45</v>
      </c>
      <c r="U7" s="276">
        <f>+MAX(N7,P7,R7)</f>
        <v>0.6</v>
      </c>
      <c r="V7" s="287" t="str">
        <f>IF(L7&lt;=20%,"Muy baja",IF(L7&lt;=40%,"Baja",IF(L7&lt;=60%,"Media",IF(L7&lt;=80%,"Alta",IF(L7&lt;=100%,"Muy alta",IF(L7&gt;=100%,"Muy alta",""))))))</f>
        <v>Muy baja</v>
      </c>
      <c r="W7" s="269">
        <f>+IFERROR(VLOOKUP(V7,Fórmula!$F$1:$G$6,2,FALSE),"")</f>
        <v>0.2</v>
      </c>
      <c r="X7" s="278" t="str">
        <f>IF(U7=20%,"Leve",IF(U7=40%,"Menor",IF(U7=60%,"Moderado",IF(U7=80%,"Mayor",IF(U7=100%,"Catastrófico","")))))</f>
        <v>Moderado</v>
      </c>
      <c r="Y7" s="295" t="s">
        <v>56</v>
      </c>
      <c r="Z7" s="273" t="str">
        <f>+IFERROR(VLOOKUP(V7&amp;X7,Fórmula!$C$2:$D$26,2,FALSE),"")</f>
        <v>Moderado</v>
      </c>
      <c r="AA7" s="295" t="s">
        <v>56</v>
      </c>
      <c r="AB7" s="510" t="s">
        <v>598</v>
      </c>
      <c r="AC7" s="57" t="s">
        <v>639</v>
      </c>
      <c r="AD7" s="49" t="s">
        <v>57</v>
      </c>
      <c r="AE7" s="22">
        <f t="shared" ref="AE7:AE8" si="0">IF(AD7="Preventivo",25%,IF(AD7="Detectivo",15%,IF(AD7="Correctivo",10%,"")))</f>
        <v>0.25</v>
      </c>
      <c r="AF7" s="302" t="s">
        <v>214</v>
      </c>
      <c r="AG7" s="22">
        <f t="shared" ref="AG7:AG8" si="1">IF(AF7="Manual",15%,IF(AF7="Automático",25%,""))</f>
        <v>0.15</v>
      </c>
      <c r="AH7" s="22">
        <f t="shared" ref="AH7:AH8" si="2">+AG7+AE7</f>
        <v>0.4</v>
      </c>
      <c r="AI7" s="302" t="s">
        <v>638</v>
      </c>
      <c r="AJ7" s="280" t="s">
        <v>24</v>
      </c>
      <c r="AK7" s="302" t="s">
        <v>638</v>
      </c>
      <c r="AL7" s="363">
        <v>0.3</v>
      </c>
      <c r="AM7" s="338" t="s">
        <v>56</v>
      </c>
      <c r="AN7" s="411" t="s">
        <v>59</v>
      </c>
      <c r="AO7" s="406">
        <v>1</v>
      </c>
      <c r="AP7" s="285" t="s">
        <v>600</v>
      </c>
      <c r="AQ7" s="242" t="s">
        <v>833</v>
      </c>
      <c r="AR7" s="30">
        <v>45658</v>
      </c>
      <c r="AS7" s="30">
        <v>46022</v>
      </c>
      <c r="AT7" s="30" t="s">
        <v>601</v>
      </c>
      <c r="AU7" s="34" t="s">
        <v>1257</v>
      </c>
    </row>
    <row r="8" spans="1:49" s="571" customFormat="1" ht="409.5">
      <c r="A8" s="556" t="s">
        <v>51</v>
      </c>
      <c r="B8" s="29" t="s">
        <v>1180</v>
      </c>
      <c r="C8" s="29" t="s">
        <v>58</v>
      </c>
      <c r="D8" s="29" t="s">
        <v>79</v>
      </c>
      <c r="E8" s="29" t="s">
        <v>80</v>
      </c>
      <c r="F8" s="40" t="s">
        <v>1177</v>
      </c>
      <c r="G8" s="181" t="s">
        <v>532</v>
      </c>
      <c r="H8" s="576" t="s">
        <v>1178</v>
      </c>
      <c r="I8" s="40" t="s">
        <v>1179</v>
      </c>
      <c r="J8" s="557" t="s">
        <v>95</v>
      </c>
      <c r="K8" s="558">
        <v>1</v>
      </c>
      <c r="L8" s="559">
        <f>IF(J8="Diaria",+(K8/360),IF(J8="Mensual",+(K8/12),IF(J8="Bimestral",+(K8/6),IF(J8="Trimestral",+(K8/4),IF(J8="Semestral",+(K8/2),IF(J8="Anual",+(K8/1),""))))))</f>
        <v>0.5</v>
      </c>
      <c r="M8" s="558" t="s">
        <v>47</v>
      </c>
      <c r="N8" s="542">
        <f t="shared" ref="N8" si="3">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560" t="s">
        <v>76</v>
      </c>
      <c r="P8" s="542" t="str">
        <f t="shared" ref="P8" si="4">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558" t="s">
        <v>73</v>
      </c>
      <c r="R8" s="54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561" t="s">
        <v>60</v>
      </c>
      <c r="T8" s="561" t="s">
        <v>73</v>
      </c>
      <c r="U8" s="562">
        <f>+MAX(N8,P8,R8)</f>
        <v>0.4</v>
      </c>
      <c r="V8" s="563" t="str">
        <f>IF(L8&lt;=20%,"Muy baja",IF(L8&lt;=40%,"Baja",IF(L8&lt;=60%,"Media",IF(L8&lt;=80%,"Alta",IF(L8&lt;=100%,"Muy alta",IF(L8&gt;=100%,"Muy alta",""))))))</f>
        <v>Media</v>
      </c>
      <c r="W8" s="564">
        <f>+IFERROR(VLOOKUP(V8,[3]Fórmula!$F$1:$G$6,2,FALSE),"")</f>
        <v>0.6</v>
      </c>
      <c r="X8" s="565" t="s">
        <v>56</v>
      </c>
      <c r="Y8" s="564">
        <f>+IFERROR(VLOOKUP(X8,[3]Fórmula!$H$1:$I$6,2,FALSE),"")</f>
        <v>0.6</v>
      </c>
      <c r="Z8" s="565" t="str">
        <f>+IFERROR(VLOOKUP(V8&amp;X8,[3]Fórmula!$C$2:$D$26,2,FALSE),"")</f>
        <v>Moderado</v>
      </c>
      <c r="AA8" s="566">
        <f>IF(Z8="Bajo",25%,IF(Z8="Moderado",50%,IF(Z8="Alto",75%,IF(Z8="Extremo",100%,""))))</f>
        <v>0.5</v>
      </c>
      <c r="AB8" s="567"/>
      <c r="AC8" s="557" t="s">
        <v>1224</v>
      </c>
      <c r="AD8" s="40" t="s">
        <v>57</v>
      </c>
      <c r="AE8" s="543">
        <f t="shared" si="0"/>
        <v>0.25</v>
      </c>
      <c r="AF8" s="40" t="s">
        <v>214</v>
      </c>
      <c r="AG8" s="543">
        <f t="shared" si="1"/>
        <v>0.15</v>
      </c>
      <c r="AH8" s="543">
        <f t="shared" si="2"/>
        <v>0.4</v>
      </c>
      <c r="AI8" s="40" t="s">
        <v>215</v>
      </c>
      <c r="AJ8" s="40" t="s">
        <v>24</v>
      </c>
      <c r="AK8" s="40" t="s">
        <v>1225</v>
      </c>
      <c r="AL8" s="29">
        <f>+AA8*AH8</f>
        <v>0.2</v>
      </c>
      <c r="AM8" s="603" t="s">
        <v>56</v>
      </c>
      <c r="AN8" s="480" t="s">
        <v>59</v>
      </c>
      <c r="AO8" s="570"/>
      <c r="AP8" s="181"/>
      <c r="AQ8" s="46"/>
      <c r="AR8" s="572"/>
      <c r="AS8" s="572"/>
      <c r="AT8" s="46"/>
      <c r="AU8" s="573"/>
    </row>
  </sheetData>
  <sheetProtection formatCells="0" formatColumns="0" formatRows="0"/>
  <mergeCells count="49">
    <mergeCell ref="A5:A6"/>
    <mergeCell ref="H5:H6"/>
    <mergeCell ref="I5:I6"/>
    <mergeCell ref="AU3:AU4"/>
    <mergeCell ref="G4:H4"/>
    <mergeCell ref="AJ4:AK4"/>
    <mergeCell ref="AO3:AO4"/>
    <mergeCell ref="AP3:AQ4"/>
    <mergeCell ref="AR3:AR4"/>
    <mergeCell ref="AS3:AS4"/>
    <mergeCell ref="AT3:AT4"/>
    <mergeCell ref="AB5:AB6"/>
    <mergeCell ref="AA5:AA6"/>
    <mergeCell ref="V5:V6"/>
    <mergeCell ref="W5:W6"/>
    <mergeCell ref="X5:X6"/>
    <mergeCell ref="Z5:Z6"/>
    <mergeCell ref="AM5:AM6"/>
    <mergeCell ref="AN5:AN6"/>
    <mergeCell ref="Y5:Y6"/>
    <mergeCell ref="U5:U6"/>
    <mergeCell ref="A1:AU1"/>
    <mergeCell ref="A2:T3"/>
    <mergeCell ref="U2:AB3"/>
    <mergeCell ref="AC2:AK2"/>
    <mergeCell ref="AM2:AO2"/>
    <mergeCell ref="AP2:AU2"/>
    <mergeCell ref="AC3:AC4"/>
    <mergeCell ref="AD3:AG3"/>
    <mergeCell ref="AH3:AH4"/>
    <mergeCell ref="AI3:AK3"/>
    <mergeCell ref="AL3:AN4"/>
    <mergeCell ref="T5:T6"/>
    <mergeCell ref="N5:N6"/>
    <mergeCell ref="O5:O6"/>
    <mergeCell ref="P5:P6"/>
    <mergeCell ref="Q5:Q6"/>
    <mergeCell ref="R5:R6"/>
    <mergeCell ref="S5:S6"/>
    <mergeCell ref="G5:G6"/>
    <mergeCell ref="M5:M6"/>
    <mergeCell ref="F5:F6"/>
    <mergeCell ref="B5:B6"/>
    <mergeCell ref="C5:C6"/>
    <mergeCell ref="D5:D6"/>
    <mergeCell ref="E5:E6"/>
    <mergeCell ref="J5:J6"/>
    <mergeCell ref="K5:K6"/>
    <mergeCell ref="L5:L6"/>
  </mergeCells>
  <conditionalFormatting sqref="AI8">
    <cfRule type="containsText" dxfId="601" priority="8" operator="containsText" text="BAJA">
      <formula>NOT(ISERROR(SEARCH("BAJA",AI8)))</formula>
    </cfRule>
    <cfRule type="containsText" dxfId="600" priority="9" operator="containsText" text="MEDIA">
      <formula>NOT(ISERROR(SEARCH("MEDIA",AI8)))</formula>
    </cfRule>
    <cfRule type="containsText" dxfId="599" priority="10" operator="containsText" text="ALTA">
      <formula>NOT(ISERROR(SEARCH("ALTA",AI8)))</formula>
    </cfRule>
  </conditionalFormatting>
  <conditionalFormatting sqref="AI7:AL7 AQ7">
    <cfRule type="containsText" dxfId="598" priority="88" operator="containsText" text="BAJA">
      <formula>NOT(ISERROR(SEARCH("BAJA",AI7)))</formula>
    </cfRule>
    <cfRule type="containsText" dxfId="597" priority="89" operator="containsText" text="MEDIA">
      <formula>NOT(ISERROR(SEARCH("MEDIA",AI7)))</formula>
    </cfRule>
    <cfRule type="containsText" dxfId="596" priority="90" operator="containsText" text="ALTA">
      <formula>NOT(ISERROR(SEARCH("ALTA",AI7)))</formula>
    </cfRule>
  </conditionalFormatting>
  <conditionalFormatting sqref="AK5:AL6">
    <cfRule type="containsText" dxfId="595" priority="165" operator="containsText" text="BAJA">
      <formula>NOT(ISERROR(SEARCH("BAJA",AK5)))</formula>
    </cfRule>
    <cfRule type="containsText" dxfId="594" priority="166" operator="containsText" text="MEDIA">
      <formula>NOT(ISERROR(SEARCH("MEDIA",AK5)))</formula>
    </cfRule>
    <cfRule type="containsText" dxfId="593" priority="167" operator="containsText" text="ALTA">
      <formula>NOT(ISERROR(SEARCH("ALTA",AK5)))</formula>
    </cfRule>
  </conditionalFormatting>
  <conditionalFormatting sqref="AL5:AL8">
    <cfRule type="cellIs" dxfId="592" priority="11" operator="greaterThan">
      <formula>75%</formula>
    </cfRule>
    <cfRule type="cellIs" dxfId="591" priority="12" operator="between">
      <formula>51%</formula>
      <formula>75%</formula>
    </cfRule>
    <cfRule type="cellIs" dxfId="590" priority="13" operator="between">
      <formula>26%</formula>
      <formula>50%</formula>
    </cfRule>
    <cfRule type="cellIs" dxfId="589" priority="14" operator="between">
      <formula>0%</formula>
      <formula>25%</formula>
    </cfRule>
  </conditionalFormatting>
  <conditionalFormatting sqref="AL8">
    <cfRule type="containsText" dxfId="588" priority="15" operator="containsText" text="BAJA">
      <formula>NOT(ISERROR(SEARCH("BAJA",AL8)))</formula>
    </cfRule>
    <cfRule type="containsText" dxfId="587" priority="16" operator="containsText" text="MEDIA">
      <formula>NOT(ISERROR(SEARCH("MEDIA",AL8)))</formula>
    </cfRule>
    <cfRule type="containsText" dxfId="586" priority="17" operator="containsText" text="ALTA">
      <formula>NOT(ISERROR(SEARCH("ALTA",AL8)))</formula>
    </cfRule>
  </conditionalFormatting>
  <dataValidations count="3">
    <dataValidation type="list" allowBlank="1" showInputMessage="1" showErrorMessage="1" sqref="A5 A7:A8">
      <formula1>"SI,NO"</formula1>
    </dataValidation>
    <dataValidation type="list" allowBlank="1" showInputMessage="1" showErrorMessage="1" sqref="AI8">
      <formula1>"Confiable,No confiable"</formula1>
    </dataValidation>
    <dataValidation type="list" allowBlank="1" showInputMessage="1" showErrorMessage="1" sqref="AF5:AF8">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Listas!$K$2:$K$5</xm:f>
          </x14:formula1>
          <xm:sqref>S5</xm:sqref>
        </x14:dataValidation>
        <x14:dataValidation type="list" allowBlank="1" showInputMessage="1" showErrorMessage="1">
          <x14:formula1>
            <xm:f>Listas!$C$2:$C$8</xm:f>
          </x14:formula1>
          <xm:sqref>E5 E7</xm:sqref>
        </x14:dataValidation>
        <x14:dataValidation type="list" allowBlank="1" showInputMessage="1" showErrorMessage="1">
          <x14:formula1>
            <xm:f>Listas!$J$2:$J$6</xm:f>
          </x14:formula1>
          <xm:sqref>AN5</xm:sqref>
        </x14:dataValidation>
        <x14:dataValidation type="list" allowBlank="1" showInputMessage="1" showErrorMessage="1">
          <x14:formula1>
            <xm:f>Listas!$B$2:$B$7</xm:f>
          </x14:formula1>
          <xm:sqref>D5 D7</xm:sqref>
        </x14:dataValidation>
        <x14:dataValidation type="list" allowBlank="1" showInputMessage="1" showErrorMessage="1">
          <x14:formula1>
            <xm:f>Listas!$H$2:$H$3</xm:f>
          </x14:formula1>
          <xm:sqref>AI5:AI6 AJ7</xm:sqref>
        </x14:dataValidation>
        <x14:dataValidation type="list" allowBlank="1" showInputMessage="1" showErrorMessage="1">
          <x14:formula1>
            <xm:f>Listas!$M$2:$M$15</xm:f>
          </x14:formula1>
          <xm:sqref>B5 B7</xm:sqref>
        </x14:dataValidation>
        <x14:dataValidation type="list" allowBlank="1" showInputMessage="1" showErrorMessage="1">
          <x14:formula1>
            <xm:f>Listas!$K$2:$K$6</xm:f>
          </x14:formula1>
          <xm:sqref>S7</xm:sqref>
        </x14:dataValidation>
        <x14:dataValidation type="list" allowBlank="1" showInputMessage="1" showErrorMessage="1">
          <x14:formula1>
            <xm:f>Listas!$Q$2:$Q$8</xm:f>
          </x14:formula1>
          <xm:sqref>J5:J7</xm:sqref>
        </x14:dataValidation>
        <x14:dataValidation type="list" allowBlank="1" showInputMessage="1" showErrorMessage="1">
          <x14:formula1>
            <xm:f>Listas!$L$2:$L$5</xm:f>
          </x14:formula1>
          <xm:sqref>T5:T7</xm:sqref>
        </x14:dataValidation>
        <x14:dataValidation type="list" allowBlank="1" showInputMessage="1" showErrorMessage="1">
          <x14:formula1>
            <xm:f>Listas!$G$2:$G$11</xm:f>
          </x14:formula1>
          <xm:sqref>C5:C7</xm:sqref>
        </x14:dataValidation>
        <x14:dataValidation type="list" allowBlank="1" showInputMessage="1" showErrorMessage="1">
          <x14:formula1>
            <xm:f>Listas!$F$2:$F$4</xm:f>
          </x14:formula1>
          <xm:sqref>AD5:AD7</xm:sqref>
        </x14:dataValidation>
        <x14:dataValidation type="list" allowBlank="1" showInputMessage="1" showErrorMessage="1">
          <x14:formula1>
            <xm:f>Listas!$P$2:$P$7</xm:f>
          </x14:formula1>
          <xm:sqref>Q5:Q7</xm:sqref>
        </x14:dataValidation>
        <x14:dataValidation type="list" allowBlank="1" showInputMessage="1" showErrorMessage="1">
          <x14:formula1>
            <xm:f>Listas!$O$2:$O$7</xm:f>
          </x14:formula1>
          <xm:sqref>O5:O7</xm:sqref>
        </x14:dataValidation>
        <x14:dataValidation type="list" allowBlank="1" showInputMessage="1" showErrorMessage="1">
          <x14:formula1>
            <xm:f>Listas!$N$2:$N$7</xm:f>
          </x14:formula1>
          <xm:sqref>M5:M7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8"/>
  <sheetViews>
    <sheetView topLeftCell="A31" zoomScale="90" zoomScaleNormal="100" workbookViewId="0">
      <selection activeCell="A33" sqref="A33:A34"/>
    </sheetView>
  </sheetViews>
  <sheetFormatPr baseColWidth="10" defaultColWidth="11.42578125" defaultRowHeight="15" customHeight="1"/>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9.42578125" style="2" bestFit="1" customWidth="1"/>
    <col min="14" max="14" width="3.42578125" style="2" hidden="1"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hidden="1" customWidth="1"/>
    <col min="39" max="39" width="12.7109375" style="2" customWidth="1"/>
    <col min="40" max="40" width="15.7109375" style="2" customWidth="1"/>
    <col min="41" max="41" width="27.85546875" style="5" customWidth="1"/>
    <col min="42" max="42" width="18.85546875" style="4" customWidth="1"/>
    <col min="43" max="43" width="10.42578125" style="3" customWidth="1"/>
    <col min="44" max="44" width="15.7109375" style="3" customWidth="1"/>
    <col min="45" max="45" width="21.85546875" style="2" customWidth="1"/>
    <col min="46" max="196" width="11.42578125" style="1"/>
    <col min="197" max="197" width="21.85546875" style="1" customWidth="1"/>
    <col min="198" max="198" width="13.85546875" style="1" customWidth="1"/>
    <col min="199" max="199" width="38.7109375" style="1" customWidth="1"/>
    <col min="200" max="200" width="3" style="1" bestFit="1" customWidth="1"/>
    <col min="201" max="201" width="32.28515625" style="1" customWidth="1"/>
    <col min="202" max="202" width="46.28515625" style="1" customWidth="1"/>
    <col min="203" max="203" width="19" style="1" customWidth="1"/>
    <col min="204" max="204" width="0" style="1" hidden="1" customWidth="1"/>
    <col min="205" max="205" width="17.7109375" style="1" customWidth="1"/>
    <col min="206" max="206" width="0" style="1" hidden="1" customWidth="1"/>
    <col min="207" max="207" width="22.28515625" style="1" customWidth="1"/>
    <col min="208" max="208" width="5.28515625" style="1" customWidth="1"/>
    <col min="209" max="209" width="36.28515625" style="1" customWidth="1"/>
    <col min="210" max="210" width="5.7109375" style="1" customWidth="1"/>
    <col min="211" max="211" width="0" style="1" hidden="1" customWidth="1"/>
    <col min="212" max="212" width="20.7109375" style="1" customWidth="1"/>
    <col min="213" max="213" width="4.85546875" style="1" customWidth="1"/>
    <col min="214" max="214" width="0" style="1" hidden="1" customWidth="1"/>
    <col min="215" max="215" width="24.7109375" style="1" customWidth="1"/>
    <col min="216" max="216" width="12.28515625" style="1" customWidth="1"/>
    <col min="217" max="217" width="0" style="1" hidden="1" customWidth="1"/>
    <col min="218" max="218" width="3.42578125" style="1" customWidth="1"/>
    <col min="219" max="219" width="0" style="1" hidden="1" customWidth="1"/>
    <col min="220" max="220" width="17.7109375" style="1" customWidth="1"/>
    <col min="221" max="221" width="3.42578125" style="1" customWidth="1"/>
    <col min="222" max="222" width="0" style="1" hidden="1" customWidth="1"/>
    <col min="223" max="223" width="23.7109375" style="1" customWidth="1"/>
    <col min="224" max="224" width="10" style="1" customWidth="1"/>
    <col min="225" max="225" width="0" style="1" hidden="1" customWidth="1"/>
    <col min="226" max="227" width="14.7109375" style="1" customWidth="1"/>
    <col min="228" max="228" width="12.85546875" style="1" customWidth="1"/>
    <col min="229" max="229" width="3.28515625" style="1" customWidth="1"/>
    <col min="230" max="230" width="30.28515625" style="1" customWidth="1"/>
    <col min="231" max="231" width="5" style="1" customWidth="1"/>
    <col min="232" max="232" width="0" style="1" hidden="1" customWidth="1"/>
    <col min="233" max="233" width="14.28515625" style="1" customWidth="1"/>
    <col min="234" max="234" width="5.7109375" style="1" customWidth="1"/>
    <col min="235" max="235" width="0" style="1" hidden="1" customWidth="1"/>
    <col min="236" max="236" width="17.28515625" style="1" customWidth="1"/>
    <col min="237" max="237" width="12.7109375" style="1" customWidth="1"/>
    <col min="238" max="238" width="0" style="1" hidden="1" customWidth="1"/>
    <col min="239" max="239" width="5.28515625" style="1" customWidth="1"/>
    <col min="240" max="240" width="0" style="1" hidden="1" customWidth="1"/>
    <col min="241" max="241" width="17" style="1" customWidth="1"/>
    <col min="242" max="242" width="6.28515625" style="1" customWidth="1"/>
    <col min="243" max="243" width="0" style="1" hidden="1" customWidth="1"/>
    <col min="244" max="244" width="14.28515625" style="1" customWidth="1"/>
    <col min="245" max="245" width="7.5703125" style="1" customWidth="1"/>
    <col min="246" max="246" width="0" style="1" hidden="1" customWidth="1"/>
    <col min="247" max="248" width="14.28515625" style="1" customWidth="1"/>
    <col min="249" max="249" width="20.85546875" style="1" customWidth="1"/>
    <col min="250" max="250" width="14.42578125" style="1" customWidth="1"/>
    <col min="251" max="251" width="15" style="1" customWidth="1"/>
    <col min="252" max="252" width="2.7109375" style="1" customWidth="1"/>
    <col min="253" max="253" width="11.7109375" style="1" customWidth="1"/>
    <col min="254" max="254" width="11.5703125" style="1" customWidth="1"/>
    <col min="255" max="255" width="2.28515625" style="1" customWidth="1"/>
    <col min="256" max="256" width="41" style="1" customWidth="1"/>
    <col min="257" max="257" width="14.28515625" style="1" customWidth="1"/>
    <col min="258" max="259" width="11.5703125" style="1" customWidth="1"/>
    <col min="260" max="260" width="21.85546875" style="1" customWidth="1"/>
    <col min="261" max="452" width="11.42578125" style="1"/>
    <col min="453" max="453" width="21.85546875" style="1" customWidth="1"/>
    <col min="454" max="454" width="13.85546875" style="1" customWidth="1"/>
    <col min="455" max="455" width="38.7109375" style="1" customWidth="1"/>
    <col min="456" max="456" width="3" style="1" bestFit="1" customWidth="1"/>
    <col min="457" max="457" width="32.28515625" style="1" customWidth="1"/>
    <col min="458" max="458" width="46.28515625" style="1" customWidth="1"/>
    <col min="459" max="459" width="19" style="1" customWidth="1"/>
    <col min="460" max="460" width="0" style="1" hidden="1" customWidth="1"/>
    <col min="461" max="461" width="17.7109375" style="1" customWidth="1"/>
    <col min="462" max="462" width="0" style="1" hidden="1" customWidth="1"/>
    <col min="463" max="463" width="22.28515625" style="1" customWidth="1"/>
    <col min="464" max="464" width="5.28515625" style="1" customWidth="1"/>
    <col min="465" max="465" width="36.28515625" style="1" customWidth="1"/>
    <col min="466" max="466" width="5.7109375" style="1" customWidth="1"/>
    <col min="467" max="467" width="0" style="1" hidden="1" customWidth="1"/>
    <col min="468" max="468" width="20.7109375" style="1" customWidth="1"/>
    <col min="469" max="469" width="4.85546875" style="1" customWidth="1"/>
    <col min="470" max="470" width="0" style="1" hidden="1" customWidth="1"/>
    <col min="471" max="471" width="24.7109375" style="1" customWidth="1"/>
    <col min="472" max="472" width="12.28515625" style="1" customWidth="1"/>
    <col min="473" max="473" width="0" style="1" hidden="1" customWidth="1"/>
    <col min="474" max="474" width="3.42578125" style="1" customWidth="1"/>
    <col min="475" max="475" width="0" style="1" hidden="1" customWidth="1"/>
    <col min="476" max="476" width="17.7109375" style="1" customWidth="1"/>
    <col min="477" max="477" width="3.42578125" style="1" customWidth="1"/>
    <col min="478" max="478" width="0" style="1" hidden="1" customWidth="1"/>
    <col min="479" max="479" width="23.7109375" style="1" customWidth="1"/>
    <col min="480" max="480" width="10" style="1" customWidth="1"/>
    <col min="481" max="481" width="0" style="1" hidden="1" customWidth="1"/>
    <col min="482" max="483" width="14.7109375" style="1" customWidth="1"/>
    <col min="484" max="484" width="12.85546875" style="1" customWidth="1"/>
    <col min="485" max="485" width="3.28515625" style="1" customWidth="1"/>
    <col min="486" max="486" width="30.28515625" style="1" customWidth="1"/>
    <col min="487" max="487" width="5" style="1" customWidth="1"/>
    <col min="488" max="488" width="0" style="1" hidden="1" customWidth="1"/>
    <col min="489" max="489" width="14.28515625" style="1" customWidth="1"/>
    <col min="490" max="490" width="5.7109375" style="1" customWidth="1"/>
    <col min="491" max="491" width="0" style="1" hidden="1" customWidth="1"/>
    <col min="492" max="492" width="17.28515625" style="1" customWidth="1"/>
    <col min="493" max="493" width="12.7109375" style="1" customWidth="1"/>
    <col min="494" max="494" width="0" style="1" hidden="1" customWidth="1"/>
    <col min="495" max="495" width="5.28515625" style="1" customWidth="1"/>
    <col min="496" max="496" width="0" style="1" hidden="1" customWidth="1"/>
    <col min="497" max="497" width="17" style="1" customWidth="1"/>
    <col min="498" max="498" width="6.28515625" style="1" customWidth="1"/>
    <col min="499" max="499" width="0" style="1" hidden="1" customWidth="1"/>
    <col min="500" max="500" width="14.28515625" style="1" customWidth="1"/>
    <col min="501" max="501" width="7.5703125" style="1" customWidth="1"/>
    <col min="502" max="502" width="0" style="1" hidden="1" customWidth="1"/>
    <col min="503" max="504" width="14.28515625" style="1" customWidth="1"/>
    <col min="505" max="505" width="20.85546875" style="1" customWidth="1"/>
    <col min="506" max="506" width="14.42578125" style="1" customWidth="1"/>
    <col min="507" max="507" width="15" style="1" customWidth="1"/>
    <col min="508" max="508" width="2.7109375" style="1" customWidth="1"/>
    <col min="509" max="509" width="11.7109375" style="1" customWidth="1"/>
    <col min="510" max="510" width="11.5703125" style="1" customWidth="1"/>
    <col min="511" max="511" width="2.28515625" style="1" customWidth="1"/>
    <col min="512" max="512" width="41" style="1" customWidth="1"/>
    <col min="513" max="513" width="14.28515625" style="1" customWidth="1"/>
    <col min="514" max="515" width="11.5703125" style="1" customWidth="1"/>
    <col min="516" max="516" width="21.85546875" style="1" customWidth="1"/>
    <col min="517" max="708" width="11.42578125" style="1"/>
    <col min="709" max="709" width="21.85546875" style="1" customWidth="1"/>
    <col min="710" max="710" width="13.85546875" style="1" customWidth="1"/>
    <col min="711" max="711" width="38.7109375" style="1" customWidth="1"/>
    <col min="712" max="712" width="3" style="1" bestFit="1" customWidth="1"/>
    <col min="713" max="713" width="32.28515625" style="1" customWidth="1"/>
    <col min="714" max="714" width="46.28515625" style="1" customWidth="1"/>
    <col min="715" max="715" width="19" style="1" customWidth="1"/>
    <col min="716" max="716" width="0" style="1" hidden="1" customWidth="1"/>
    <col min="717" max="717" width="17.7109375" style="1" customWidth="1"/>
    <col min="718" max="718" width="0" style="1" hidden="1" customWidth="1"/>
    <col min="719" max="719" width="22.28515625" style="1" customWidth="1"/>
    <col min="720" max="720" width="5.28515625" style="1" customWidth="1"/>
    <col min="721" max="721" width="36.28515625" style="1" customWidth="1"/>
    <col min="722" max="722" width="5.7109375" style="1" customWidth="1"/>
    <col min="723" max="723" width="0" style="1" hidden="1" customWidth="1"/>
    <col min="724" max="724" width="20.7109375" style="1" customWidth="1"/>
    <col min="725" max="725" width="4.85546875" style="1" customWidth="1"/>
    <col min="726" max="726" width="0" style="1" hidden="1" customWidth="1"/>
    <col min="727" max="727" width="24.7109375" style="1" customWidth="1"/>
    <col min="728" max="728" width="12.28515625" style="1" customWidth="1"/>
    <col min="729" max="729" width="0" style="1" hidden="1" customWidth="1"/>
    <col min="730" max="730" width="3.42578125" style="1" customWidth="1"/>
    <col min="731" max="731" width="0" style="1" hidden="1" customWidth="1"/>
    <col min="732" max="732" width="17.7109375" style="1" customWidth="1"/>
    <col min="733" max="733" width="3.42578125" style="1" customWidth="1"/>
    <col min="734" max="734" width="0" style="1" hidden="1" customWidth="1"/>
    <col min="735" max="735" width="23.7109375" style="1" customWidth="1"/>
    <col min="736" max="736" width="10" style="1" customWidth="1"/>
    <col min="737" max="737" width="0" style="1" hidden="1" customWidth="1"/>
    <col min="738" max="739" width="14.7109375" style="1" customWidth="1"/>
    <col min="740" max="740" width="12.85546875" style="1" customWidth="1"/>
    <col min="741" max="741" width="3.28515625" style="1" customWidth="1"/>
    <col min="742" max="742" width="30.28515625" style="1" customWidth="1"/>
    <col min="743" max="743" width="5" style="1" customWidth="1"/>
    <col min="744" max="744" width="0" style="1" hidden="1" customWidth="1"/>
    <col min="745" max="745" width="14.28515625" style="1" customWidth="1"/>
    <col min="746" max="746" width="5.7109375" style="1" customWidth="1"/>
    <col min="747" max="747" width="0" style="1" hidden="1" customWidth="1"/>
    <col min="748" max="748" width="17.28515625" style="1" customWidth="1"/>
    <col min="749" max="749" width="12.7109375" style="1" customWidth="1"/>
    <col min="750" max="750" width="0" style="1" hidden="1" customWidth="1"/>
    <col min="751" max="751" width="5.28515625" style="1" customWidth="1"/>
    <col min="752" max="752" width="0" style="1" hidden="1" customWidth="1"/>
    <col min="753" max="753" width="17" style="1" customWidth="1"/>
    <col min="754" max="754" width="6.28515625" style="1" customWidth="1"/>
    <col min="755" max="755" width="0" style="1" hidden="1" customWidth="1"/>
    <col min="756" max="756" width="14.28515625" style="1" customWidth="1"/>
    <col min="757" max="757" width="7.5703125" style="1" customWidth="1"/>
    <col min="758" max="758" width="0" style="1" hidden="1" customWidth="1"/>
    <col min="759" max="760" width="14.28515625" style="1" customWidth="1"/>
    <col min="761" max="761" width="20.85546875" style="1" customWidth="1"/>
    <col min="762" max="762" width="14.42578125" style="1" customWidth="1"/>
    <col min="763" max="763" width="15" style="1" customWidth="1"/>
    <col min="764" max="764" width="2.7109375" style="1" customWidth="1"/>
    <col min="765" max="765" width="11.7109375" style="1" customWidth="1"/>
    <col min="766" max="766" width="11.5703125" style="1" customWidth="1"/>
    <col min="767" max="767" width="2.28515625" style="1" customWidth="1"/>
    <col min="768" max="768" width="41" style="1" customWidth="1"/>
    <col min="769" max="769" width="14.28515625" style="1" customWidth="1"/>
    <col min="770" max="771" width="11.5703125" style="1" customWidth="1"/>
    <col min="772" max="772" width="21.85546875" style="1" customWidth="1"/>
    <col min="773" max="964" width="11.42578125" style="1"/>
    <col min="965" max="965" width="21.85546875" style="1" customWidth="1"/>
    <col min="966" max="966" width="13.85546875" style="1" customWidth="1"/>
    <col min="967" max="967" width="38.7109375" style="1" customWidth="1"/>
    <col min="968" max="968" width="3" style="1" bestFit="1" customWidth="1"/>
    <col min="969" max="969" width="32.28515625" style="1" customWidth="1"/>
    <col min="970" max="970" width="46.28515625" style="1" customWidth="1"/>
    <col min="971" max="971" width="19" style="1" customWidth="1"/>
    <col min="972" max="972" width="0" style="1" hidden="1" customWidth="1"/>
    <col min="973" max="973" width="17.7109375" style="1" customWidth="1"/>
    <col min="974" max="974" width="0" style="1" hidden="1" customWidth="1"/>
    <col min="975" max="975" width="22.28515625" style="1" customWidth="1"/>
    <col min="976" max="976" width="5.28515625" style="1" customWidth="1"/>
    <col min="977" max="977" width="36.28515625" style="1" customWidth="1"/>
    <col min="978" max="978" width="5.7109375" style="1" customWidth="1"/>
    <col min="979" max="979" width="0" style="1" hidden="1" customWidth="1"/>
    <col min="980" max="980" width="20.7109375" style="1" customWidth="1"/>
    <col min="981" max="981" width="4.85546875" style="1" customWidth="1"/>
    <col min="982" max="982" width="0" style="1" hidden="1" customWidth="1"/>
    <col min="983" max="983" width="24.7109375" style="1" customWidth="1"/>
    <col min="984" max="984" width="12.28515625" style="1" customWidth="1"/>
    <col min="985" max="985" width="0" style="1" hidden="1" customWidth="1"/>
    <col min="986" max="986" width="3.42578125" style="1" customWidth="1"/>
    <col min="987" max="987" width="0" style="1" hidden="1" customWidth="1"/>
    <col min="988" max="988" width="17.7109375" style="1" customWidth="1"/>
    <col min="989" max="989" width="3.42578125" style="1" customWidth="1"/>
    <col min="990" max="990" width="0" style="1" hidden="1" customWidth="1"/>
    <col min="991" max="991" width="23.7109375" style="1" customWidth="1"/>
    <col min="992" max="992" width="10" style="1" customWidth="1"/>
    <col min="993" max="993" width="0" style="1" hidden="1" customWidth="1"/>
    <col min="994" max="995" width="14.7109375" style="1" customWidth="1"/>
    <col min="996" max="996" width="12.85546875" style="1" customWidth="1"/>
    <col min="997" max="997" width="3.28515625" style="1" customWidth="1"/>
    <col min="998" max="998" width="30.28515625" style="1" customWidth="1"/>
    <col min="999" max="999" width="5" style="1" customWidth="1"/>
    <col min="1000" max="1000" width="0" style="1" hidden="1" customWidth="1"/>
    <col min="1001" max="1001" width="14.28515625" style="1" customWidth="1"/>
    <col min="1002" max="1002" width="5.7109375" style="1" customWidth="1"/>
    <col min="1003" max="1003" width="0" style="1" hidden="1" customWidth="1"/>
    <col min="1004" max="1004" width="17.28515625" style="1" customWidth="1"/>
    <col min="1005" max="1005" width="12.7109375" style="1" customWidth="1"/>
    <col min="1006" max="1006" width="0" style="1" hidden="1" customWidth="1"/>
    <col min="1007" max="1007" width="5.28515625" style="1" customWidth="1"/>
    <col min="1008" max="1008" width="0" style="1" hidden="1" customWidth="1"/>
    <col min="1009" max="1009" width="17" style="1" customWidth="1"/>
    <col min="1010" max="1010" width="6.28515625" style="1" customWidth="1"/>
    <col min="1011" max="1011" width="0" style="1" hidden="1" customWidth="1"/>
    <col min="1012" max="1012" width="14.28515625" style="1" customWidth="1"/>
    <col min="1013" max="1013" width="7.5703125" style="1" customWidth="1"/>
    <col min="1014" max="1014" width="0" style="1" hidden="1" customWidth="1"/>
    <col min="1015" max="1016" width="14.28515625" style="1" customWidth="1"/>
    <col min="1017" max="1017" width="20.85546875" style="1" customWidth="1"/>
    <col min="1018" max="1018" width="14.42578125" style="1" customWidth="1"/>
    <col min="1019" max="1019" width="15" style="1" customWidth="1"/>
    <col min="1020" max="1020" width="2.7109375" style="1" customWidth="1"/>
    <col min="1021" max="1021" width="11.7109375" style="1" customWidth="1"/>
    <col min="1022" max="1022" width="11.5703125" style="1" customWidth="1"/>
    <col min="1023" max="1023" width="2.28515625" style="1" customWidth="1"/>
    <col min="1024" max="1024" width="41" style="1" customWidth="1"/>
    <col min="1025" max="1025" width="14.28515625" style="1" customWidth="1"/>
    <col min="1026" max="1027" width="11.5703125" style="1" customWidth="1"/>
    <col min="1028" max="1028" width="21.85546875" style="1" customWidth="1"/>
    <col min="1029" max="1220" width="11.42578125" style="1"/>
    <col min="1221" max="1221" width="21.85546875" style="1" customWidth="1"/>
    <col min="1222" max="1222" width="13.85546875" style="1" customWidth="1"/>
    <col min="1223" max="1223" width="38.7109375" style="1" customWidth="1"/>
    <col min="1224" max="1224" width="3" style="1" bestFit="1" customWidth="1"/>
    <col min="1225" max="1225" width="32.28515625" style="1" customWidth="1"/>
    <col min="1226" max="1226" width="46.28515625" style="1" customWidth="1"/>
    <col min="1227" max="1227" width="19" style="1" customWidth="1"/>
    <col min="1228" max="1228" width="0" style="1" hidden="1" customWidth="1"/>
    <col min="1229" max="1229" width="17.7109375" style="1" customWidth="1"/>
    <col min="1230" max="1230" width="0" style="1" hidden="1" customWidth="1"/>
    <col min="1231" max="1231" width="22.28515625" style="1" customWidth="1"/>
    <col min="1232" max="1232" width="5.28515625" style="1" customWidth="1"/>
    <col min="1233" max="1233" width="36.28515625" style="1" customWidth="1"/>
    <col min="1234" max="1234" width="5.7109375" style="1" customWidth="1"/>
    <col min="1235" max="1235" width="0" style="1" hidden="1" customWidth="1"/>
    <col min="1236" max="1236" width="20.7109375" style="1" customWidth="1"/>
    <col min="1237" max="1237" width="4.85546875" style="1" customWidth="1"/>
    <col min="1238" max="1238" width="0" style="1" hidden="1" customWidth="1"/>
    <col min="1239" max="1239" width="24.7109375" style="1" customWidth="1"/>
    <col min="1240" max="1240" width="12.28515625" style="1" customWidth="1"/>
    <col min="1241" max="1241" width="0" style="1" hidden="1" customWidth="1"/>
    <col min="1242" max="1242" width="3.42578125" style="1" customWidth="1"/>
    <col min="1243" max="1243" width="0" style="1" hidden="1" customWidth="1"/>
    <col min="1244" max="1244" width="17.7109375" style="1" customWidth="1"/>
    <col min="1245" max="1245" width="3.42578125" style="1" customWidth="1"/>
    <col min="1246" max="1246" width="0" style="1" hidden="1" customWidth="1"/>
    <col min="1247" max="1247" width="23.7109375" style="1" customWidth="1"/>
    <col min="1248" max="1248" width="10" style="1" customWidth="1"/>
    <col min="1249" max="1249" width="0" style="1" hidden="1" customWidth="1"/>
    <col min="1250" max="1251" width="14.7109375" style="1" customWidth="1"/>
    <col min="1252" max="1252" width="12.85546875" style="1" customWidth="1"/>
    <col min="1253" max="1253" width="3.28515625" style="1" customWidth="1"/>
    <col min="1254" max="1254" width="30.28515625" style="1" customWidth="1"/>
    <col min="1255" max="1255" width="5" style="1" customWidth="1"/>
    <col min="1256" max="1256" width="0" style="1" hidden="1" customWidth="1"/>
    <col min="1257" max="1257" width="14.28515625" style="1" customWidth="1"/>
    <col min="1258" max="1258" width="5.7109375" style="1" customWidth="1"/>
    <col min="1259" max="1259" width="0" style="1" hidden="1" customWidth="1"/>
    <col min="1260" max="1260" width="17.28515625" style="1" customWidth="1"/>
    <col min="1261" max="1261" width="12.7109375" style="1" customWidth="1"/>
    <col min="1262" max="1262" width="0" style="1" hidden="1" customWidth="1"/>
    <col min="1263" max="1263" width="5.28515625" style="1" customWidth="1"/>
    <col min="1264" max="1264" width="0" style="1" hidden="1" customWidth="1"/>
    <col min="1265" max="1265" width="17" style="1" customWidth="1"/>
    <col min="1266" max="1266" width="6.28515625" style="1" customWidth="1"/>
    <col min="1267" max="1267" width="0" style="1" hidden="1" customWidth="1"/>
    <col min="1268" max="1268" width="14.28515625" style="1" customWidth="1"/>
    <col min="1269" max="1269" width="7.5703125" style="1" customWidth="1"/>
    <col min="1270" max="1270" width="0" style="1" hidden="1" customWidth="1"/>
    <col min="1271" max="1272" width="14.28515625" style="1" customWidth="1"/>
    <col min="1273" max="1273" width="20.85546875" style="1" customWidth="1"/>
    <col min="1274" max="1274" width="14.42578125" style="1" customWidth="1"/>
    <col min="1275" max="1275" width="15" style="1" customWidth="1"/>
    <col min="1276" max="1276" width="2.7109375" style="1" customWidth="1"/>
    <col min="1277" max="1277" width="11.7109375" style="1" customWidth="1"/>
    <col min="1278" max="1278" width="11.5703125" style="1" customWidth="1"/>
    <col min="1279" max="1279" width="2.28515625" style="1" customWidth="1"/>
    <col min="1280" max="1280" width="41" style="1" customWidth="1"/>
    <col min="1281" max="1281" width="14.28515625" style="1" customWidth="1"/>
    <col min="1282" max="1283" width="11.5703125" style="1" customWidth="1"/>
    <col min="1284" max="1284" width="21.85546875" style="1" customWidth="1"/>
    <col min="1285" max="1476" width="11.42578125" style="1"/>
    <col min="1477" max="1477" width="21.85546875" style="1" customWidth="1"/>
    <col min="1478" max="1478" width="13.85546875" style="1" customWidth="1"/>
    <col min="1479" max="1479" width="38.7109375" style="1" customWidth="1"/>
    <col min="1480" max="1480" width="3" style="1" bestFit="1" customWidth="1"/>
    <col min="1481" max="1481" width="32.28515625" style="1" customWidth="1"/>
    <col min="1482" max="1482" width="46.28515625" style="1" customWidth="1"/>
    <col min="1483" max="1483" width="19" style="1" customWidth="1"/>
    <col min="1484" max="1484" width="0" style="1" hidden="1" customWidth="1"/>
    <col min="1485" max="1485" width="17.7109375" style="1" customWidth="1"/>
    <col min="1486" max="1486" width="0" style="1" hidden="1" customWidth="1"/>
    <col min="1487" max="1487" width="22.28515625" style="1" customWidth="1"/>
    <col min="1488" max="1488" width="5.28515625" style="1" customWidth="1"/>
    <col min="1489" max="1489" width="36.28515625" style="1" customWidth="1"/>
    <col min="1490" max="1490" width="5.7109375" style="1" customWidth="1"/>
    <col min="1491" max="1491" width="0" style="1" hidden="1" customWidth="1"/>
    <col min="1492" max="1492" width="20.7109375" style="1" customWidth="1"/>
    <col min="1493" max="1493" width="4.85546875" style="1" customWidth="1"/>
    <col min="1494" max="1494" width="0" style="1" hidden="1" customWidth="1"/>
    <col min="1495" max="1495" width="24.7109375" style="1" customWidth="1"/>
    <col min="1496" max="1496" width="12.28515625" style="1" customWidth="1"/>
    <col min="1497" max="1497" width="0" style="1" hidden="1" customWidth="1"/>
    <col min="1498" max="1498" width="3.42578125" style="1" customWidth="1"/>
    <col min="1499" max="1499" width="0" style="1" hidden="1" customWidth="1"/>
    <col min="1500" max="1500" width="17.7109375" style="1" customWidth="1"/>
    <col min="1501" max="1501" width="3.42578125" style="1" customWidth="1"/>
    <col min="1502" max="1502" width="0" style="1" hidden="1" customWidth="1"/>
    <col min="1503" max="1503" width="23.7109375" style="1" customWidth="1"/>
    <col min="1504" max="1504" width="10" style="1" customWidth="1"/>
    <col min="1505" max="1505" width="0" style="1" hidden="1" customWidth="1"/>
    <col min="1506" max="1507" width="14.7109375" style="1" customWidth="1"/>
    <col min="1508" max="1508" width="12.85546875" style="1" customWidth="1"/>
    <col min="1509" max="1509" width="3.28515625" style="1" customWidth="1"/>
    <col min="1510" max="1510" width="30.28515625" style="1" customWidth="1"/>
    <col min="1511" max="1511" width="5" style="1" customWidth="1"/>
    <col min="1512" max="1512" width="0" style="1" hidden="1" customWidth="1"/>
    <col min="1513" max="1513" width="14.28515625" style="1" customWidth="1"/>
    <col min="1514" max="1514" width="5.7109375" style="1" customWidth="1"/>
    <col min="1515" max="1515" width="0" style="1" hidden="1" customWidth="1"/>
    <col min="1516" max="1516" width="17.28515625" style="1" customWidth="1"/>
    <col min="1517" max="1517" width="12.7109375" style="1" customWidth="1"/>
    <col min="1518" max="1518" width="0" style="1" hidden="1" customWidth="1"/>
    <col min="1519" max="1519" width="5.28515625" style="1" customWidth="1"/>
    <col min="1520" max="1520" width="0" style="1" hidden="1" customWidth="1"/>
    <col min="1521" max="1521" width="17" style="1" customWidth="1"/>
    <col min="1522" max="1522" width="6.28515625" style="1" customWidth="1"/>
    <col min="1523" max="1523" width="0" style="1" hidden="1" customWidth="1"/>
    <col min="1524" max="1524" width="14.28515625" style="1" customWidth="1"/>
    <col min="1525" max="1525" width="7.5703125" style="1" customWidth="1"/>
    <col min="1526" max="1526" width="0" style="1" hidden="1" customWidth="1"/>
    <col min="1527" max="1528" width="14.28515625" style="1" customWidth="1"/>
    <col min="1529" max="1529" width="20.85546875" style="1" customWidth="1"/>
    <col min="1530" max="1530" width="14.42578125" style="1" customWidth="1"/>
    <col min="1531" max="1531" width="15" style="1" customWidth="1"/>
    <col min="1532" max="1532" width="2.7109375" style="1" customWidth="1"/>
    <col min="1533" max="1533" width="11.7109375" style="1" customWidth="1"/>
    <col min="1534" max="1534" width="11.5703125" style="1" customWidth="1"/>
    <col min="1535" max="1535" width="2.28515625" style="1" customWidth="1"/>
    <col min="1536" max="1536" width="41" style="1" customWidth="1"/>
    <col min="1537" max="1537" width="14.28515625" style="1" customWidth="1"/>
    <col min="1538" max="1539" width="11.5703125" style="1" customWidth="1"/>
    <col min="1540" max="1540" width="21.85546875" style="1" customWidth="1"/>
    <col min="1541" max="1732" width="11.42578125" style="1"/>
    <col min="1733" max="1733" width="21.85546875" style="1" customWidth="1"/>
    <col min="1734" max="1734" width="13.85546875" style="1" customWidth="1"/>
    <col min="1735" max="1735" width="38.7109375" style="1" customWidth="1"/>
    <col min="1736" max="1736" width="3" style="1" bestFit="1" customWidth="1"/>
    <col min="1737" max="1737" width="32.28515625" style="1" customWidth="1"/>
    <col min="1738" max="1738" width="46.28515625" style="1" customWidth="1"/>
    <col min="1739" max="1739" width="19" style="1" customWidth="1"/>
    <col min="1740" max="1740" width="0" style="1" hidden="1" customWidth="1"/>
    <col min="1741" max="1741" width="17.7109375" style="1" customWidth="1"/>
    <col min="1742" max="1742" width="0" style="1" hidden="1" customWidth="1"/>
    <col min="1743" max="1743" width="22.28515625" style="1" customWidth="1"/>
    <col min="1744" max="1744" width="5.28515625" style="1" customWidth="1"/>
    <col min="1745" max="1745" width="36.28515625" style="1" customWidth="1"/>
    <col min="1746" max="1746" width="5.7109375" style="1" customWidth="1"/>
    <col min="1747" max="1747" width="0" style="1" hidden="1" customWidth="1"/>
    <col min="1748" max="1748" width="20.7109375" style="1" customWidth="1"/>
    <col min="1749" max="1749" width="4.85546875" style="1" customWidth="1"/>
    <col min="1750" max="1750" width="0" style="1" hidden="1" customWidth="1"/>
    <col min="1751" max="1751" width="24.7109375" style="1" customWidth="1"/>
    <col min="1752" max="1752" width="12.28515625" style="1" customWidth="1"/>
    <col min="1753" max="1753" width="0" style="1" hidden="1" customWidth="1"/>
    <col min="1754" max="1754" width="3.42578125" style="1" customWidth="1"/>
    <col min="1755" max="1755" width="0" style="1" hidden="1" customWidth="1"/>
    <col min="1756" max="1756" width="17.7109375" style="1" customWidth="1"/>
    <col min="1757" max="1757" width="3.42578125" style="1" customWidth="1"/>
    <col min="1758" max="1758" width="0" style="1" hidden="1" customWidth="1"/>
    <col min="1759" max="1759" width="23.7109375" style="1" customWidth="1"/>
    <col min="1760" max="1760" width="10" style="1" customWidth="1"/>
    <col min="1761" max="1761" width="0" style="1" hidden="1" customWidth="1"/>
    <col min="1762" max="1763" width="14.7109375" style="1" customWidth="1"/>
    <col min="1764" max="1764" width="12.85546875" style="1" customWidth="1"/>
    <col min="1765" max="1765" width="3.28515625" style="1" customWidth="1"/>
    <col min="1766" max="1766" width="30.28515625" style="1" customWidth="1"/>
    <col min="1767" max="1767" width="5" style="1" customWidth="1"/>
    <col min="1768" max="1768" width="0" style="1" hidden="1" customWidth="1"/>
    <col min="1769" max="1769" width="14.28515625" style="1" customWidth="1"/>
    <col min="1770" max="1770" width="5.7109375" style="1" customWidth="1"/>
    <col min="1771" max="1771" width="0" style="1" hidden="1" customWidth="1"/>
    <col min="1772" max="1772" width="17.28515625" style="1" customWidth="1"/>
    <col min="1773" max="1773" width="12.7109375" style="1" customWidth="1"/>
    <col min="1774" max="1774" width="0" style="1" hidden="1" customWidth="1"/>
    <col min="1775" max="1775" width="5.28515625" style="1" customWidth="1"/>
    <col min="1776" max="1776" width="0" style="1" hidden="1" customWidth="1"/>
    <col min="1777" max="1777" width="17" style="1" customWidth="1"/>
    <col min="1778" max="1778" width="6.28515625" style="1" customWidth="1"/>
    <col min="1779" max="1779" width="0" style="1" hidden="1" customWidth="1"/>
    <col min="1780" max="1780" width="14.28515625" style="1" customWidth="1"/>
    <col min="1781" max="1781" width="7.5703125" style="1" customWidth="1"/>
    <col min="1782" max="1782" width="0" style="1" hidden="1" customWidth="1"/>
    <col min="1783" max="1784" width="14.28515625" style="1" customWidth="1"/>
    <col min="1785" max="1785" width="20.85546875" style="1" customWidth="1"/>
    <col min="1786" max="1786" width="14.42578125" style="1" customWidth="1"/>
    <col min="1787" max="1787" width="15" style="1" customWidth="1"/>
    <col min="1788" max="1788" width="2.7109375" style="1" customWidth="1"/>
    <col min="1789" max="1789" width="11.7109375" style="1" customWidth="1"/>
    <col min="1790" max="1790" width="11.5703125" style="1" customWidth="1"/>
    <col min="1791" max="1791" width="2.28515625" style="1" customWidth="1"/>
    <col min="1792" max="1792" width="41" style="1" customWidth="1"/>
    <col min="1793" max="1793" width="14.28515625" style="1" customWidth="1"/>
    <col min="1794" max="1795" width="11.5703125" style="1" customWidth="1"/>
    <col min="1796" max="1796" width="21.85546875" style="1" customWidth="1"/>
    <col min="1797" max="1988" width="11.42578125" style="1"/>
    <col min="1989" max="1989" width="21.85546875" style="1" customWidth="1"/>
    <col min="1990" max="1990" width="13.85546875" style="1" customWidth="1"/>
    <col min="1991" max="1991" width="38.7109375" style="1" customWidth="1"/>
    <col min="1992" max="1992" width="3" style="1" bestFit="1" customWidth="1"/>
    <col min="1993" max="1993" width="32.28515625" style="1" customWidth="1"/>
    <col min="1994" max="1994" width="46.28515625" style="1" customWidth="1"/>
    <col min="1995" max="1995" width="19" style="1" customWidth="1"/>
    <col min="1996" max="1996" width="0" style="1" hidden="1" customWidth="1"/>
    <col min="1997" max="1997" width="17.7109375" style="1" customWidth="1"/>
    <col min="1998" max="1998" width="0" style="1" hidden="1" customWidth="1"/>
    <col min="1999" max="1999" width="22.28515625" style="1" customWidth="1"/>
    <col min="2000" max="2000" width="5.28515625" style="1" customWidth="1"/>
    <col min="2001" max="2001" width="36.28515625" style="1" customWidth="1"/>
    <col min="2002" max="2002" width="5.7109375" style="1" customWidth="1"/>
    <col min="2003" max="2003" width="0" style="1" hidden="1" customWidth="1"/>
    <col min="2004" max="2004" width="20.7109375" style="1" customWidth="1"/>
    <col min="2005" max="2005" width="4.85546875" style="1" customWidth="1"/>
    <col min="2006" max="2006" width="0" style="1" hidden="1" customWidth="1"/>
    <col min="2007" max="2007" width="24.7109375" style="1" customWidth="1"/>
    <col min="2008" max="2008" width="12.28515625" style="1" customWidth="1"/>
    <col min="2009" max="2009" width="0" style="1" hidden="1" customWidth="1"/>
    <col min="2010" max="2010" width="3.42578125" style="1" customWidth="1"/>
    <col min="2011" max="2011" width="0" style="1" hidden="1" customWidth="1"/>
    <col min="2012" max="2012" width="17.7109375" style="1" customWidth="1"/>
    <col min="2013" max="2013" width="3.42578125" style="1" customWidth="1"/>
    <col min="2014" max="2014" width="0" style="1" hidden="1" customWidth="1"/>
    <col min="2015" max="2015" width="23.7109375" style="1" customWidth="1"/>
    <col min="2016" max="2016" width="10" style="1" customWidth="1"/>
    <col min="2017" max="2017" width="0" style="1" hidden="1" customWidth="1"/>
    <col min="2018" max="2019" width="14.7109375" style="1" customWidth="1"/>
    <col min="2020" max="2020" width="12.85546875" style="1" customWidth="1"/>
    <col min="2021" max="2021" width="3.28515625" style="1" customWidth="1"/>
    <col min="2022" max="2022" width="30.28515625" style="1" customWidth="1"/>
    <col min="2023" max="2023" width="5" style="1" customWidth="1"/>
    <col min="2024" max="2024" width="0" style="1" hidden="1" customWidth="1"/>
    <col min="2025" max="2025" width="14.28515625" style="1" customWidth="1"/>
    <col min="2026" max="2026" width="5.7109375" style="1" customWidth="1"/>
    <col min="2027" max="2027" width="0" style="1" hidden="1" customWidth="1"/>
    <col min="2028" max="2028" width="17.28515625" style="1" customWidth="1"/>
    <col min="2029" max="2029" width="12.7109375" style="1" customWidth="1"/>
    <col min="2030" max="2030" width="0" style="1" hidden="1" customWidth="1"/>
    <col min="2031" max="2031" width="5.28515625" style="1" customWidth="1"/>
    <col min="2032" max="2032" width="0" style="1" hidden="1" customWidth="1"/>
    <col min="2033" max="2033" width="17" style="1" customWidth="1"/>
    <col min="2034" max="2034" width="6.28515625" style="1" customWidth="1"/>
    <col min="2035" max="2035" width="0" style="1" hidden="1" customWidth="1"/>
    <col min="2036" max="2036" width="14.28515625" style="1" customWidth="1"/>
    <col min="2037" max="2037" width="7.5703125" style="1" customWidth="1"/>
    <col min="2038" max="2038" width="0" style="1" hidden="1" customWidth="1"/>
    <col min="2039" max="2040" width="14.28515625" style="1" customWidth="1"/>
    <col min="2041" max="2041" width="20.85546875" style="1" customWidth="1"/>
    <col min="2042" max="2042" width="14.42578125" style="1" customWidth="1"/>
    <col min="2043" max="2043" width="15" style="1" customWidth="1"/>
    <col min="2044" max="2044" width="2.7109375" style="1" customWidth="1"/>
    <col min="2045" max="2045" width="11.7109375" style="1" customWidth="1"/>
    <col min="2046" max="2046" width="11.5703125" style="1" customWidth="1"/>
    <col min="2047" max="2047" width="2.28515625" style="1" customWidth="1"/>
    <col min="2048" max="2048" width="41" style="1" customWidth="1"/>
    <col min="2049" max="2049" width="14.28515625" style="1" customWidth="1"/>
    <col min="2050" max="2051" width="11.5703125" style="1" customWidth="1"/>
    <col min="2052" max="2052" width="21.85546875" style="1" customWidth="1"/>
    <col min="2053" max="2244" width="11.42578125" style="1"/>
    <col min="2245" max="2245" width="21.85546875" style="1" customWidth="1"/>
    <col min="2246" max="2246" width="13.85546875" style="1" customWidth="1"/>
    <col min="2247" max="2247" width="38.7109375" style="1" customWidth="1"/>
    <col min="2248" max="2248" width="3" style="1" bestFit="1" customWidth="1"/>
    <col min="2249" max="2249" width="32.28515625" style="1" customWidth="1"/>
    <col min="2250" max="2250" width="46.28515625" style="1" customWidth="1"/>
    <col min="2251" max="2251" width="19" style="1" customWidth="1"/>
    <col min="2252" max="2252" width="0" style="1" hidden="1" customWidth="1"/>
    <col min="2253" max="2253" width="17.7109375" style="1" customWidth="1"/>
    <col min="2254" max="2254" width="0" style="1" hidden="1" customWidth="1"/>
    <col min="2255" max="2255" width="22.28515625" style="1" customWidth="1"/>
    <col min="2256" max="2256" width="5.28515625" style="1" customWidth="1"/>
    <col min="2257" max="2257" width="36.28515625" style="1" customWidth="1"/>
    <col min="2258" max="2258" width="5.7109375" style="1" customWidth="1"/>
    <col min="2259" max="2259" width="0" style="1" hidden="1" customWidth="1"/>
    <col min="2260" max="2260" width="20.7109375" style="1" customWidth="1"/>
    <col min="2261" max="2261" width="4.85546875" style="1" customWidth="1"/>
    <col min="2262" max="2262" width="0" style="1" hidden="1" customWidth="1"/>
    <col min="2263" max="2263" width="24.7109375" style="1" customWidth="1"/>
    <col min="2264" max="2264" width="12.28515625" style="1" customWidth="1"/>
    <col min="2265" max="2265" width="0" style="1" hidden="1" customWidth="1"/>
    <col min="2266" max="2266" width="3.42578125" style="1" customWidth="1"/>
    <col min="2267" max="2267" width="0" style="1" hidden="1" customWidth="1"/>
    <col min="2268" max="2268" width="17.7109375" style="1" customWidth="1"/>
    <col min="2269" max="2269" width="3.42578125" style="1" customWidth="1"/>
    <col min="2270" max="2270" width="0" style="1" hidden="1" customWidth="1"/>
    <col min="2271" max="2271" width="23.7109375" style="1" customWidth="1"/>
    <col min="2272" max="2272" width="10" style="1" customWidth="1"/>
    <col min="2273" max="2273" width="0" style="1" hidden="1" customWidth="1"/>
    <col min="2274" max="2275" width="14.7109375" style="1" customWidth="1"/>
    <col min="2276" max="2276" width="12.85546875" style="1" customWidth="1"/>
    <col min="2277" max="2277" width="3.28515625" style="1" customWidth="1"/>
    <col min="2278" max="2278" width="30.28515625" style="1" customWidth="1"/>
    <col min="2279" max="2279" width="5" style="1" customWidth="1"/>
    <col min="2280" max="2280" width="0" style="1" hidden="1" customWidth="1"/>
    <col min="2281" max="2281" width="14.28515625" style="1" customWidth="1"/>
    <col min="2282" max="2282" width="5.7109375" style="1" customWidth="1"/>
    <col min="2283" max="2283" width="0" style="1" hidden="1" customWidth="1"/>
    <col min="2284" max="2284" width="17.28515625" style="1" customWidth="1"/>
    <col min="2285" max="2285" width="12.7109375" style="1" customWidth="1"/>
    <col min="2286" max="2286" width="0" style="1" hidden="1" customWidth="1"/>
    <col min="2287" max="2287" width="5.28515625" style="1" customWidth="1"/>
    <col min="2288" max="2288" width="0" style="1" hidden="1" customWidth="1"/>
    <col min="2289" max="2289" width="17" style="1" customWidth="1"/>
    <col min="2290" max="2290" width="6.28515625" style="1" customWidth="1"/>
    <col min="2291" max="2291" width="0" style="1" hidden="1" customWidth="1"/>
    <col min="2292" max="2292" width="14.28515625" style="1" customWidth="1"/>
    <col min="2293" max="2293" width="7.5703125" style="1" customWidth="1"/>
    <col min="2294" max="2294" width="0" style="1" hidden="1" customWidth="1"/>
    <col min="2295" max="2296" width="14.28515625" style="1" customWidth="1"/>
    <col min="2297" max="2297" width="20.85546875" style="1" customWidth="1"/>
    <col min="2298" max="2298" width="14.42578125" style="1" customWidth="1"/>
    <col min="2299" max="2299" width="15" style="1" customWidth="1"/>
    <col min="2300" max="2300" width="2.7109375" style="1" customWidth="1"/>
    <col min="2301" max="2301" width="11.7109375" style="1" customWidth="1"/>
    <col min="2302" max="2302" width="11.5703125" style="1" customWidth="1"/>
    <col min="2303" max="2303" width="2.28515625" style="1" customWidth="1"/>
    <col min="2304" max="2304" width="41" style="1" customWidth="1"/>
    <col min="2305" max="2305" width="14.28515625" style="1" customWidth="1"/>
    <col min="2306" max="2307" width="11.5703125" style="1" customWidth="1"/>
    <col min="2308" max="2308" width="21.85546875" style="1" customWidth="1"/>
    <col min="2309" max="2500" width="11.42578125" style="1"/>
    <col min="2501" max="2501" width="21.85546875" style="1" customWidth="1"/>
    <col min="2502" max="2502" width="13.85546875" style="1" customWidth="1"/>
    <col min="2503" max="2503" width="38.7109375" style="1" customWidth="1"/>
    <col min="2504" max="2504" width="3" style="1" bestFit="1" customWidth="1"/>
    <col min="2505" max="2505" width="32.28515625" style="1" customWidth="1"/>
    <col min="2506" max="2506" width="46.28515625" style="1" customWidth="1"/>
    <col min="2507" max="2507" width="19" style="1" customWidth="1"/>
    <col min="2508" max="2508" width="0" style="1" hidden="1" customWidth="1"/>
    <col min="2509" max="2509" width="17.7109375" style="1" customWidth="1"/>
    <col min="2510" max="2510" width="0" style="1" hidden="1" customWidth="1"/>
    <col min="2511" max="2511" width="22.28515625" style="1" customWidth="1"/>
    <col min="2512" max="2512" width="5.28515625" style="1" customWidth="1"/>
    <col min="2513" max="2513" width="36.28515625" style="1" customWidth="1"/>
    <col min="2514" max="2514" width="5.7109375" style="1" customWidth="1"/>
    <col min="2515" max="2515" width="0" style="1" hidden="1" customWidth="1"/>
    <col min="2516" max="2516" width="20.7109375" style="1" customWidth="1"/>
    <col min="2517" max="2517" width="4.85546875" style="1" customWidth="1"/>
    <col min="2518" max="2518" width="0" style="1" hidden="1" customWidth="1"/>
    <col min="2519" max="2519" width="24.7109375" style="1" customWidth="1"/>
    <col min="2520" max="2520" width="12.28515625" style="1" customWidth="1"/>
    <col min="2521" max="2521" width="0" style="1" hidden="1" customWidth="1"/>
    <col min="2522" max="2522" width="3.42578125" style="1" customWidth="1"/>
    <col min="2523" max="2523" width="0" style="1" hidden="1" customWidth="1"/>
    <col min="2524" max="2524" width="17.7109375" style="1" customWidth="1"/>
    <col min="2525" max="2525" width="3.42578125" style="1" customWidth="1"/>
    <col min="2526" max="2526" width="0" style="1" hidden="1" customWidth="1"/>
    <col min="2527" max="2527" width="23.7109375" style="1" customWidth="1"/>
    <col min="2528" max="2528" width="10" style="1" customWidth="1"/>
    <col min="2529" max="2529" width="0" style="1" hidden="1" customWidth="1"/>
    <col min="2530" max="2531" width="14.7109375" style="1" customWidth="1"/>
    <col min="2532" max="2532" width="12.85546875" style="1" customWidth="1"/>
    <col min="2533" max="2533" width="3.28515625" style="1" customWidth="1"/>
    <col min="2534" max="2534" width="30.28515625" style="1" customWidth="1"/>
    <col min="2535" max="2535" width="5" style="1" customWidth="1"/>
    <col min="2536" max="2536" width="0" style="1" hidden="1" customWidth="1"/>
    <col min="2537" max="2537" width="14.28515625" style="1" customWidth="1"/>
    <col min="2538" max="2538" width="5.7109375" style="1" customWidth="1"/>
    <col min="2539" max="2539" width="0" style="1" hidden="1" customWidth="1"/>
    <col min="2540" max="2540" width="17.28515625" style="1" customWidth="1"/>
    <col min="2541" max="2541" width="12.7109375" style="1" customWidth="1"/>
    <col min="2542" max="2542" width="0" style="1" hidden="1" customWidth="1"/>
    <col min="2543" max="2543" width="5.28515625" style="1" customWidth="1"/>
    <col min="2544" max="2544" width="0" style="1" hidden="1" customWidth="1"/>
    <col min="2545" max="2545" width="17" style="1" customWidth="1"/>
    <col min="2546" max="2546" width="6.28515625" style="1" customWidth="1"/>
    <col min="2547" max="2547" width="0" style="1" hidden="1" customWidth="1"/>
    <col min="2548" max="2548" width="14.28515625" style="1" customWidth="1"/>
    <col min="2549" max="2549" width="7.5703125" style="1" customWidth="1"/>
    <col min="2550" max="2550" width="0" style="1" hidden="1" customWidth="1"/>
    <col min="2551" max="2552" width="14.28515625" style="1" customWidth="1"/>
    <col min="2553" max="2553" width="20.85546875" style="1" customWidth="1"/>
    <col min="2554" max="2554" width="14.42578125" style="1" customWidth="1"/>
    <col min="2555" max="2555" width="15" style="1" customWidth="1"/>
    <col min="2556" max="2556" width="2.7109375" style="1" customWidth="1"/>
    <col min="2557" max="2557" width="11.7109375" style="1" customWidth="1"/>
    <col min="2558" max="2558" width="11.5703125" style="1" customWidth="1"/>
    <col min="2559" max="2559" width="2.28515625" style="1" customWidth="1"/>
    <col min="2560" max="2560" width="41" style="1" customWidth="1"/>
    <col min="2561" max="2561" width="14.28515625" style="1" customWidth="1"/>
    <col min="2562" max="2563" width="11.5703125" style="1" customWidth="1"/>
    <col min="2564" max="2564" width="21.85546875" style="1" customWidth="1"/>
    <col min="2565" max="2756" width="11.42578125" style="1"/>
    <col min="2757" max="2757" width="21.85546875" style="1" customWidth="1"/>
    <col min="2758" max="2758" width="13.85546875" style="1" customWidth="1"/>
    <col min="2759" max="2759" width="38.7109375" style="1" customWidth="1"/>
    <col min="2760" max="2760" width="3" style="1" bestFit="1" customWidth="1"/>
    <col min="2761" max="2761" width="32.28515625" style="1" customWidth="1"/>
    <col min="2762" max="2762" width="46.28515625" style="1" customWidth="1"/>
    <col min="2763" max="2763" width="19" style="1" customWidth="1"/>
    <col min="2764" max="2764" width="0" style="1" hidden="1" customWidth="1"/>
    <col min="2765" max="2765" width="17.7109375" style="1" customWidth="1"/>
    <col min="2766" max="2766" width="0" style="1" hidden="1" customWidth="1"/>
    <col min="2767" max="2767" width="22.28515625" style="1" customWidth="1"/>
    <col min="2768" max="2768" width="5.28515625" style="1" customWidth="1"/>
    <col min="2769" max="2769" width="36.28515625" style="1" customWidth="1"/>
    <col min="2770" max="2770" width="5.7109375" style="1" customWidth="1"/>
    <col min="2771" max="2771" width="0" style="1" hidden="1" customWidth="1"/>
    <col min="2772" max="2772" width="20.7109375" style="1" customWidth="1"/>
    <col min="2773" max="2773" width="4.85546875" style="1" customWidth="1"/>
    <col min="2774" max="2774" width="0" style="1" hidden="1" customWidth="1"/>
    <col min="2775" max="2775" width="24.7109375" style="1" customWidth="1"/>
    <col min="2776" max="2776" width="12.28515625" style="1" customWidth="1"/>
    <col min="2777" max="2777" width="0" style="1" hidden="1" customWidth="1"/>
    <col min="2778" max="2778" width="3.42578125" style="1" customWidth="1"/>
    <col min="2779" max="2779" width="0" style="1" hidden="1" customWidth="1"/>
    <col min="2780" max="2780" width="17.7109375" style="1" customWidth="1"/>
    <col min="2781" max="2781" width="3.42578125" style="1" customWidth="1"/>
    <col min="2782" max="2782" width="0" style="1" hidden="1" customWidth="1"/>
    <col min="2783" max="2783" width="23.7109375" style="1" customWidth="1"/>
    <col min="2784" max="2784" width="10" style="1" customWidth="1"/>
    <col min="2785" max="2785" width="0" style="1" hidden="1" customWidth="1"/>
    <col min="2786" max="2787" width="14.7109375" style="1" customWidth="1"/>
    <col min="2788" max="2788" width="12.85546875" style="1" customWidth="1"/>
    <col min="2789" max="2789" width="3.28515625" style="1" customWidth="1"/>
    <col min="2790" max="2790" width="30.28515625" style="1" customWidth="1"/>
    <col min="2791" max="2791" width="5" style="1" customWidth="1"/>
    <col min="2792" max="2792" width="0" style="1" hidden="1" customWidth="1"/>
    <col min="2793" max="2793" width="14.28515625" style="1" customWidth="1"/>
    <col min="2794" max="2794" width="5.7109375" style="1" customWidth="1"/>
    <col min="2795" max="2795" width="0" style="1" hidden="1" customWidth="1"/>
    <col min="2796" max="2796" width="17.28515625" style="1" customWidth="1"/>
    <col min="2797" max="2797" width="12.7109375" style="1" customWidth="1"/>
    <col min="2798" max="2798" width="0" style="1" hidden="1" customWidth="1"/>
    <col min="2799" max="2799" width="5.28515625" style="1" customWidth="1"/>
    <col min="2800" max="2800" width="0" style="1" hidden="1" customWidth="1"/>
    <col min="2801" max="2801" width="17" style="1" customWidth="1"/>
    <col min="2802" max="2802" width="6.28515625" style="1" customWidth="1"/>
    <col min="2803" max="2803" width="0" style="1" hidden="1" customWidth="1"/>
    <col min="2804" max="2804" width="14.28515625" style="1" customWidth="1"/>
    <col min="2805" max="2805" width="7.5703125" style="1" customWidth="1"/>
    <col min="2806" max="2806" width="0" style="1" hidden="1" customWidth="1"/>
    <col min="2807" max="2808" width="14.28515625" style="1" customWidth="1"/>
    <col min="2809" max="2809" width="20.85546875" style="1" customWidth="1"/>
    <col min="2810" max="2810" width="14.42578125" style="1" customWidth="1"/>
    <col min="2811" max="2811" width="15" style="1" customWidth="1"/>
    <col min="2812" max="2812" width="2.7109375" style="1" customWidth="1"/>
    <col min="2813" max="2813" width="11.7109375" style="1" customWidth="1"/>
    <col min="2814" max="2814" width="11.5703125" style="1" customWidth="1"/>
    <col min="2815" max="2815" width="2.28515625" style="1" customWidth="1"/>
    <col min="2816" max="2816" width="41" style="1" customWidth="1"/>
    <col min="2817" max="2817" width="14.28515625" style="1" customWidth="1"/>
    <col min="2818" max="2819" width="11.5703125" style="1" customWidth="1"/>
    <col min="2820" max="2820" width="21.85546875" style="1" customWidth="1"/>
    <col min="2821" max="3012" width="11.42578125" style="1"/>
    <col min="3013" max="3013" width="21.85546875" style="1" customWidth="1"/>
    <col min="3014" max="3014" width="13.85546875" style="1" customWidth="1"/>
    <col min="3015" max="3015" width="38.7109375" style="1" customWidth="1"/>
    <col min="3016" max="3016" width="3" style="1" bestFit="1" customWidth="1"/>
    <col min="3017" max="3017" width="32.28515625" style="1" customWidth="1"/>
    <col min="3018" max="3018" width="46.28515625" style="1" customWidth="1"/>
    <col min="3019" max="3019" width="19" style="1" customWidth="1"/>
    <col min="3020" max="3020" width="0" style="1" hidden="1" customWidth="1"/>
    <col min="3021" max="3021" width="17.7109375" style="1" customWidth="1"/>
    <col min="3022" max="3022" width="0" style="1" hidden="1" customWidth="1"/>
    <col min="3023" max="3023" width="22.28515625" style="1" customWidth="1"/>
    <col min="3024" max="3024" width="5.28515625" style="1" customWidth="1"/>
    <col min="3025" max="3025" width="36.28515625" style="1" customWidth="1"/>
    <col min="3026" max="3026" width="5.7109375" style="1" customWidth="1"/>
    <col min="3027" max="3027" width="0" style="1" hidden="1" customWidth="1"/>
    <col min="3028" max="3028" width="20.7109375" style="1" customWidth="1"/>
    <col min="3029" max="3029" width="4.85546875" style="1" customWidth="1"/>
    <col min="3030" max="3030" width="0" style="1" hidden="1" customWidth="1"/>
    <col min="3031" max="3031" width="24.7109375" style="1" customWidth="1"/>
    <col min="3032" max="3032" width="12.28515625" style="1" customWidth="1"/>
    <col min="3033" max="3033" width="0" style="1" hidden="1" customWidth="1"/>
    <col min="3034" max="3034" width="3.42578125" style="1" customWidth="1"/>
    <col min="3035" max="3035" width="0" style="1" hidden="1" customWidth="1"/>
    <col min="3036" max="3036" width="17.7109375" style="1" customWidth="1"/>
    <col min="3037" max="3037" width="3.42578125" style="1" customWidth="1"/>
    <col min="3038" max="3038" width="0" style="1" hidden="1" customWidth="1"/>
    <col min="3039" max="3039" width="23.7109375" style="1" customWidth="1"/>
    <col min="3040" max="3040" width="10" style="1" customWidth="1"/>
    <col min="3041" max="3041" width="0" style="1" hidden="1" customWidth="1"/>
    <col min="3042" max="3043" width="14.7109375" style="1" customWidth="1"/>
    <col min="3044" max="3044" width="12.85546875" style="1" customWidth="1"/>
    <col min="3045" max="3045" width="3.28515625" style="1" customWidth="1"/>
    <col min="3046" max="3046" width="30.28515625" style="1" customWidth="1"/>
    <col min="3047" max="3047" width="5" style="1" customWidth="1"/>
    <col min="3048" max="3048" width="0" style="1" hidden="1" customWidth="1"/>
    <col min="3049" max="3049" width="14.28515625" style="1" customWidth="1"/>
    <col min="3050" max="3050" width="5.7109375" style="1" customWidth="1"/>
    <col min="3051" max="3051" width="0" style="1" hidden="1" customWidth="1"/>
    <col min="3052" max="3052" width="17.28515625" style="1" customWidth="1"/>
    <col min="3053" max="3053" width="12.7109375" style="1" customWidth="1"/>
    <col min="3054" max="3054" width="0" style="1" hidden="1" customWidth="1"/>
    <col min="3055" max="3055" width="5.28515625" style="1" customWidth="1"/>
    <col min="3056" max="3056" width="0" style="1" hidden="1" customWidth="1"/>
    <col min="3057" max="3057" width="17" style="1" customWidth="1"/>
    <col min="3058" max="3058" width="6.28515625" style="1" customWidth="1"/>
    <col min="3059" max="3059" width="0" style="1" hidden="1" customWidth="1"/>
    <col min="3060" max="3060" width="14.28515625" style="1" customWidth="1"/>
    <col min="3061" max="3061" width="7.5703125" style="1" customWidth="1"/>
    <col min="3062" max="3062" width="0" style="1" hidden="1" customWidth="1"/>
    <col min="3063" max="3064" width="14.28515625" style="1" customWidth="1"/>
    <col min="3065" max="3065" width="20.85546875" style="1" customWidth="1"/>
    <col min="3066" max="3066" width="14.42578125" style="1" customWidth="1"/>
    <col min="3067" max="3067" width="15" style="1" customWidth="1"/>
    <col min="3068" max="3068" width="2.7109375" style="1" customWidth="1"/>
    <col min="3069" max="3069" width="11.7109375" style="1" customWidth="1"/>
    <col min="3070" max="3070" width="11.5703125" style="1" customWidth="1"/>
    <col min="3071" max="3071" width="2.28515625" style="1" customWidth="1"/>
    <col min="3072" max="3072" width="41" style="1" customWidth="1"/>
    <col min="3073" max="3073" width="14.28515625" style="1" customWidth="1"/>
    <col min="3074" max="3075" width="11.5703125" style="1" customWidth="1"/>
    <col min="3076" max="3076" width="21.85546875" style="1" customWidth="1"/>
    <col min="3077" max="3268" width="11.42578125" style="1"/>
    <col min="3269" max="3269" width="21.85546875" style="1" customWidth="1"/>
    <col min="3270" max="3270" width="13.85546875" style="1" customWidth="1"/>
    <col min="3271" max="3271" width="38.7109375" style="1" customWidth="1"/>
    <col min="3272" max="3272" width="3" style="1" bestFit="1" customWidth="1"/>
    <col min="3273" max="3273" width="32.28515625" style="1" customWidth="1"/>
    <col min="3274" max="3274" width="46.28515625" style="1" customWidth="1"/>
    <col min="3275" max="3275" width="19" style="1" customWidth="1"/>
    <col min="3276" max="3276" width="0" style="1" hidden="1" customWidth="1"/>
    <col min="3277" max="3277" width="17.7109375" style="1" customWidth="1"/>
    <col min="3278" max="3278" width="0" style="1" hidden="1" customWidth="1"/>
    <col min="3279" max="3279" width="22.28515625" style="1" customWidth="1"/>
    <col min="3280" max="3280" width="5.28515625" style="1" customWidth="1"/>
    <col min="3281" max="3281" width="36.28515625" style="1" customWidth="1"/>
    <col min="3282" max="3282" width="5.7109375" style="1" customWidth="1"/>
    <col min="3283" max="3283" width="0" style="1" hidden="1" customWidth="1"/>
    <col min="3284" max="3284" width="20.7109375" style="1" customWidth="1"/>
    <col min="3285" max="3285" width="4.85546875" style="1" customWidth="1"/>
    <col min="3286" max="3286" width="0" style="1" hidden="1" customWidth="1"/>
    <col min="3287" max="3287" width="24.7109375" style="1" customWidth="1"/>
    <col min="3288" max="3288" width="12.28515625" style="1" customWidth="1"/>
    <col min="3289" max="3289" width="0" style="1" hidden="1" customWidth="1"/>
    <col min="3290" max="3290" width="3.42578125" style="1" customWidth="1"/>
    <col min="3291" max="3291" width="0" style="1" hidden="1" customWidth="1"/>
    <col min="3292" max="3292" width="17.7109375" style="1" customWidth="1"/>
    <col min="3293" max="3293" width="3.42578125" style="1" customWidth="1"/>
    <col min="3294" max="3294" width="0" style="1" hidden="1" customWidth="1"/>
    <col min="3295" max="3295" width="23.7109375" style="1" customWidth="1"/>
    <col min="3296" max="3296" width="10" style="1" customWidth="1"/>
    <col min="3297" max="3297" width="0" style="1" hidden="1" customWidth="1"/>
    <col min="3298" max="3299" width="14.7109375" style="1" customWidth="1"/>
    <col min="3300" max="3300" width="12.85546875" style="1" customWidth="1"/>
    <col min="3301" max="3301" width="3.28515625" style="1" customWidth="1"/>
    <col min="3302" max="3302" width="30.28515625" style="1" customWidth="1"/>
    <col min="3303" max="3303" width="5" style="1" customWidth="1"/>
    <col min="3304" max="3304" width="0" style="1" hidden="1" customWidth="1"/>
    <col min="3305" max="3305" width="14.28515625" style="1" customWidth="1"/>
    <col min="3306" max="3306" width="5.7109375" style="1" customWidth="1"/>
    <col min="3307" max="3307" width="0" style="1" hidden="1" customWidth="1"/>
    <col min="3308" max="3308" width="17.28515625" style="1" customWidth="1"/>
    <col min="3309" max="3309" width="12.7109375" style="1" customWidth="1"/>
    <col min="3310" max="3310" width="0" style="1" hidden="1" customWidth="1"/>
    <col min="3311" max="3311" width="5.28515625" style="1" customWidth="1"/>
    <col min="3312" max="3312" width="0" style="1" hidden="1" customWidth="1"/>
    <col min="3313" max="3313" width="17" style="1" customWidth="1"/>
    <col min="3314" max="3314" width="6.28515625" style="1" customWidth="1"/>
    <col min="3315" max="3315" width="0" style="1" hidden="1" customWidth="1"/>
    <col min="3316" max="3316" width="14.28515625" style="1" customWidth="1"/>
    <col min="3317" max="3317" width="7.5703125" style="1" customWidth="1"/>
    <col min="3318" max="3318" width="0" style="1" hidden="1" customWidth="1"/>
    <col min="3319" max="3320" width="14.28515625" style="1" customWidth="1"/>
    <col min="3321" max="3321" width="20.85546875" style="1" customWidth="1"/>
    <col min="3322" max="3322" width="14.42578125" style="1" customWidth="1"/>
    <col min="3323" max="3323" width="15" style="1" customWidth="1"/>
    <col min="3324" max="3324" width="2.7109375" style="1" customWidth="1"/>
    <col min="3325" max="3325" width="11.7109375" style="1" customWidth="1"/>
    <col min="3326" max="3326" width="11.5703125" style="1" customWidth="1"/>
    <col min="3327" max="3327" width="2.28515625" style="1" customWidth="1"/>
    <col min="3328" max="3328" width="41" style="1" customWidth="1"/>
    <col min="3329" max="3329" width="14.28515625" style="1" customWidth="1"/>
    <col min="3330" max="3331" width="11.5703125" style="1" customWidth="1"/>
    <col min="3332" max="3332" width="21.85546875" style="1" customWidth="1"/>
    <col min="3333" max="3524" width="11.42578125" style="1"/>
    <col min="3525" max="3525" width="21.85546875" style="1" customWidth="1"/>
    <col min="3526" max="3526" width="13.85546875" style="1" customWidth="1"/>
    <col min="3527" max="3527" width="38.7109375" style="1" customWidth="1"/>
    <col min="3528" max="3528" width="3" style="1" bestFit="1" customWidth="1"/>
    <col min="3529" max="3529" width="32.28515625" style="1" customWidth="1"/>
    <col min="3530" max="3530" width="46.28515625" style="1" customWidth="1"/>
    <col min="3531" max="3531" width="19" style="1" customWidth="1"/>
    <col min="3532" max="3532" width="0" style="1" hidden="1" customWidth="1"/>
    <col min="3533" max="3533" width="17.7109375" style="1" customWidth="1"/>
    <col min="3534" max="3534" width="0" style="1" hidden="1" customWidth="1"/>
    <col min="3535" max="3535" width="22.28515625" style="1" customWidth="1"/>
    <col min="3536" max="3536" width="5.28515625" style="1" customWidth="1"/>
    <col min="3537" max="3537" width="36.28515625" style="1" customWidth="1"/>
    <col min="3538" max="3538" width="5.7109375" style="1" customWidth="1"/>
    <col min="3539" max="3539" width="0" style="1" hidden="1" customWidth="1"/>
    <col min="3540" max="3540" width="20.7109375" style="1" customWidth="1"/>
    <col min="3541" max="3541" width="4.85546875" style="1" customWidth="1"/>
    <col min="3542" max="3542" width="0" style="1" hidden="1" customWidth="1"/>
    <col min="3543" max="3543" width="24.7109375" style="1" customWidth="1"/>
    <col min="3544" max="3544" width="12.28515625" style="1" customWidth="1"/>
    <col min="3545" max="3545" width="0" style="1" hidden="1" customWidth="1"/>
    <col min="3546" max="3546" width="3.42578125" style="1" customWidth="1"/>
    <col min="3547" max="3547" width="0" style="1" hidden="1" customWidth="1"/>
    <col min="3548" max="3548" width="17.7109375" style="1" customWidth="1"/>
    <col min="3549" max="3549" width="3.42578125" style="1" customWidth="1"/>
    <col min="3550" max="3550" width="0" style="1" hidden="1" customWidth="1"/>
    <col min="3551" max="3551" width="23.7109375" style="1" customWidth="1"/>
    <col min="3552" max="3552" width="10" style="1" customWidth="1"/>
    <col min="3553" max="3553" width="0" style="1" hidden="1" customWidth="1"/>
    <col min="3554" max="3555" width="14.7109375" style="1" customWidth="1"/>
    <col min="3556" max="3556" width="12.85546875" style="1" customWidth="1"/>
    <col min="3557" max="3557" width="3.28515625" style="1" customWidth="1"/>
    <col min="3558" max="3558" width="30.28515625" style="1" customWidth="1"/>
    <col min="3559" max="3559" width="5" style="1" customWidth="1"/>
    <col min="3560" max="3560" width="0" style="1" hidden="1" customWidth="1"/>
    <col min="3561" max="3561" width="14.28515625" style="1" customWidth="1"/>
    <col min="3562" max="3562" width="5.7109375" style="1" customWidth="1"/>
    <col min="3563" max="3563" width="0" style="1" hidden="1" customWidth="1"/>
    <col min="3564" max="3564" width="17.28515625" style="1" customWidth="1"/>
    <col min="3565" max="3565" width="12.7109375" style="1" customWidth="1"/>
    <col min="3566" max="3566" width="0" style="1" hidden="1" customWidth="1"/>
    <col min="3567" max="3567" width="5.28515625" style="1" customWidth="1"/>
    <col min="3568" max="3568" width="0" style="1" hidden="1" customWidth="1"/>
    <col min="3569" max="3569" width="17" style="1" customWidth="1"/>
    <col min="3570" max="3570" width="6.28515625" style="1" customWidth="1"/>
    <col min="3571" max="3571" width="0" style="1" hidden="1" customWidth="1"/>
    <col min="3572" max="3572" width="14.28515625" style="1" customWidth="1"/>
    <col min="3573" max="3573" width="7.5703125" style="1" customWidth="1"/>
    <col min="3574" max="3574" width="0" style="1" hidden="1" customWidth="1"/>
    <col min="3575" max="3576" width="14.28515625" style="1" customWidth="1"/>
    <col min="3577" max="3577" width="20.85546875" style="1" customWidth="1"/>
    <col min="3578" max="3578" width="14.42578125" style="1" customWidth="1"/>
    <col min="3579" max="3579" width="15" style="1" customWidth="1"/>
    <col min="3580" max="3580" width="2.7109375" style="1" customWidth="1"/>
    <col min="3581" max="3581" width="11.7109375" style="1" customWidth="1"/>
    <col min="3582" max="3582" width="11.5703125" style="1" customWidth="1"/>
    <col min="3583" max="3583" width="2.28515625" style="1" customWidth="1"/>
    <col min="3584" max="3584" width="41" style="1" customWidth="1"/>
    <col min="3585" max="3585" width="14.28515625" style="1" customWidth="1"/>
    <col min="3586" max="3587" width="11.5703125" style="1" customWidth="1"/>
    <col min="3588" max="3588" width="21.85546875" style="1" customWidth="1"/>
    <col min="3589" max="3780" width="11.42578125" style="1"/>
    <col min="3781" max="3781" width="21.85546875" style="1" customWidth="1"/>
    <col min="3782" max="3782" width="13.85546875" style="1" customWidth="1"/>
    <col min="3783" max="3783" width="38.7109375" style="1" customWidth="1"/>
    <col min="3784" max="3784" width="3" style="1" bestFit="1" customWidth="1"/>
    <col min="3785" max="3785" width="32.28515625" style="1" customWidth="1"/>
    <col min="3786" max="3786" width="46.28515625" style="1" customWidth="1"/>
    <col min="3787" max="3787" width="19" style="1" customWidth="1"/>
    <col min="3788" max="3788" width="0" style="1" hidden="1" customWidth="1"/>
    <col min="3789" max="3789" width="17.7109375" style="1" customWidth="1"/>
    <col min="3790" max="3790" width="0" style="1" hidden="1" customWidth="1"/>
    <col min="3791" max="3791" width="22.28515625" style="1" customWidth="1"/>
    <col min="3792" max="3792" width="5.28515625" style="1" customWidth="1"/>
    <col min="3793" max="3793" width="36.28515625" style="1" customWidth="1"/>
    <col min="3794" max="3794" width="5.7109375" style="1" customWidth="1"/>
    <col min="3795" max="3795" width="0" style="1" hidden="1" customWidth="1"/>
    <col min="3796" max="3796" width="20.7109375" style="1" customWidth="1"/>
    <col min="3797" max="3797" width="4.85546875" style="1" customWidth="1"/>
    <col min="3798" max="3798" width="0" style="1" hidden="1" customWidth="1"/>
    <col min="3799" max="3799" width="24.7109375" style="1" customWidth="1"/>
    <col min="3800" max="3800" width="12.28515625" style="1" customWidth="1"/>
    <col min="3801" max="3801" width="0" style="1" hidden="1" customWidth="1"/>
    <col min="3802" max="3802" width="3.42578125" style="1" customWidth="1"/>
    <col min="3803" max="3803" width="0" style="1" hidden="1" customWidth="1"/>
    <col min="3804" max="3804" width="17.7109375" style="1" customWidth="1"/>
    <col min="3805" max="3805" width="3.42578125" style="1" customWidth="1"/>
    <col min="3806" max="3806" width="0" style="1" hidden="1" customWidth="1"/>
    <col min="3807" max="3807" width="23.7109375" style="1" customWidth="1"/>
    <col min="3808" max="3808" width="10" style="1" customWidth="1"/>
    <col min="3809" max="3809" width="0" style="1" hidden="1" customWidth="1"/>
    <col min="3810" max="3811" width="14.7109375" style="1" customWidth="1"/>
    <col min="3812" max="3812" width="12.85546875" style="1" customWidth="1"/>
    <col min="3813" max="3813" width="3.28515625" style="1" customWidth="1"/>
    <col min="3814" max="3814" width="30.28515625" style="1" customWidth="1"/>
    <col min="3815" max="3815" width="5" style="1" customWidth="1"/>
    <col min="3816" max="3816" width="0" style="1" hidden="1" customWidth="1"/>
    <col min="3817" max="3817" width="14.28515625" style="1" customWidth="1"/>
    <col min="3818" max="3818" width="5.7109375" style="1" customWidth="1"/>
    <col min="3819" max="3819" width="0" style="1" hidden="1" customWidth="1"/>
    <col min="3820" max="3820" width="17.28515625" style="1" customWidth="1"/>
    <col min="3821" max="3821" width="12.7109375" style="1" customWidth="1"/>
    <col min="3822" max="3822" width="0" style="1" hidden="1" customWidth="1"/>
    <col min="3823" max="3823" width="5.28515625" style="1" customWidth="1"/>
    <col min="3824" max="3824" width="0" style="1" hidden="1" customWidth="1"/>
    <col min="3825" max="3825" width="17" style="1" customWidth="1"/>
    <col min="3826" max="3826" width="6.28515625" style="1" customWidth="1"/>
    <col min="3827" max="3827" width="0" style="1" hidden="1" customWidth="1"/>
    <col min="3828" max="3828" width="14.28515625" style="1" customWidth="1"/>
    <col min="3829" max="3829" width="7.5703125" style="1" customWidth="1"/>
    <col min="3830" max="3830" width="0" style="1" hidden="1" customWidth="1"/>
    <col min="3831" max="3832" width="14.28515625" style="1" customWidth="1"/>
    <col min="3833" max="3833" width="20.85546875" style="1" customWidth="1"/>
    <col min="3834" max="3834" width="14.42578125" style="1" customWidth="1"/>
    <col min="3835" max="3835" width="15" style="1" customWidth="1"/>
    <col min="3836" max="3836" width="2.7109375" style="1" customWidth="1"/>
    <col min="3837" max="3837" width="11.7109375" style="1" customWidth="1"/>
    <col min="3838" max="3838" width="11.5703125" style="1" customWidth="1"/>
    <col min="3839" max="3839" width="2.28515625" style="1" customWidth="1"/>
    <col min="3840" max="3840" width="41" style="1" customWidth="1"/>
    <col min="3841" max="3841" width="14.28515625" style="1" customWidth="1"/>
    <col min="3842" max="3843" width="11.5703125" style="1" customWidth="1"/>
    <col min="3844" max="3844" width="21.85546875" style="1" customWidth="1"/>
    <col min="3845" max="4036" width="11.42578125" style="1"/>
    <col min="4037" max="4037" width="21.85546875" style="1" customWidth="1"/>
    <col min="4038" max="4038" width="13.85546875" style="1" customWidth="1"/>
    <col min="4039" max="4039" width="38.7109375" style="1" customWidth="1"/>
    <col min="4040" max="4040" width="3" style="1" bestFit="1" customWidth="1"/>
    <col min="4041" max="4041" width="32.28515625" style="1" customWidth="1"/>
    <col min="4042" max="4042" width="46.28515625" style="1" customWidth="1"/>
    <col min="4043" max="4043" width="19" style="1" customWidth="1"/>
    <col min="4044" max="4044" width="0" style="1" hidden="1" customWidth="1"/>
    <col min="4045" max="4045" width="17.7109375" style="1" customWidth="1"/>
    <col min="4046" max="4046" width="0" style="1" hidden="1" customWidth="1"/>
    <col min="4047" max="4047" width="22.28515625" style="1" customWidth="1"/>
    <col min="4048" max="4048" width="5.28515625" style="1" customWidth="1"/>
    <col min="4049" max="4049" width="36.28515625" style="1" customWidth="1"/>
    <col min="4050" max="4050" width="5.7109375" style="1" customWidth="1"/>
    <col min="4051" max="4051" width="0" style="1" hidden="1" customWidth="1"/>
    <col min="4052" max="4052" width="20.7109375" style="1" customWidth="1"/>
    <col min="4053" max="4053" width="4.85546875" style="1" customWidth="1"/>
    <col min="4054" max="4054" width="0" style="1" hidden="1" customWidth="1"/>
    <col min="4055" max="4055" width="24.7109375" style="1" customWidth="1"/>
    <col min="4056" max="4056" width="12.28515625" style="1" customWidth="1"/>
    <col min="4057" max="4057" width="0" style="1" hidden="1" customWidth="1"/>
    <col min="4058" max="4058" width="3.42578125" style="1" customWidth="1"/>
    <col min="4059" max="4059" width="0" style="1" hidden="1" customWidth="1"/>
    <col min="4060" max="4060" width="17.7109375" style="1" customWidth="1"/>
    <col min="4061" max="4061" width="3.42578125" style="1" customWidth="1"/>
    <col min="4062" max="4062" width="0" style="1" hidden="1" customWidth="1"/>
    <col min="4063" max="4063" width="23.7109375" style="1" customWidth="1"/>
    <col min="4064" max="4064" width="10" style="1" customWidth="1"/>
    <col min="4065" max="4065" width="0" style="1" hidden="1" customWidth="1"/>
    <col min="4066" max="4067" width="14.7109375" style="1" customWidth="1"/>
    <col min="4068" max="4068" width="12.85546875" style="1" customWidth="1"/>
    <col min="4069" max="4069" width="3.28515625" style="1" customWidth="1"/>
    <col min="4070" max="4070" width="30.28515625" style="1" customWidth="1"/>
    <col min="4071" max="4071" width="5" style="1" customWidth="1"/>
    <col min="4072" max="4072" width="0" style="1" hidden="1" customWidth="1"/>
    <col min="4073" max="4073" width="14.28515625" style="1" customWidth="1"/>
    <col min="4074" max="4074" width="5.7109375" style="1" customWidth="1"/>
    <col min="4075" max="4075" width="0" style="1" hidden="1" customWidth="1"/>
    <col min="4076" max="4076" width="17.28515625" style="1" customWidth="1"/>
    <col min="4077" max="4077" width="12.7109375" style="1" customWidth="1"/>
    <col min="4078" max="4078" width="0" style="1" hidden="1" customWidth="1"/>
    <col min="4079" max="4079" width="5.28515625" style="1" customWidth="1"/>
    <col min="4080" max="4080" width="0" style="1" hidden="1" customWidth="1"/>
    <col min="4081" max="4081" width="17" style="1" customWidth="1"/>
    <col min="4082" max="4082" width="6.28515625" style="1" customWidth="1"/>
    <col min="4083" max="4083" width="0" style="1" hidden="1" customWidth="1"/>
    <col min="4084" max="4084" width="14.28515625" style="1" customWidth="1"/>
    <col min="4085" max="4085" width="7.5703125" style="1" customWidth="1"/>
    <col min="4086" max="4086" width="0" style="1" hidden="1" customWidth="1"/>
    <col min="4087" max="4088" width="14.28515625" style="1" customWidth="1"/>
    <col min="4089" max="4089" width="20.85546875" style="1" customWidth="1"/>
    <col min="4090" max="4090" width="14.42578125" style="1" customWidth="1"/>
    <col min="4091" max="4091" width="15" style="1" customWidth="1"/>
    <col min="4092" max="4092" width="2.7109375" style="1" customWidth="1"/>
    <col min="4093" max="4093" width="11.7109375" style="1" customWidth="1"/>
    <col min="4094" max="4094" width="11.5703125" style="1" customWidth="1"/>
    <col min="4095" max="4095" width="2.28515625" style="1" customWidth="1"/>
    <col min="4096" max="4096" width="41" style="1" customWidth="1"/>
    <col min="4097" max="4097" width="14.28515625" style="1" customWidth="1"/>
    <col min="4098" max="4099" width="11.5703125" style="1" customWidth="1"/>
    <col min="4100" max="4100" width="21.85546875" style="1" customWidth="1"/>
    <col min="4101" max="4292" width="11.42578125" style="1"/>
    <col min="4293" max="4293" width="21.85546875" style="1" customWidth="1"/>
    <col min="4294" max="4294" width="13.85546875" style="1" customWidth="1"/>
    <col min="4295" max="4295" width="38.7109375" style="1" customWidth="1"/>
    <col min="4296" max="4296" width="3" style="1" bestFit="1" customWidth="1"/>
    <col min="4297" max="4297" width="32.28515625" style="1" customWidth="1"/>
    <col min="4298" max="4298" width="46.28515625" style="1" customWidth="1"/>
    <col min="4299" max="4299" width="19" style="1" customWidth="1"/>
    <col min="4300" max="4300" width="0" style="1" hidden="1" customWidth="1"/>
    <col min="4301" max="4301" width="17.7109375" style="1" customWidth="1"/>
    <col min="4302" max="4302" width="0" style="1" hidden="1" customWidth="1"/>
    <col min="4303" max="4303" width="22.28515625" style="1" customWidth="1"/>
    <col min="4304" max="4304" width="5.28515625" style="1" customWidth="1"/>
    <col min="4305" max="4305" width="36.28515625" style="1" customWidth="1"/>
    <col min="4306" max="4306" width="5.7109375" style="1" customWidth="1"/>
    <col min="4307" max="4307" width="0" style="1" hidden="1" customWidth="1"/>
    <col min="4308" max="4308" width="20.7109375" style="1" customWidth="1"/>
    <col min="4309" max="4309" width="4.85546875" style="1" customWidth="1"/>
    <col min="4310" max="4310" width="0" style="1" hidden="1" customWidth="1"/>
    <col min="4311" max="4311" width="24.7109375" style="1" customWidth="1"/>
    <col min="4312" max="4312" width="12.28515625" style="1" customWidth="1"/>
    <col min="4313" max="4313" width="0" style="1" hidden="1" customWidth="1"/>
    <col min="4314" max="4314" width="3.42578125" style="1" customWidth="1"/>
    <col min="4315" max="4315" width="0" style="1" hidden="1" customWidth="1"/>
    <col min="4316" max="4316" width="17.7109375" style="1" customWidth="1"/>
    <col min="4317" max="4317" width="3.42578125" style="1" customWidth="1"/>
    <col min="4318" max="4318" width="0" style="1" hidden="1" customWidth="1"/>
    <col min="4319" max="4319" width="23.7109375" style="1" customWidth="1"/>
    <col min="4320" max="4320" width="10" style="1" customWidth="1"/>
    <col min="4321" max="4321" width="0" style="1" hidden="1" customWidth="1"/>
    <col min="4322" max="4323" width="14.7109375" style="1" customWidth="1"/>
    <col min="4324" max="4324" width="12.85546875" style="1" customWidth="1"/>
    <col min="4325" max="4325" width="3.28515625" style="1" customWidth="1"/>
    <col min="4326" max="4326" width="30.28515625" style="1" customWidth="1"/>
    <col min="4327" max="4327" width="5" style="1" customWidth="1"/>
    <col min="4328" max="4328" width="0" style="1" hidden="1" customWidth="1"/>
    <col min="4329" max="4329" width="14.28515625" style="1" customWidth="1"/>
    <col min="4330" max="4330" width="5.7109375" style="1" customWidth="1"/>
    <col min="4331" max="4331" width="0" style="1" hidden="1" customWidth="1"/>
    <col min="4332" max="4332" width="17.28515625" style="1" customWidth="1"/>
    <col min="4333" max="4333" width="12.7109375" style="1" customWidth="1"/>
    <col min="4334" max="4334" width="0" style="1" hidden="1" customWidth="1"/>
    <col min="4335" max="4335" width="5.28515625" style="1" customWidth="1"/>
    <col min="4336" max="4336" width="0" style="1" hidden="1" customWidth="1"/>
    <col min="4337" max="4337" width="17" style="1" customWidth="1"/>
    <col min="4338" max="4338" width="6.28515625" style="1" customWidth="1"/>
    <col min="4339" max="4339" width="0" style="1" hidden="1" customWidth="1"/>
    <col min="4340" max="4340" width="14.28515625" style="1" customWidth="1"/>
    <col min="4341" max="4341" width="7.5703125" style="1" customWidth="1"/>
    <col min="4342" max="4342" width="0" style="1" hidden="1" customWidth="1"/>
    <col min="4343" max="4344" width="14.28515625" style="1" customWidth="1"/>
    <col min="4345" max="4345" width="20.85546875" style="1" customWidth="1"/>
    <col min="4346" max="4346" width="14.42578125" style="1" customWidth="1"/>
    <col min="4347" max="4347" width="15" style="1" customWidth="1"/>
    <col min="4348" max="4348" width="2.7109375" style="1" customWidth="1"/>
    <col min="4349" max="4349" width="11.7109375" style="1" customWidth="1"/>
    <col min="4350" max="4350" width="11.5703125" style="1" customWidth="1"/>
    <col min="4351" max="4351" width="2.28515625" style="1" customWidth="1"/>
    <col min="4352" max="4352" width="41" style="1" customWidth="1"/>
    <col min="4353" max="4353" width="14.28515625" style="1" customWidth="1"/>
    <col min="4354" max="4355" width="11.5703125" style="1" customWidth="1"/>
    <col min="4356" max="4356" width="21.85546875" style="1" customWidth="1"/>
    <col min="4357" max="4548" width="11.42578125" style="1"/>
    <col min="4549" max="4549" width="21.85546875" style="1" customWidth="1"/>
    <col min="4550" max="4550" width="13.85546875" style="1" customWidth="1"/>
    <col min="4551" max="4551" width="38.7109375" style="1" customWidth="1"/>
    <col min="4552" max="4552" width="3" style="1" bestFit="1" customWidth="1"/>
    <col min="4553" max="4553" width="32.28515625" style="1" customWidth="1"/>
    <col min="4554" max="4554" width="46.28515625" style="1" customWidth="1"/>
    <col min="4555" max="4555" width="19" style="1" customWidth="1"/>
    <col min="4556" max="4556" width="0" style="1" hidden="1" customWidth="1"/>
    <col min="4557" max="4557" width="17.7109375" style="1" customWidth="1"/>
    <col min="4558" max="4558" width="0" style="1" hidden="1" customWidth="1"/>
    <col min="4559" max="4559" width="22.28515625" style="1" customWidth="1"/>
    <col min="4560" max="4560" width="5.28515625" style="1" customWidth="1"/>
    <col min="4561" max="4561" width="36.28515625" style="1" customWidth="1"/>
    <col min="4562" max="4562" width="5.7109375" style="1" customWidth="1"/>
    <col min="4563" max="4563" width="0" style="1" hidden="1" customWidth="1"/>
    <col min="4564" max="4564" width="20.7109375" style="1" customWidth="1"/>
    <col min="4565" max="4565" width="4.85546875" style="1" customWidth="1"/>
    <col min="4566" max="4566" width="0" style="1" hidden="1" customWidth="1"/>
    <col min="4567" max="4567" width="24.7109375" style="1" customWidth="1"/>
    <col min="4568" max="4568" width="12.28515625" style="1" customWidth="1"/>
    <col min="4569" max="4569" width="0" style="1" hidden="1" customWidth="1"/>
    <col min="4570" max="4570" width="3.42578125" style="1" customWidth="1"/>
    <col min="4571" max="4571" width="0" style="1" hidden="1" customWidth="1"/>
    <col min="4572" max="4572" width="17.7109375" style="1" customWidth="1"/>
    <col min="4573" max="4573" width="3.42578125" style="1" customWidth="1"/>
    <col min="4574" max="4574" width="0" style="1" hidden="1" customWidth="1"/>
    <col min="4575" max="4575" width="23.7109375" style="1" customWidth="1"/>
    <col min="4576" max="4576" width="10" style="1" customWidth="1"/>
    <col min="4577" max="4577" width="0" style="1" hidden="1" customWidth="1"/>
    <col min="4578" max="4579" width="14.7109375" style="1" customWidth="1"/>
    <col min="4580" max="4580" width="12.85546875" style="1" customWidth="1"/>
    <col min="4581" max="4581" width="3.28515625" style="1" customWidth="1"/>
    <col min="4582" max="4582" width="30.28515625" style="1" customWidth="1"/>
    <col min="4583" max="4583" width="5" style="1" customWidth="1"/>
    <col min="4584" max="4584" width="0" style="1" hidden="1" customWidth="1"/>
    <col min="4585" max="4585" width="14.28515625" style="1" customWidth="1"/>
    <col min="4586" max="4586" width="5.7109375" style="1" customWidth="1"/>
    <col min="4587" max="4587" width="0" style="1" hidden="1" customWidth="1"/>
    <col min="4588" max="4588" width="17.28515625" style="1" customWidth="1"/>
    <col min="4589" max="4589" width="12.7109375" style="1" customWidth="1"/>
    <col min="4590" max="4590" width="0" style="1" hidden="1" customWidth="1"/>
    <col min="4591" max="4591" width="5.28515625" style="1" customWidth="1"/>
    <col min="4592" max="4592" width="0" style="1" hidden="1" customWidth="1"/>
    <col min="4593" max="4593" width="17" style="1" customWidth="1"/>
    <col min="4594" max="4594" width="6.28515625" style="1" customWidth="1"/>
    <col min="4595" max="4595" width="0" style="1" hidden="1" customWidth="1"/>
    <col min="4596" max="4596" width="14.28515625" style="1" customWidth="1"/>
    <col min="4597" max="4597" width="7.5703125" style="1" customWidth="1"/>
    <col min="4598" max="4598" width="0" style="1" hidden="1" customWidth="1"/>
    <col min="4599" max="4600" width="14.28515625" style="1" customWidth="1"/>
    <col min="4601" max="4601" width="20.85546875" style="1" customWidth="1"/>
    <col min="4602" max="4602" width="14.42578125" style="1" customWidth="1"/>
    <col min="4603" max="4603" width="15" style="1" customWidth="1"/>
    <col min="4604" max="4604" width="2.7109375" style="1" customWidth="1"/>
    <col min="4605" max="4605" width="11.7109375" style="1" customWidth="1"/>
    <col min="4606" max="4606" width="11.5703125" style="1" customWidth="1"/>
    <col min="4607" max="4607" width="2.28515625" style="1" customWidth="1"/>
    <col min="4608" max="4608" width="41" style="1" customWidth="1"/>
    <col min="4609" max="4609" width="14.28515625" style="1" customWidth="1"/>
    <col min="4610" max="4611" width="11.5703125" style="1" customWidth="1"/>
    <col min="4612" max="4612" width="21.85546875" style="1" customWidth="1"/>
    <col min="4613" max="4804" width="11.42578125" style="1"/>
    <col min="4805" max="4805" width="21.85546875" style="1" customWidth="1"/>
    <col min="4806" max="4806" width="13.85546875" style="1" customWidth="1"/>
    <col min="4807" max="4807" width="38.7109375" style="1" customWidth="1"/>
    <col min="4808" max="4808" width="3" style="1" bestFit="1" customWidth="1"/>
    <col min="4809" max="4809" width="32.28515625" style="1" customWidth="1"/>
    <col min="4810" max="4810" width="46.28515625" style="1" customWidth="1"/>
    <col min="4811" max="4811" width="19" style="1" customWidth="1"/>
    <col min="4812" max="4812" width="0" style="1" hidden="1" customWidth="1"/>
    <col min="4813" max="4813" width="17.7109375" style="1" customWidth="1"/>
    <col min="4814" max="4814" width="0" style="1" hidden="1" customWidth="1"/>
    <col min="4815" max="4815" width="22.28515625" style="1" customWidth="1"/>
    <col min="4816" max="4816" width="5.28515625" style="1" customWidth="1"/>
    <col min="4817" max="4817" width="36.28515625" style="1" customWidth="1"/>
    <col min="4818" max="4818" width="5.7109375" style="1" customWidth="1"/>
    <col min="4819" max="4819" width="0" style="1" hidden="1" customWidth="1"/>
    <col min="4820" max="4820" width="20.7109375" style="1" customWidth="1"/>
    <col min="4821" max="4821" width="4.85546875" style="1" customWidth="1"/>
    <col min="4822" max="4822" width="0" style="1" hidden="1" customWidth="1"/>
    <col min="4823" max="4823" width="24.7109375" style="1" customWidth="1"/>
    <col min="4824" max="4824" width="12.28515625" style="1" customWidth="1"/>
    <col min="4825" max="4825" width="0" style="1" hidden="1" customWidth="1"/>
    <col min="4826" max="4826" width="3.42578125" style="1" customWidth="1"/>
    <col min="4827" max="4827" width="0" style="1" hidden="1" customWidth="1"/>
    <col min="4828" max="4828" width="17.7109375" style="1" customWidth="1"/>
    <col min="4829" max="4829" width="3.42578125" style="1" customWidth="1"/>
    <col min="4830" max="4830" width="0" style="1" hidden="1" customWidth="1"/>
    <col min="4831" max="4831" width="23.7109375" style="1" customWidth="1"/>
    <col min="4832" max="4832" width="10" style="1" customWidth="1"/>
    <col min="4833" max="4833" width="0" style="1" hidden="1" customWidth="1"/>
    <col min="4834" max="4835" width="14.7109375" style="1" customWidth="1"/>
    <col min="4836" max="4836" width="12.85546875" style="1" customWidth="1"/>
    <col min="4837" max="4837" width="3.28515625" style="1" customWidth="1"/>
    <col min="4838" max="4838" width="30.28515625" style="1" customWidth="1"/>
    <col min="4839" max="4839" width="5" style="1" customWidth="1"/>
    <col min="4840" max="4840" width="0" style="1" hidden="1" customWidth="1"/>
    <col min="4841" max="4841" width="14.28515625" style="1" customWidth="1"/>
    <col min="4842" max="4842" width="5.7109375" style="1" customWidth="1"/>
    <col min="4843" max="4843" width="0" style="1" hidden="1" customWidth="1"/>
    <col min="4844" max="4844" width="17.28515625" style="1" customWidth="1"/>
    <col min="4845" max="4845" width="12.7109375" style="1" customWidth="1"/>
    <col min="4846" max="4846" width="0" style="1" hidden="1" customWidth="1"/>
    <col min="4847" max="4847" width="5.28515625" style="1" customWidth="1"/>
    <col min="4848" max="4848" width="0" style="1" hidden="1" customWidth="1"/>
    <col min="4849" max="4849" width="17" style="1" customWidth="1"/>
    <col min="4850" max="4850" width="6.28515625" style="1" customWidth="1"/>
    <col min="4851" max="4851" width="0" style="1" hidden="1" customWidth="1"/>
    <col min="4852" max="4852" width="14.28515625" style="1" customWidth="1"/>
    <col min="4853" max="4853" width="7.5703125" style="1" customWidth="1"/>
    <col min="4854" max="4854" width="0" style="1" hidden="1" customWidth="1"/>
    <col min="4855" max="4856" width="14.28515625" style="1" customWidth="1"/>
    <col min="4857" max="4857" width="20.85546875" style="1" customWidth="1"/>
    <col min="4858" max="4858" width="14.42578125" style="1" customWidth="1"/>
    <col min="4859" max="4859" width="15" style="1" customWidth="1"/>
    <col min="4860" max="4860" width="2.7109375" style="1" customWidth="1"/>
    <col min="4861" max="4861" width="11.7109375" style="1" customWidth="1"/>
    <col min="4862" max="4862" width="11.5703125" style="1" customWidth="1"/>
    <col min="4863" max="4863" width="2.28515625" style="1" customWidth="1"/>
    <col min="4864" max="4864" width="41" style="1" customWidth="1"/>
    <col min="4865" max="4865" width="14.28515625" style="1" customWidth="1"/>
    <col min="4866" max="4867" width="11.5703125" style="1" customWidth="1"/>
    <col min="4868" max="4868" width="21.85546875" style="1" customWidth="1"/>
    <col min="4869" max="5060" width="11.42578125" style="1"/>
    <col min="5061" max="5061" width="21.85546875" style="1" customWidth="1"/>
    <col min="5062" max="5062" width="13.85546875" style="1" customWidth="1"/>
    <col min="5063" max="5063" width="38.7109375" style="1" customWidth="1"/>
    <col min="5064" max="5064" width="3" style="1" bestFit="1" customWidth="1"/>
    <col min="5065" max="5065" width="32.28515625" style="1" customWidth="1"/>
    <col min="5066" max="5066" width="46.28515625" style="1" customWidth="1"/>
    <col min="5067" max="5067" width="19" style="1" customWidth="1"/>
    <col min="5068" max="5068" width="0" style="1" hidden="1" customWidth="1"/>
    <col min="5069" max="5069" width="17.7109375" style="1" customWidth="1"/>
    <col min="5070" max="5070" width="0" style="1" hidden="1" customWidth="1"/>
    <col min="5071" max="5071" width="22.28515625" style="1" customWidth="1"/>
    <col min="5072" max="5072" width="5.28515625" style="1" customWidth="1"/>
    <col min="5073" max="5073" width="36.28515625" style="1" customWidth="1"/>
    <col min="5074" max="5074" width="5.7109375" style="1" customWidth="1"/>
    <col min="5075" max="5075" width="0" style="1" hidden="1" customWidth="1"/>
    <col min="5076" max="5076" width="20.7109375" style="1" customWidth="1"/>
    <col min="5077" max="5077" width="4.85546875" style="1" customWidth="1"/>
    <col min="5078" max="5078" width="0" style="1" hidden="1" customWidth="1"/>
    <col min="5079" max="5079" width="24.7109375" style="1" customWidth="1"/>
    <col min="5080" max="5080" width="12.28515625" style="1" customWidth="1"/>
    <col min="5081" max="5081" width="0" style="1" hidden="1" customWidth="1"/>
    <col min="5082" max="5082" width="3.42578125" style="1" customWidth="1"/>
    <col min="5083" max="5083" width="0" style="1" hidden="1" customWidth="1"/>
    <col min="5084" max="5084" width="17.7109375" style="1" customWidth="1"/>
    <col min="5085" max="5085" width="3.42578125" style="1" customWidth="1"/>
    <col min="5086" max="5086" width="0" style="1" hidden="1" customWidth="1"/>
    <col min="5087" max="5087" width="23.7109375" style="1" customWidth="1"/>
    <col min="5088" max="5088" width="10" style="1" customWidth="1"/>
    <col min="5089" max="5089" width="0" style="1" hidden="1" customWidth="1"/>
    <col min="5090" max="5091" width="14.7109375" style="1" customWidth="1"/>
    <col min="5092" max="5092" width="12.85546875" style="1" customWidth="1"/>
    <col min="5093" max="5093" width="3.28515625" style="1" customWidth="1"/>
    <col min="5094" max="5094" width="30.28515625" style="1" customWidth="1"/>
    <col min="5095" max="5095" width="5" style="1" customWidth="1"/>
    <col min="5096" max="5096" width="0" style="1" hidden="1" customWidth="1"/>
    <col min="5097" max="5097" width="14.28515625" style="1" customWidth="1"/>
    <col min="5098" max="5098" width="5.7109375" style="1" customWidth="1"/>
    <col min="5099" max="5099" width="0" style="1" hidden="1" customWidth="1"/>
    <col min="5100" max="5100" width="17.28515625" style="1" customWidth="1"/>
    <col min="5101" max="5101" width="12.7109375" style="1" customWidth="1"/>
    <col min="5102" max="5102" width="0" style="1" hidden="1" customWidth="1"/>
    <col min="5103" max="5103" width="5.28515625" style="1" customWidth="1"/>
    <col min="5104" max="5104" width="0" style="1" hidden="1" customWidth="1"/>
    <col min="5105" max="5105" width="17" style="1" customWidth="1"/>
    <col min="5106" max="5106" width="6.28515625" style="1" customWidth="1"/>
    <col min="5107" max="5107" width="0" style="1" hidden="1" customWidth="1"/>
    <col min="5108" max="5108" width="14.28515625" style="1" customWidth="1"/>
    <col min="5109" max="5109" width="7.5703125" style="1" customWidth="1"/>
    <col min="5110" max="5110" width="0" style="1" hidden="1" customWidth="1"/>
    <col min="5111" max="5112" width="14.28515625" style="1" customWidth="1"/>
    <col min="5113" max="5113" width="20.85546875" style="1" customWidth="1"/>
    <col min="5114" max="5114" width="14.42578125" style="1" customWidth="1"/>
    <col min="5115" max="5115" width="15" style="1" customWidth="1"/>
    <col min="5116" max="5116" width="2.7109375" style="1" customWidth="1"/>
    <col min="5117" max="5117" width="11.7109375" style="1" customWidth="1"/>
    <col min="5118" max="5118" width="11.5703125" style="1" customWidth="1"/>
    <col min="5119" max="5119" width="2.28515625" style="1" customWidth="1"/>
    <col min="5120" max="5120" width="41" style="1" customWidth="1"/>
    <col min="5121" max="5121" width="14.28515625" style="1" customWidth="1"/>
    <col min="5122" max="5123" width="11.5703125" style="1" customWidth="1"/>
    <col min="5124" max="5124" width="21.85546875" style="1" customWidth="1"/>
    <col min="5125" max="5316" width="11.42578125" style="1"/>
    <col min="5317" max="5317" width="21.85546875" style="1" customWidth="1"/>
    <col min="5318" max="5318" width="13.85546875" style="1" customWidth="1"/>
    <col min="5319" max="5319" width="38.7109375" style="1" customWidth="1"/>
    <col min="5320" max="5320" width="3" style="1" bestFit="1" customWidth="1"/>
    <col min="5321" max="5321" width="32.28515625" style="1" customWidth="1"/>
    <col min="5322" max="5322" width="46.28515625" style="1" customWidth="1"/>
    <col min="5323" max="5323" width="19" style="1" customWidth="1"/>
    <col min="5324" max="5324" width="0" style="1" hidden="1" customWidth="1"/>
    <col min="5325" max="5325" width="17.7109375" style="1" customWidth="1"/>
    <col min="5326" max="5326" width="0" style="1" hidden="1" customWidth="1"/>
    <col min="5327" max="5327" width="22.28515625" style="1" customWidth="1"/>
    <col min="5328" max="5328" width="5.28515625" style="1" customWidth="1"/>
    <col min="5329" max="5329" width="36.28515625" style="1" customWidth="1"/>
    <col min="5330" max="5330" width="5.7109375" style="1" customWidth="1"/>
    <col min="5331" max="5331" width="0" style="1" hidden="1" customWidth="1"/>
    <col min="5332" max="5332" width="20.7109375" style="1" customWidth="1"/>
    <col min="5333" max="5333" width="4.85546875" style="1" customWidth="1"/>
    <col min="5334" max="5334" width="0" style="1" hidden="1" customWidth="1"/>
    <col min="5335" max="5335" width="24.7109375" style="1" customWidth="1"/>
    <col min="5336" max="5336" width="12.28515625" style="1" customWidth="1"/>
    <col min="5337" max="5337" width="0" style="1" hidden="1" customWidth="1"/>
    <col min="5338" max="5338" width="3.42578125" style="1" customWidth="1"/>
    <col min="5339" max="5339" width="0" style="1" hidden="1" customWidth="1"/>
    <col min="5340" max="5340" width="17.7109375" style="1" customWidth="1"/>
    <col min="5341" max="5341" width="3.42578125" style="1" customWidth="1"/>
    <col min="5342" max="5342" width="0" style="1" hidden="1" customWidth="1"/>
    <col min="5343" max="5343" width="23.7109375" style="1" customWidth="1"/>
    <col min="5344" max="5344" width="10" style="1" customWidth="1"/>
    <col min="5345" max="5345" width="0" style="1" hidden="1" customWidth="1"/>
    <col min="5346" max="5347" width="14.7109375" style="1" customWidth="1"/>
    <col min="5348" max="5348" width="12.85546875" style="1" customWidth="1"/>
    <col min="5349" max="5349" width="3.28515625" style="1" customWidth="1"/>
    <col min="5350" max="5350" width="30.28515625" style="1" customWidth="1"/>
    <col min="5351" max="5351" width="5" style="1" customWidth="1"/>
    <col min="5352" max="5352" width="0" style="1" hidden="1" customWidth="1"/>
    <col min="5353" max="5353" width="14.28515625" style="1" customWidth="1"/>
    <col min="5354" max="5354" width="5.7109375" style="1" customWidth="1"/>
    <col min="5355" max="5355" width="0" style="1" hidden="1" customWidth="1"/>
    <col min="5356" max="5356" width="17.28515625" style="1" customWidth="1"/>
    <col min="5357" max="5357" width="12.7109375" style="1" customWidth="1"/>
    <col min="5358" max="5358" width="0" style="1" hidden="1" customWidth="1"/>
    <col min="5359" max="5359" width="5.28515625" style="1" customWidth="1"/>
    <col min="5360" max="5360" width="0" style="1" hidden="1" customWidth="1"/>
    <col min="5361" max="5361" width="17" style="1" customWidth="1"/>
    <col min="5362" max="5362" width="6.28515625" style="1" customWidth="1"/>
    <col min="5363" max="5363" width="0" style="1" hidden="1" customWidth="1"/>
    <col min="5364" max="5364" width="14.28515625" style="1" customWidth="1"/>
    <col min="5365" max="5365" width="7.5703125" style="1" customWidth="1"/>
    <col min="5366" max="5366" width="0" style="1" hidden="1" customWidth="1"/>
    <col min="5367" max="5368" width="14.28515625" style="1" customWidth="1"/>
    <col min="5369" max="5369" width="20.85546875" style="1" customWidth="1"/>
    <col min="5370" max="5370" width="14.42578125" style="1" customWidth="1"/>
    <col min="5371" max="5371" width="15" style="1" customWidth="1"/>
    <col min="5372" max="5372" width="2.7109375" style="1" customWidth="1"/>
    <col min="5373" max="5373" width="11.7109375" style="1" customWidth="1"/>
    <col min="5374" max="5374" width="11.5703125" style="1" customWidth="1"/>
    <col min="5375" max="5375" width="2.28515625" style="1" customWidth="1"/>
    <col min="5376" max="5376" width="41" style="1" customWidth="1"/>
    <col min="5377" max="5377" width="14.28515625" style="1" customWidth="1"/>
    <col min="5378" max="5379" width="11.5703125" style="1" customWidth="1"/>
    <col min="5380" max="5380" width="21.85546875" style="1" customWidth="1"/>
    <col min="5381" max="5572" width="11.42578125" style="1"/>
    <col min="5573" max="5573" width="21.85546875" style="1" customWidth="1"/>
    <col min="5574" max="5574" width="13.85546875" style="1" customWidth="1"/>
    <col min="5575" max="5575" width="38.7109375" style="1" customWidth="1"/>
    <col min="5576" max="5576" width="3" style="1" bestFit="1" customWidth="1"/>
    <col min="5577" max="5577" width="32.28515625" style="1" customWidth="1"/>
    <col min="5578" max="5578" width="46.28515625" style="1" customWidth="1"/>
    <col min="5579" max="5579" width="19" style="1" customWidth="1"/>
    <col min="5580" max="5580" width="0" style="1" hidden="1" customWidth="1"/>
    <col min="5581" max="5581" width="17.7109375" style="1" customWidth="1"/>
    <col min="5582" max="5582" width="0" style="1" hidden="1" customWidth="1"/>
    <col min="5583" max="5583" width="22.28515625" style="1" customWidth="1"/>
    <col min="5584" max="5584" width="5.28515625" style="1" customWidth="1"/>
    <col min="5585" max="5585" width="36.28515625" style="1" customWidth="1"/>
    <col min="5586" max="5586" width="5.7109375" style="1" customWidth="1"/>
    <col min="5587" max="5587" width="0" style="1" hidden="1" customWidth="1"/>
    <col min="5588" max="5588" width="20.7109375" style="1" customWidth="1"/>
    <col min="5589" max="5589" width="4.85546875" style="1" customWidth="1"/>
    <col min="5590" max="5590" width="0" style="1" hidden="1" customWidth="1"/>
    <col min="5591" max="5591" width="24.7109375" style="1" customWidth="1"/>
    <col min="5592" max="5592" width="12.28515625" style="1" customWidth="1"/>
    <col min="5593" max="5593" width="0" style="1" hidden="1" customWidth="1"/>
    <col min="5594" max="5594" width="3.42578125" style="1" customWidth="1"/>
    <col min="5595" max="5595" width="0" style="1" hidden="1" customWidth="1"/>
    <col min="5596" max="5596" width="17.7109375" style="1" customWidth="1"/>
    <col min="5597" max="5597" width="3.42578125" style="1" customWidth="1"/>
    <col min="5598" max="5598" width="0" style="1" hidden="1" customWidth="1"/>
    <col min="5599" max="5599" width="23.7109375" style="1" customWidth="1"/>
    <col min="5600" max="5600" width="10" style="1" customWidth="1"/>
    <col min="5601" max="5601" width="0" style="1" hidden="1" customWidth="1"/>
    <col min="5602" max="5603" width="14.7109375" style="1" customWidth="1"/>
    <col min="5604" max="5604" width="12.85546875" style="1" customWidth="1"/>
    <col min="5605" max="5605" width="3.28515625" style="1" customWidth="1"/>
    <col min="5606" max="5606" width="30.28515625" style="1" customWidth="1"/>
    <col min="5607" max="5607" width="5" style="1" customWidth="1"/>
    <col min="5608" max="5608" width="0" style="1" hidden="1" customWidth="1"/>
    <col min="5609" max="5609" width="14.28515625" style="1" customWidth="1"/>
    <col min="5610" max="5610" width="5.7109375" style="1" customWidth="1"/>
    <col min="5611" max="5611" width="0" style="1" hidden="1" customWidth="1"/>
    <col min="5612" max="5612" width="17.28515625" style="1" customWidth="1"/>
    <col min="5613" max="5613" width="12.7109375" style="1" customWidth="1"/>
    <col min="5614" max="5614" width="0" style="1" hidden="1" customWidth="1"/>
    <col min="5615" max="5615" width="5.28515625" style="1" customWidth="1"/>
    <col min="5616" max="5616" width="0" style="1" hidden="1" customWidth="1"/>
    <col min="5617" max="5617" width="17" style="1" customWidth="1"/>
    <col min="5618" max="5618" width="6.28515625" style="1" customWidth="1"/>
    <col min="5619" max="5619" width="0" style="1" hidden="1" customWidth="1"/>
    <col min="5620" max="5620" width="14.28515625" style="1" customWidth="1"/>
    <col min="5621" max="5621" width="7.5703125" style="1" customWidth="1"/>
    <col min="5622" max="5622" width="0" style="1" hidden="1" customWidth="1"/>
    <col min="5623" max="5624" width="14.28515625" style="1" customWidth="1"/>
    <col min="5625" max="5625" width="20.85546875" style="1" customWidth="1"/>
    <col min="5626" max="5626" width="14.42578125" style="1" customWidth="1"/>
    <col min="5627" max="5627" width="15" style="1" customWidth="1"/>
    <col min="5628" max="5628" width="2.7109375" style="1" customWidth="1"/>
    <col min="5629" max="5629" width="11.7109375" style="1" customWidth="1"/>
    <col min="5630" max="5630" width="11.5703125" style="1" customWidth="1"/>
    <col min="5631" max="5631" width="2.28515625" style="1" customWidth="1"/>
    <col min="5632" max="5632" width="41" style="1" customWidth="1"/>
    <col min="5633" max="5633" width="14.28515625" style="1" customWidth="1"/>
    <col min="5634" max="5635" width="11.5703125" style="1" customWidth="1"/>
    <col min="5636" max="5636" width="21.85546875" style="1" customWidth="1"/>
    <col min="5637" max="5828" width="11.42578125" style="1"/>
    <col min="5829" max="5829" width="21.85546875" style="1" customWidth="1"/>
    <col min="5830" max="5830" width="13.85546875" style="1" customWidth="1"/>
    <col min="5831" max="5831" width="38.7109375" style="1" customWidth="1"/>
    <col min="5832" max="5832" width="3" style="1" bestFit="1" customWidth="1"/>
    <col min="5833" max="5833" width="32.28515625" style="1" customWidth="1"/>
    <col min="5834" max="5834" width="46.28515625" style="1" customWidth="1"/>
    <col min="5835" max="5835" width="19" style="1" customWidth="1"/>
    <col min="5836" max="5836" width="0" style="1" hidden="1" customWidth="1"/>
    <col min="5837" max="5837" width="17.7109375" style="1" customWidth="1"/>
    <col min="5838" max="5838" width="0" style="1" hidden="1" customWidth="1"/>
    <col min="5839" max="5839" width="22.28515625" style="1" customWidth="1"/>
    <col min="5840" max="5840" width="5.28515625" style="1" customWidth="1"/>
    <col min="5841" max="5841" width="36.28515625" style="1" customWidth="1"/>
    <col min="5842" max="5842" width="5.7109375" style="1" customWidth="1"/>
    <col min="5843" max="5843" width="0" style="1" hidden="1" customWidth="1"/>
    <col min="5844" max="5844" width="20.7109375" style="1" customWidth="1"/>
    <col min="5845" max="5845" width="4.85546875" style="1" customWidth="1"/>
    <col min="5846" max="5846" width="0" style="1" hidden="1" customWidth="1"/>
    <col min="5847" max="5847" width="24.7109375" style="1" customWidth="1"/>
    <col min="5848" max="5848" width="12.28515625" style="1" customWidth="1"/>
    <col min="5849" max="5849" width="0" style="1" hidden="1" customWidth="1"/>
    <col min="5850" max="5850" width="3.42578125" style="1" customWidth="1"/>
    <col min="5851" max="5851" width="0" style="1" hidden="1" customWidth="1"/>
    <col min="5852" max="5852" width="17.7109375" style="1" customWidth="1"/>
    <col min="5853" max="5853" width="3.42578125" style="1" customWidth="1"/>
    <col min="5854" max="5854" width="0" style="1" hidden="1" customWidth="1"/>
    <col min="5855" max="5855" width="23.7109375" style="1" customWidth="1"/>
    <col min="5856" max="5856" width="10" style="1" customWidth="1"/>
    <col min="5857" max="5857" width="0" style="1" hidden="1" customWidth="1"/>
    <col min="5858" max="5859" width="14.7109375" style="1" customWidth="1"/>
    <col min="5860" max="5860" width="12.85546875" style="1" customWidth="1"/>
    <col min="5861" max="5861" width="3.28515625" style="1" customWidth="1"/>
    <col min="5862" max="5862" width="30.28515625" style="1" customWidth="1"/>
    <col min="5863" max="5863" width="5" style="1" customWidth="1"/>
    <col min="5864" max="5864" width="0" style="1" hidden="1" customWidth="1"/>
    <col min="5865" max="5865" width="14.28515625" style="1" customWidth="1"/>
    <col min="5866" max="5866" width="5.7109375" style="1" customWidth="1"/>
    <col min="5867" max="5867" width="0" style="1" hidden="1" customWidth="1"/>
    <col min="5868" max="5868" width="17.28515625" style="1" customWidth="1"/>
    <col min="5869" max="5869" width="12.7109375" style="1" customWidth="1"/>
    <col min="5870" max="5870" width="0" style="1" hidden="1" customWidth="1"/>
    <col min="5871" max="5871" width="5.28515625" style="1" customWidth="1"/>
    <col min="5872" max="5872" width="0" style="1" hidden="1" customWidth="1"/>
    <col min="5873" max="5873" width="17" style="1" customWidth="1"/>
    <col min="5874" max="5874" width="6.28515625" style="1" customWidth="1"/>
    <col min="5875" max="5875" width="0" style="1" hidden="1" customWidth="1"/>
    <col min="5876" max="5876" width="14.28515625" style="1" customWidth="1"/>
    <col min="5877" max="5877" width="7.5703125" style="1" customWidth="1"/>
    <col min="5878" max="5878" width="0" style="1" hidden="1" customWidth="1"/>
    <col min="5879" max="5880" width="14.28515625" style="1" customWidth="1"/>
    <col min="5881" max="5881" width="20.85546875" style="1" customWidth="1"/>
    <col min="5882" max="5882" width="14.42578125" style="1" customWidth="1"/>
    <col min="5883" max="5883" width="15" style="1" customWidth="1"/>
    <col min="5884" max="5884" width="2.7109375" style="1" customWidth="1"/>
    <col min="5885" max="5885" width="11.7109375" style="1" customWidth="1"/>
    <col min="5886" max="5886" width="11.5703125" style="1" customWidth="1"/>
    <col min="5887" max="5887" width="2.28515625" style="1" customWidth="1"/>
    <col min="5888" max="5888" width="41" style="1" customWidth="1"/>
    <col min="5889" max="5889" width="14.28515625" style="1" customWidth="1"/>
    <col min="5890" max="5891" width="11.5703125" style="1" customWidth="1"/>
    <col min="5892" max="5892" width="21.85546875" style="1" customWidth="1"/>
    <col min="5893" max="6084" width="11.42578125" style="1"/>
    <col min="6085" max="6085" width="21.85546875" style="1" customWidth="1"/>
    <col min="6086" max="6086" width="13.85546875" style="1" customWidth="1"/>
    <col min="6087" max="6087" width="38.7109375" style="1" customWidth="1"/>
    <col min="6088" max="6088" width="3" style="1" bestFit="1" customWidth="1"/>
    <col min="6089" max="6089" width="32.28515625" style="1" customWidth="1"/>
    <col min="6090" max="6090" width="46.28515625" style="1" customWidth="1"/>
    <col min="6091" max="6091" width="19" style="1" customWidth="1"/>
    <col min="6092" max="6092" width="0" style="1" hidden="1" customWidth="1"/>
    <col min="6093" max="6093" width="17.7109375" style="1" customWidth="1"/>
    <col min="6094" max="6094" width="0" style="1" hidden="1" customWidth="1"/>
    <col min="6095" max="6095" width="22.28515625" style="1" customWidth="1"/>
    <col min="6096" max="6096" width="5.28515625" style="1" customWidth="1"/>
    <col min="6097" max="6097" width="36.28515625" style="1" customWidth="1"/>
    <col min="6098" max="6098" width="5.7109375" style="1" customWidth="1"/>
    <col min="6099" max="6099" width="0" style="1" hidden="1" customWidth="1"/>
    <col min="6100" max="6100" width="20.7109375" style="1" customWidth="1"/>
    <col min="6101" max="6101" width="4.85546875" style="1" customWidth="1"/>
    <col min="6102" max="6102" width="0" style="1" hidden="1" customWidth="1"/>
    <col min="6103" max="6103" width="24.7109375" style="1" customWidth="1"/>
    <col min="6104" max="6104" width="12.28515625" style="1" customWidth="1"/>
    <col min="6105" max="6105" width="0" style="1" hidden="1" customWidth="1"/>
    <col min="6106" max="6106" width="3.42578125" style="1" customWidth="1"/>
    <col min="6107" max="6107" width="0" style="1" hidden="1" customWidth="1"/>
    <col min="6108" max="6108" width="17.7109375" style="1" customWidth="1"/>
    <col min="6109" max="6109" width="3.42578125" style="1" customWidth="1"/>
    <col min="6110" max="6110" width="0" style="1" hidden="1" customWidth="1"/>
    <col min="6111" max="6111" width="23.7109375" style="1" customWidth="1"/>
    <col min="6112" max="6112" width="10" style="1" customWidth="1"/>
    <col min="6113" max="6113" width="0" style="1" hidden="1" customWidth="1"/>
    <col min="6114" max="6115" width="14.7109375" style="1" customWidth="1"/>
    <col min="6116" max="6116" width="12.85546875" style="1" customWidth="1"/>
    <col min="6117" max="6117" width="3.28515625" style="1" customWidth="1"/>
    <col min="6118" max="6118" width="30.28515625" style="1" customWidth="1"/>
    <col min="6119" max="6119" width="5" style="1" customWidth="1"/>
    <col min="6120" max="6120" width="0" style="1" hidden="1" customWidth="1"/>
    <col min="6121" max="6121" width="14.28515625" style="1" customWidth="1"/>
    <col min="6122" max="6122" width="5.7109375" style="1" customWidth="1"/>
    <col min="6123" max="6123" width="0" style="1" hidden="1" customWidth="1"/>
    <col min="6124" max="6124" width="17.28515625" style="1" customWidth="1"/>
    <col min="6125" max="6125" width="12.7109375" style="1" customWidth="1"/>
    <col min="6126" max="6126" width="0" style="1" hidden="1" customWidth="1"/>
    <col min="6127" max="6127" width="5.28515625" style="1" customWidth="1"/>
    <col min="6128" max="6128" width="0" style="1" hidden="1" customWidth="1"/>
    <col min="6129" max="6129" width="17" style="1" customWidth="1"/>
    <col min="6130" max="6130" width="6.28515625" style="1" customWidth="1"/>
    <col min="6131" max="6131" width="0" style="1" hidden="1" customWidth="1"/>
    <col min="6132" max="6132" width="14.28515625" style="1" customWidth="1"/>
    <col min="6133" max="6133" width="7.5703125" style="1" customWidth="1"/>
    <col min="6134" max="6134" width="0" style="1" hidden="1" customWidth="1"/>
    <col min="6135" max="6136" width="14.28515625" style="1" customWidth="1"/>
    <col min="6137" max="6137" width="20.85546875" style="1" customWidth="1"/>
    <col min="6138" max="6138" width="14.42578125" style="1" customWidth="1"/>
    <col min="6139" max="6139" width="15" style="1" customWidth="1"/>
    <col min="6140" max="6140" width="2.7109375" style="1" customWidth="1"/>
    <col min="6141" max="6141" width="11.7109375" style="1" customWidth="1"/>
    <col min="6142" max="6142" width="11.5703125" style="1" customWidth="1"/>
    <col min="6143" max="6143" width="2.28515625" style="1" customWidth="1"/>
    <col min="6144" max="6144" width="41" style="1" customWidth="1"/>
    <col min="6145" max="6145" width="14.28515625" style="1" customWidth="1"/>
    <col min="6146" max="6147" width="11.5703125" style="1" customWidth="1"/>
    <col min="6148" max="6148" width="21.85546875" style="1" customWidth="1"/>
    <col min="6149" max="6340" width="11.42578125" style="1"/>
    <col min="6341" max="6341" width="21.85546875" style="1" customWidth="1"/>
    <col min="6342" max="6342" width="13.85546875" style="1" customWidth="1"/>
    <col min="6343" max="6343" width="38.7109375" style="1" customWidth="1"/>
    <col min="6344" max="6344" width="3" style="1" bestFit="1" customWidth="1"/>
    <col min="6345" max="6345" width="32.28515625" style="1" customWidth="1"/>
    <col min="6346" max="6346" width="46.28515625" style="1" customWidth="1"/>
    <col min="6347" max="6347" width="19" style="1" customWidth="1"/>
    <col min="6348" max="6348" width="0" style="1" hidden="1" customWidth="1"/>
    <col min="6349" max="6349" width="17.7109375" style="1" customWidth="1"/>
    <col min="6350" max="6350" width="0" style="1" hidden="1" customWidth="1"/>
    <col min="6351" max="6351" width="22.28515625" style="1" customWidth="1"/>
    <col min="6352" max="6352" width="5.28515625" style="1" customWidth="1"/>
    <col min="6353" max="6353" width="36.28515625" style="1" customWidth="1"/>
    <col min="6354" max="6354" width="5.7109375" style="1" customWidth="1"/>
    <col min="6355" max="6355" width="0" style="1" hidden="1" customWidth="1"/>
    <col min="6356" max="6356" width="20.7109375" style="1" customWidth="1"/>
    <col min="6357" max="6357" width="4.85546875" style="1" customWidth="1"/>
    <col min="6358" max="6358" width="0" style="1" hidden="1" customWidth="1"/>
    <col min="6359" max="6359" width="24.7109375" style="1" customWidth="1"/>
    <col min="6360" max="6360" width="12.28515625" style="1" customWidth="1"/>
    <col min="6361" max="6361" width="0" style="1" hidden="1" customWidth="1"/>
    <col min="6362" max="6362" width="3.42578125" style="1" customWidth="1"/>
    <col min="6363" max="6363" width="0" style="1" hidden="1" customWidth="1"/>
    <col min="6364" max="6364" width="17.7109375" style="1" customWidth="1"/>
    <col min="6365" max="6365" width="3.42578125" style="1" customWidth="1"/>
    <col min="6366" max="6366" width="0" style="1" hidden="1" customWidth="1"/>
    <col min="6367" max="6367" width="23.7109375" style="1" customWidth="1"/>
    <col min="6368" max="6368" width="10" style="1" customWidth="1"/>
    <col min="6369" max="6369" width="0" style="1" hidden="1" customWidth="1"/>
    <col min="6370" max="6371" width="14.7109375" style="1" customWidth="1"/>
    <col min="6372" max="6372" width="12.85546875" style="1" customWidth="1"/>
    <col min="6373" max="6373" width="3.28515625" style="1" customWidth="1"/>
    <col min="6374" max="6374" width="30.28515625" style="1" customWidth="1"/>
    <col min="6375" max="6375" width="5" style="1" customWidth="1"/>
    <col min="6376" max="6376" width="0" style="1" hidden="1" customWidth="1"/>
    <col min="6377" max="6377" width="14.28515625" style="1" customWidth="1"/>
    <col min="6378" max="6378" width="5.7109375" style="1" customWidth="1"/>
    <col min="6379" max="6379" width="0" style="1" hidden="1" customWidth="1"/>
    <col min="6380" max="6380" width="17.28515625" style="1" customWidth="1"/>
    <col min="6381" max="6381" width="12.7109375" style="1" customWidth="1"/>
    <col min="6382" max="6382" width="0" style="1" hidden="1" customWidth="1"/>
    <col min="6383" max="6383" width="5.28515625" style="1" customWidth="1"/>
    <col min="6384" max="6384" width="0" style="1" hidden="1" customWidth="1"/>
    <col min="6385" max="6385" width="17" style="1" customWidth="1"/>
    <col min="6386" max="6386" width="6.28515625" style="1" customWidth="1"/>
    <col min="6387" max="6387" width="0" style="1" hidden="1" customWidth="1"/>
    <col min="6388" max="6388" width="14.28515625" style="1" customWidth="1"/>
    <col min="6389" max="6389" width="7.5703125" style="1" customWidth="1"/>
    <col min="6390" max="6390" width="0" style="1" hidden="1" customWidth="1"/>
    <col min="6391" max="6392" width="14.28515625" style="1" customWidth="1"/>
    <col min="6393" max="6393" width="20.85546875" style="1" customWidth="1"/>
    <col min="6394" max="6394" width="14.42578125" style="1" customWidth="1"/>
    <col min="6395" max="6395" width="15" style="1" customWidth="1"/>
    <col min="6396" max="6396" width="2.7109375" style="1" customWidth="1"/>
    <col min="6397" max="6397" width="11.7109375" style="1" customWidth="1"/>
    <col min="6398" max="6398" width="11.5703125" style="1" customWidth="1"/>
    <col min="6399" max="6399" width="2.28515625" style="1" customWidth="1"/>
    <col min="6400" max="6400" width="41" style="1" customWidth="1"/>
    <col min="6401" max="6401" width="14.28515625" style="1" customWidth="1"/>
    <col min="6402" max="6403" width="11.5703125" style="1" customWidth="1"/>
    <col min="6404" max="6404" width="21.85546875" style="1" customWidth="1"/>
    <col min="6405" max="6596" width="11.42578125" style="1"/>
    <col min="6597" max="6597" width="21.85546875" style="1" customWidth="1"/>
    <col min="6598" max="6598" width="13.85546875" style="1" customWidth="1"/>
    <col min="6599" max="6599" width="38.7109375" style="1" customWidth="1"/>
    <col min="6600" max="6600" width="3" style="1" bestFit="1" customWidth="1"/>
    <col min="6601" max="6601" width="32.28515625" style="1" customWidth="1"/>
    <col min="6602" max="6602" width="46.28515625" style="1" customWidth="1"/>
    <col min="6603" max="6603" width="19" style="1" customWidth="1"/>
    <col min="6604" max="6604" width="0" style="1" hidden="1" customWidth="1"/>
    <col min="6605" max="6605" width="17.7109375" style="1" customWidth="1"/>
    <col min="6606" max="6606" width="0" style="1" hidden="1" customWidth="1"/>
    <col min="6607" max="6607" width="22.28515625" style="1" customWidth="1"/>
    <col min="6608" max="6608" width="5.28515625" style="1" customWidth="1"/>
    <col min="6609" max="6609" width="36.28515625" style="1" customWidth="1"/>
    <col min="6610" max="6610" width="5.7109375" style="1" customWidth="1"/>
    <col min="6611" max="6611" width="0" style="1" hidden="1" customWidth="1"/>
    <col min="6612" max="6612" width="20.7109375" style="1" customWidth="1"/>
    <col min="6613" max="6613" width="4.85546875" style="1" customWidth="1"/>
    <col min="6614" max="6614" width="0" style="1" hidden="1" customWidth="1"/>
    <col min="6615" max="6615" width="24.7109375" style="1" customWidth="1"/>
    <col min="6616" max="6616" width="12.28515625" style="1" customWidth="1"/>
    <col min="6617" max="6617" width="0" style="1" hidden="1" customWidth="1"/>
    <col min="6618" max="6618" width="3.42578125" style="1" customWidth="1"/>
    <col min="6619" max="6619" width="0" style="1" hidden="1" customWidth="1"/>
    <col min="6620" max="6620" width="17.7109375" style="1" customWidth="1"/>
    <col min="6621" max="6621" width="3.42578125" style="1" customWidth="1"/>
    <col min="6622" max="6622" width="0" style="1" hidden="1" customWidth="1"/>
    <col min="6623" max="6623" width="23.7109375" style="1" customWidth="1"/>
    <col min="6624" max="6624" width="10" style="1" customWidth="1"/>
    <col min="6625" max="6625" width="0" style="1" hidden="1" customWidth="1"/>
    <col min="6626" max="6627" width="14.7109375" style="1" customWidth="1"/>
    <col min="6628" max="6628" width="12.85546875" style="1" customWidth="1"/>
    <col min="6629" max="6629" width="3.28515625" style="1" customWidth="1"/>
    <col min="6630" max="6630" width="30.28515625" style="1" customWidth="1"/>
    <col min="6631" max="6631" width="5" style="1" customWidth="1"/>
    <col min="6632" max="6632" width="0" style="1" hidden="1" customWidth="1"/>
    <col min="6633" max="6633" width="14.28515625" style="1" customWidth="1"/>
    <col min="6634" max="6634" width="5.7109375" style="1" customWidth="1"/>
    <col min="6635" max="6635" width="0" style="1" hidden="1" customWidth="1"/>
    <col min="6636" max="6636" width="17.28515625" style="1" customWidth="1"/>
    <col min="6637" max="6637" width="12.7109375" style="1" customWidth="1"/>
    <col min="6638" max="6638" width="0" style="1" hidden="1" customWidth="1"/>
    <col min="6639" max="6639" width="5.28515625" style="1" customWidth="1"/>
    <col min="6640" max="6640" width="0" style="1" hidden="1" customWidth="1"/>
    <col min="6641" max="6641" width="17" style="1" customWidth="1"/>
    <col min="6642" max="6642" width="6.28515625" style="1" customWidth="1"/>
    <col min="6643" max="6643" width="0" style="1" hidden="1" customWidth="1"/>
    <col min="6644" max="6644" width="14.28515625" style="1" customWidth="1"/>
    <col min="6645" max="6645" width="7.5703125" style="1" customWidth="1"/>
    <col min="6646" max="6646" width="0" style="1" hidden="1" customWidth="1"/>
    <col min="6647" max="6648" width="14.28515625" style="1" customWidth="1"/>
    <col min="6649" max="6649" width="20.85546875" style="1" customWidth="1"/>
    <col min="6650" max="6650" width="14.42578125" style="1" customWidth="1"/>
    <col min="6651" max="6651" width="15" style="1" customWidth="1"/>
    <col min="6652" max="6652" width="2.7109375" style="1" customWidth="1"/>
    <col min="6653" max="6653" width="11.7109375" style="1" customWidth="1"/>
    <col min="6654" max="6654" width="11.5703125" style="1" customWidth="1"/>
    <col min="6655" max="6655" width="2.28515625" style="1" customWidth="1"/>
    <col min="6656" max="6656" width="41" style="1" customWidth="1"/>
    <col min="6657" max="6657" width="14.28515625" style="1" customWidth="1"/>
    <col min="6658" max="6659" width="11.5703125" style="1" customWidth="1"/>
    <col min="6660" max="6660" width="21.85546875" style="1" customWidth="1"/>
    <col min="6661" max="6852" width="11.42578125" style="1"/>
    <col min="6853" max="6853" width="21.85546875" style="1" customWidth="1"/>
    <col min="6854" max="6854" width="13.85546875" style="1" customWidth="1"/>
    <col min="6855" max="6855" width="38.7109375" style="1" customWidth="1"/>
    <col min="6856" max="6856" width="3" style="1" bestFit="1" customWidth="1"/>
    <col min="6857" max="6857" width="32.28515625" style="1" customWidth="1"/>
    <col min="6858" max="6858" width="46.28515625" style="1" customWidth="1"/>
    <col min="6859" max="6859" width="19" style="1" customWidth="1"/>
    <col min="6860" max="6860" width="0" style="1" hidden="1" customWidth="1"/>
    <col min="6861" max="6861" width="17.7109375" style="1" customWidth="1"/>
    <col min="6862" max="6862" width="0" style="1" hidden="1" customWidth="1"/>
    <col min="6863" max="6863" width="22.28515625" style="1" customWidth="1"/>
    <col min="6864" max="6864" width="5.28515625" style="1" customWidth="1"/>
    <col min="6865" max="6865" width="36.28515625" style="1" customWidth="1"/>
    <col min="6866" max="6866" width="5.7109375" style="1" customWidth="1"/>
    <col min="6867" max="6867" width="0" style="1" hidden="1" customWidth="1"/>
    <col min="6868" max="6868" width="20.7109375" style="1" customWidth="1"/>
    <col min="6869" max="6869" width="4.85546875" style="1" customWidth="1"/>
    <col min="6870" max="6870" width="0" style="1" hidden="1" customWidth="1"/>
    <col min="6871" max="6871" width="24.7109375" style="1" customWidth="1"/>
    <col min="6872" max="6872" width="12.28515625" style="1" customWidth="1"/>
    <col min="6873" max="6873" width="0" style="1" hidden="1" customWidth="1"/>
    <col min="6874" max="6874" width="3.42578125" style="1" customWidth="1"/>
    <col min="6875" max="6875" width="0" style="1" hidden="1" customWidth="1"/>
    <col min="6876" max="6876" width="17.7109375" style="1" customWidth="1"/>
    <col min="6877" max="6877" width="3.42578125" style="1" customWidth="1"/>
    <col min="6878" max="6878" width="0" style="1" hidden="1" customWidth="1"/>
    <col min="6879" max="6879" width="23.7109375" style="1" customWidth="1"/>
    <col min="6880" max="6880" width="10" style="1" customWidth="1"/>
    <col min="6881" max="6881" width="0" style="1" hidden="1" customWidth="1"/>
    <col min="6882" max="6883" width="14.7109375" style="1" customWidth="1"/>
    <col min="6884" max="6884" width="12.85546875" style="1" customWidth="1"/>
    <col min="6885" max="6885" width="3.28515625" style="1" customWidth="1"/>
    <col min="6886" max="6886" width="30.28515625" style="1" customWidth="1"/>
    <col min="6887" max="6887" width="5" style="1" customWidth="1"/>
    <col min="6888" max="6888" width="0" style="1" hidden="1" customWidth="1"/>
    <col min="6889" max="6889" width="14.28515625" style="1" customWidth="1"/>
    <col min="6890" max="6890" width="5.7109375" style="1" customWidth="1"/>
    <col min="6891" max="6891" width="0" style="1" hidden="1" customWidth="1"/>
    <col min="6892" max="6892" width="17.28515625" style="1" customWidth="1"/>
    <col min="6893" max="6893" width="12.7109375" style="1" customWidth="1"/>
    <col min="6894" max="6894" width="0" style="1" hidden="1" customWidth="1"/>
    <col min="6895" max="6895" width="5.28515625" style="1" customWidth="1"/>
    <col min="6896" max="6896" width="0" style="1" hidden="1" customWidth="1"/>
    <col min="6897" max="6897" width="17" style="1" customWidth="1"/>
    <col min="6898" max="6898" width="6.28515625" style="1" customWidth="1"/>
    <col min="6899" max="6899" width="0" style="1" hidden="1" customWidth="1"/>
    <col min="6900" max="6900" width="14.28515625" style="1" customWidth="1"/>
    <col min="6901" max="6901" width="7.5703125" style="1" customWidth="1"/>
    <col min="6902" max="6902" width="0" style="1" hidden="1" customWidth="1"/>
    <col min="6903" max="6904" width="14.28515625" style="1" customWidth="1"/>
    <col min="6905" max="6905" width="20.85546875" style="1" customWidth="1"/>
    <col min="6906" max="6906" width="14.42578125" style="1" customWidth="1"/>
    <col min="6907" max="6907" width="15" style="1" customWidth="1"/>
    <col min="6908" max="6908" width="2.7109375" style="1" customWidth="1"/>
    <col min="6909" max="6909" width="11.7109375" style="1" customWidth="1"/>
    <col min="6910" max="6910" width="11.5703125" style="1" customWidth="1"/>
    <col min="6911" max="6911" width="2.28515625" style="1" customWidth="1"/>
    <col min="6912" max="6912" width="41" style="1" customWidth="1"/>
    <col min="6913" max="6913" width="14.28515625" style="1" customWidth="1"/>
    <col min="6914" max="6915" width="11.5703125" style="1" customWidth="1"/>
    <col min="6916" max="6916" width="21.85546875" style="1" customWidth="1"/>
    <col min="6917" max="7108" width="11.42578125" style="1"/>
    <col min="7109" max="7109" width="21.85546875" style="1" customWidth="1"/>
    <col min="7110" max="7110" width="13.85546875" style="1" customWidth="1"/>
    <col min="7111" max="7111" width="38.7109375" style="1" customWidth="1"/>
    <col min="7112" max="7112" width="3" style="1" bestFit="1" customWidth="1"/>
    <col min="7113" max="7113" width="32.28515625" style="1" customWidth="1"/>
    <col min="7114" max="7114" width="46.28515625" style="1" customWidth="1"/>
    <col min="7115" max="7115" width="19" style="1" customWidth="1"/>
    <col min="7116" max="7116" width="0" style="1" hidden="1" customWidth="1"/>
    <col min="7117" max="7117" width="17.7109375" style="1" customWidth="1"/>
    <col min="7118" max="7118" width="0" style="1" hidden="1" customWidth="1"/>
    <col min="7119" max="7119" width="22.28515625" style="1" customWidth="1"/>
    <col min="7120" max="7120" width="5.28515625" style="1" customWidth="1"/>
    <col min="7121" max="7121" width="36.28515625" style="1" customWidth="1"/>
    <col min="7122" max="7122" width="5.7109375" style="1" customWidth="1"/>
    <col min="7123" max="7123" width="0" style="1" hidden="1" customWidth="1"/>
    <col min="7124" max="7124" width="20.7109375" style="1" customWidth="1"/>
    <col min="7125" max="7125" width="4.85546875" style="1" customWidth="1"/>
    <col min="7126" max="7126" width="0" style="1" hidden="1" customWidth="1"/>
    <col min="7127" max="7127" width="24.7109375" style="1" customWidth="1"/>
    <col min="7128" max="7128" width="12.28515625" style="1" customWidth="1"/>
    <col min="7129" max="7129" width="0" style="1" hidden="1" customWidth="1"/>
    <col min="7130" max="7130" width="3.42578125" style="1" customWidth="1"/>
    <col min="7131" max="7131" width="0" style="1" hidden="1" customWidth="1"/>
    <col min="7132" max="7132" width="17.7109375" style="1" customWidth="1"/>
    <col min="7133" max="7133" width="3.42578125" style="1" customWidth="1"/>
    <col min="7134" max="7134" width="0" style="1" hidden="1" customWidth="1"/>
    <col min="7135" max="7135" width="23.7109375" style="1" customWidth="1"/>
    <col min="7136" max="7136" width="10" style="1" customWidth="1"/>
    <col min="7137" max="7137" width="0" style="1" hidden="1" customWidth="1"/>
    <col min="7138" max="7139" width="14.7109375" style="1" customWidth="1"/>
    <col min="7140" max="7140" width="12.85546875" style="1" customWidth="1"/>
    <col min="7141" max="7141" width="3.28515625" style="1" customWidth="1"/>
    <col min="7142" max="7142" width="30.28515625" style="1" customWidth="1"/>
    <col min="7143" max="7143" width="5" style="1" customWidth="1"/>
    <col min="7144" max="7144" width="0" style="1" hidden="1" customWidth="1"/>
    <col min="7145" max="7145" width="14.28515625" style="1" customWidth="1"/>
    <col min="7146" max="7146" width="5.7109375" style="1" customWidth="1"/>
    <col min="7147" max="7147" width="0" style="1" hidden="1" customWidth="1"/>
    <col min="7148" max="7148" width="17.28515625" style="1" customWidth="1"/>
    <col min="7149" max="7149" width="12.7109375" style="1" customWidth="1"/>
    <col min="7150" max="7150" width="0" style="1" hidden="1" customWidth="1"/>
    <col min="7151" max="7151" width="5.28515625" style="1" customWidth="1"/>
    <col min="7152" max="7152" width="0" style="1" hidden="1" customWidth="1"/>
    <col min="7153" max="7153" width="17" style="1" customWidth="1"/>
    <col min="7154" max="7154" width="6.28515625" style="1" customWidth="1"/>
    <col min="7155" max="7155" width="0" style="1" hidden="1" customWidth="1"/>
    <col min="7156" max="7156" width="14.28515625" style="1" customWidth="1"/>
    <col min="7157" max="7157" width="7.5703125" style="1" customWidth="1"/>
    <col min="7158" max="7158" width="0" style="1" hidden="1" customWidth="1"/>
    <col min="7159" max="7160" width="14.28515625" style="1" customWidth="1"/>
    <col min="7161" max="7161" width="20.85546875" style="1" customWidth="1"/>
    <col min="7162" max="7162" width="14.42578125" style="1" customWidth="1"/>
    <col min="7163" max="7163" width="15" style="1" customWidth="1"/>
    <col min="7164" max="7164" width="2.7109375" style="1" customWidth="1"/>
    <col min="7165" max="7165" width="11.7109375" style="1" customWidth="1"/>
    <col min="7166" max="7166" width="11.5703125" style="1" customWidth="1"/>
    <col min="7167" max="7167" width="2.28515625" style="1" customWidth="1"/>
    <col min="7168" max="7168" width="41" style="1" customWidth="1"/>
    <col min="7169" max="7169" width="14.28515625" style="1" customWidth="1"/>
    <col min="7170" max="7171" width="11.5703125" style="1" customWidth="1"/>
    <col min="7172" max="7172" width="21.85546875" style="1" customWidth="1"/>
    <col min="7173" max="7364" width="11.42578125" style="1"/>
    <col min="7365" max="7365" width="21.85546875" style="1" customWidth="1"/>
    <col min="7366" max="7366" width="13.85546875" style="1" customWidth="1"/>
    <col min="7367" max="7367" width="38.7109375" style="1" customWidth="1"/>
    <col min="7368" max="7368" width="3" style="1" bestFit="1" customWidth="1"/>
    <col min="7369" max="7369" width="32.28515625" style="1" customWidth="1"/>
    <col min="7370" max="7370" width="46.28515625" style="1" customWidth="1"/>
    <col min="7371" max="7371" width="19" style="1" customWidth="1"/>
    <col min="7372" max="7372" width="0" style="1" hidden="1" customWidth="1"/>
    <col min="7373" max="7373" width="17.7109375" style="1" customWidth="1"/>
    <col min="7374" max="7374" width="0" style="1" hidden="1" customWidth="1"/>
    <col min="7375" max="7375" width="22.28515625" style="1" customWidth="1"/>
    <col min="7376" max="7376" width="5.28515625" style="1" customWidth="1"/>
    <col min="7377" max="7377" width="36.28515625" style="1" customWidth="1"/>
    <col min="7378" max="7378" width="5.7109375" style="1" customWidth="1"/>
    <col min="7379" max="7379" width="0" style="1" hidden="1" customWidth="1"/>
    <col min="7380" max="7380" width="20.7109375" style="1" customWidth="1"/>
    <col min="7381" max="7381" width="4.85546875" style="1" customWidth="1"/>
    <col min="7382" max="7382" width="0" style="1" hidden="1" customWidth="1"/>
    <col min="7383" max="7383" width="24.7109375" style="1" customWidth="1"/>
    <col min="7384" max="7384" width="12.28515625" style="1" customWidth="1"/>
    <col min="7385" max="7385" width="0" style="1" hidden="1" customWidth="1"/>
    <col min="7386" max="7386" width="3.42578125" style="1" customWidth="1"/>
    <col min="7387" max="7387" width="0" style="1" hidden="1" customWidth="1"/>
    <col min="7388" max="7388" width="17.7109375" style="1" customWidth="1"/>
    <col min="7389" max="7389" width="3.42578125" style="1" customWidth="1"/>
    <col min="7390" max="7390" width="0" style="1" hidden="1" customWidth="1"/>
    <col min="7391" max="7391" width="23.7109375" style="1" customWidth="1"/>
    <col min="7392" max="7392" width="10" style="1" customWidth="1"/>
    <col min="7393" max="7393" width="0" style="1" hidden="1" customWidth="1"/>
    <col min="7394" max="7395" width="14.7109375" style="1" customWidth="1"/>
    <col min="7396" max="7396" width="12.85546875" style="1" customWidth="1"/>
    <col min="7397" max="7397" width="3.28515625" style="1" customWidth="1"/>
    <col min="7398" max="7398" width="30.28515625" style="1" customWidth="1"/>
    <col min="7399" max="7399" width="5" style="1" customWidth="1"/>
    <col min="7400" max="7400" width="0" style="1" hidden="1" customWidth="1"/>
    <col min="7401" max="7401" width="14.28515625" style="1" customWidth="1"/>
    <col min="7402" max="7402" width="5.7109375" style="1" customWidth="1"/>
    <col min="7403" max="7403" width="0" style="1" hidden="1" customWidth="1"/>
    <col min="7404" max="7404" width="17.28515625" style="1" customWidth="1"/>
    <col min="7405" max="7405" width="12.7109375" style="1" customWidth="1"/>
    <col min="7406" max="7406" width="0" style="1" hidden="1" customWidth="1"/>
    <col min="7407" max="7407" width="5.28515625" style="1" customWidth="1"/>
    <col min="7408" max="7408" width="0" style="1" hidden="1" customWidth="1"/>
    <col min="7409" max="7409" width="17" style="1" customWidth="1"/>
    <col min="7410" max="7410" width="6.28515625" style="1" customWidth="1"/>
    <col min="7411" max="7411" width="0" style="1" hidden="1" customWidth="1"/>
    <col min="7412" max="7412" width="14.28515625" style="1" customWidth="1"/>
    <col min="7413" max="7413" width="7.5703125" style="1" customWidth="1"/>
    <col min="7414" max="7414" width="0" style="1" hidden="1" customWidth="1"/>
    <col min="7415" max="7416" width="14.28515625" style="1" customWidth="1"/>
    <col min="7417" max="7417" width="20.85546875" style="1" customWidth="1"/>
    <col min="7418" max="7418" width="14.42578125" style="1" customWidth="1"/>
    <col min="7419" max="7419" width="15" style="1" customWidth="1"/>
    <col min="7420" max="7420" width="2.7109375" style="1" customWidth="1"/>
    <col min="7421" max="7421" width="11.7109375" style="1" customWidth="1"/>
    <col min="7422" max="7422" width="11.5703125" style="1" customWidth="1"/>
    <col min="7423" max="7423" width="2.28515625" style="1" customWidth="1"/>
    <col min="7424" max="7424" width="41" style="1" customWidth="1"/>
    <col min="7425" max="7425" width="14.28515625" style="1" customWidth="1"/>
    <col min="7426" max="7427" width="11.5703125" style="1" customWidth="1"/>
    <col min="7428" max="7428" width="21.85546875" style="1" customWidth="1"/>
    <col min="7429" max="7620" width="11.42578125" style="1"/>
    <col min="7621" max="7621" width="21.85546875" style="1" customWidth="1"/>
    <col min="7622" max="7622" width="13.85546875" style="1" customWidth="1"/>
    <col min="7623" max="7623" width="38.7109375" style="1" customWidth="1"/>
    <col min="7624" max="7624" width="3" style="1" bestFit="1" customWidth="1"/>
    <col min="7625" max="7625" width="32.28515625" style="1" customWidth="1"/>
    <col min="7626" max="7626" width="46.28515625" style="1" customWidth="1"/>
    <col min="7627" max="7627" width="19" style="1" customWidth="1"/>
    <col min="7628" max="7628" width="0" style="1" hidden="1" customWidth="1"/>
    <col min="7629" max="7629" width="17.7109375" style="1" customWidth="1"/>
    <col min="7630" max="7630" width="0" style="1" hidden="1" customWidth="1"/>
    <col min="7631" max="7631" width="22.28515625" style="1" customWidth="1"/>
    <col min="7632" max="7632" width="5.28515625" style="1" customWidth="1"/>
    <col min="7633" max="7633" width="36.28515625" style="1" customWidth="1"/>
    <col min="7634" max="7634" width="5.7109375" style="1" customWidth="1"/>
    <col min="7635" max="7635" width="0" style="1" hidden="1" customWidth="1"/>
    <col min="7636" max="7636" width="20.7109375" style="1" customWidth="1"/>
    <col min="7637" max="7637" width="4.85546875" style="1" customWidth="1"/>
    <col min="7638" max="7638" width="0" style="1" hidden="1" customWidth="1"/>
    <col min="7639" max="7639" width="24.7109375" style="1" customWidth="1"/>
    <col min="7640" max="7640" width="12.28515625" style="1" customWidth="1"/>
    <col min="7641" max="7641" width="0" style="1" hidden="1" customWidth="1"/>
    <col min="7642" max="7642" width="3.42578125" style="1" customWidth="1"/>
    <col min="7643" max="7643" width="0" style="1" hidden="1" customWidth="1"/>
    <col min="7644" max="7644" width="17.7109375" style="1" customWidth="1"/>
    <col min="7645" max="7645" width="3.42578125" style="1" customWidth="1"/>
    <col min="7646" max="7646" width="0" style="1" hidden="1" customWidth="1"/>
    <col min="7647" max="7647" width="23.7109375" style="1" customWidth="1"/>
    <col min="7648" max="7648" width="10" style="1" customWidth="1"/>
    <col min="7649" max="7649" width="0" style="1" hidden="1" customWidth="1"/>
    <col min="7650" max="7651" width="14.7109375" style="1" customWidth="1"/>
    <col min="7652" max="7652" width="12.85546875" style="1" customWidth="1"/>
    <col min="7653" max="7653" width="3.28515625" style="1" customWidth="1"/>
    <col min="7654" max="7654" width="30.28515625" style="1" customWidth="1"/>
    <col min="7655" max="7655" width="5" style="1" customWidth="1"/>
    <col min="7656" max="7656" width="0" style="1" hidden="1" customWidth="1"/>
    <col min="7657" max="7657" width="14.28515625" style="1" customWidth="1"/>
    <col min="7658" max="7658" width="5.7109375" style="1" customWidth="1"/>
    <col min="7659" max="7659" width="0" style="1" hidden="1" customWidth="1"/>
    <col min="7660" max="7660" width="17.28515625" style="1" customWidth="1"/>
    <col min="7661" max="7661" width="12.7109375" style="1" customWidth="1"/>
    <col min="7662" max="7662" width="0" style="1" hidden="1" customWidth="1"/>
    <col min="7663" max="7663" width="5.28515625" style="1" customWidth="1"/>
    <col min="7664" max="7664" width="0" style="1" hidden="1" customWidth="1"/>
    <col min="7665" max="7665" width="17" style="1" customWidth="1"/>
    <col min="7666" max="7666" width="6.28515625" style="1" customWidth="1"/>
    <col min="7667" max="7667" width="0" style="1" hidden="1" customWidth="1"/>
    <col min="7668" max="7668" width="14.28515625" style="1" customWidth="1"/>
    <col min="7669" max="7669" width="7.5703125" style="1" customWidth="1"/>
    <col min="7670" max="7670" width="0" style="1" hidden="1" customWidth="1"/>
    <col min="7671" max="7672" width="14.28515625" style="1" customWidth="1"/>
    <col min="7673" max="7673" width="20.85546875" style="1" customWidth="1"/>
    <col min="7674" max="7674" width="14.42578125" style="1" customWidth="1"/>
    <col min="7675" max="7675" width="15" style="1" customWidth="1"/>
    <col min="7676" max="7676" width="2.7109375" style="1" customWidth="1"/>
    <col min="7677" max="7677" width="11.7109375" style="1" customWidth="1"/>
    <col min="7678" max="7678" width="11.5703125" style="1" customWidth="1"/>
    <col min="7679" max="7679" width="2.28515625" style="1" customWidth="1"/>
    <col min="7680" max="7680" width="41" style="1" customWidth="1"/>
    <col min="7681" max="7681" width="14.28515625" style="1" customWidth="1"/>
    <col min="7682" max="7683" width="11.5703125" style="1" customWidth="1"/>
    <col min="7684" max="7684" width="21.85546875" style="1" customWidth="1"/>
    <col min="7685" max="7876" width="11.42578125" style="1"/>
    <col min="7877" max="7877" width="21.85546875" style="1" customWidth="1"/>
    <col min="7878" max="7878" width="13.85546875" style="1" customWidth="1"/>
    <col min="7879" max="7879" width="38.7109375" style="1" customWidth="1"/>
    <col min="7880" max="7880" width="3" style="1" bestFit="1" customWidth="1"/>
    <col min="7881" max="7881" width="32.28515625" style="1" customWidth="1"/>
    <col min="7882" max="7882" width="46.28515625" style="1" customWidth="1"/>
    <col min="7883" max="7883" width="19" style="1" customWidth="1"/>
    <col min="7884" max="7884" width="0" style="1" hidden="1" customWidth="1"/>
    <col min="7885" max="7885" width="17.7109375" style="1" customWidth="1"/>
    <col min="7886" max="7886" width="0" style="1" hidden="1" customWidth="1"/>
    <col min="7887" max="7887" width="22.28515625" style="1" customWidth="1"/>
    <col min="7888" max="7888" width="5.28515625" style="1" customWidth="1"/>
    <col min="7889" max="7889" width="36.28515625" style="1" customWidth="1"/>
    <col min="7890" max="7890" width="5.7109375" style="1" customWidth="1"/>
    <col min="7891" max="7891" width="0" style="1" hidden="1" customWidth="1"/>
    <col min="7892" max="7892" width="20.7109375" style="1" customWidth="1"/>
    <col min="7893" max="7893" width="4.85546875" style="1" customWidth="1"/>
    <col min="7894" max="7894" width="0" style="1" hidden="1" customWidth="1"/>
    <col min="7895" max="7895" width="24.7109375" style="1" customWidth="1"/>
    <col min="7896" max="7896" width="12.28515625" style="1" customWidth="1"/>
    <col min="7897" max="7897" width="0" style="1" hidden="1" customWidth="1"/>
    <col min="7898" max="7898" width="3.42578125" style="1" customWidth="1"/>
    <col min="7899" max="7899" width="0" style="1" hidden="1" customWidth="1"/>
    <col min="7900" max="7900" width="17.7109375" style="1" customWidth="1"/>
    <col min="7901" max="7901" width="3.42578125" style="1" customWidth="1"/>
    <col min="7902" max="7902" width="0" style="1" hidden="1" customWidth="1"/>
    <col min="7903" max="7903" width="23.7109375" style="1" customWidth="1"/>
    <col min="7904" max="7904" width="10" style="1" customWidth="1"/>
    <col min="7905" max="7905" width="0" style="1" hidden="1" customWidth="1"/>
    <col min="7906" max="7907" width="14.7109375" style="1" customWidth="1"/>
    <col min="7908" max="7908" width="12.85546875" style="1" customWidth="1"/>
    <col min="7909" max="7909" width="3.28515625" style="1" customWidth="1"/>
    <col min="7910" max="7910" width="30.28515625" style="1" customWidth="1"/>
    <col min="7911" max="7911" width="5" style="1" customWidth="1"/>
    <col min="7912" max="7912" width="0" style="1" hidden="1" customWidth="1"/>
    <col min="7913" max="7913" width="14.28515625" style="1" customWidth="1"/>
    <col min="7914" max="7914" width="5.7109375" style="1" customWidth="1"/>
    <col min="7915" max="7915" width="0" style="1" hidden="1" customWidth="1"/>
    <col min="7916" max="7916" width="17.28515625" style="1" customWidth="1"/>
    <col min="7917" max="7917" width="12.7109375" style="1" customWidth="1"/>
    <col min="7918" max="7918" width="0" style="1" hidden="1" customWidth="1"/>
    <col min="7919" max="7919" width="5.28515625" style="1" customWidth="1"/>
    <col min="7920" max="7920" width="0" style="1" hidden="1" customWidth="1"/>
    <col min="7921" max="7921" width="17" style="1" customWidth="1"/>
    <col min="7922" max="7922" width="6.28515625" style="1" customWidth="1"/>
    <col min="7923" max="7923" width="0" style="1" hidden="1" customWidth="1"/>
    <col min="7924" max="7924" width="14.28515625" style="1" customWidth="1"/>
    <col min="7925" max="7925" width="7.5703125" style="1" customWidth="1"/>
    <col min="7926" max="7926" width="0" style="1" hidden="1" customWidth="1"/>
    <col min="7927" max="7928" width="14.28515625" style="1" customWidth="1"/>
    <col min="7929" max="7929" width="20.85546875" style="1" customWidth="1"/>
    <col min="7930" max="7930" width="14.42578125" style="1" customWidth="1"/>
    <col min="7931" max="7931" width="15" style="1" customWidth="1"/>
    <col min="7932" max="7932" width="2.7109375" style="1" customWidth="1"/>
    <col min="7933" max="7933" width="11.7109375" style="1" customWidth="1"/>
    <col min="7934" max="7934" width="11.5703125" style="1" customWidth="1"/>
    <col min="7935" max="7935" width="2.28515625" style="1" customWidth="1"/>
    <col min="7936" max="7936" width="41" style="1" customWidth="1"/>
    <col min="7937" max="7937" width="14.28515625" style="1" customWidth="1"/>
    <col min="7938" max="7939" width="11.5703125" style="1" customWidth="1"/>
    <col min="7940" max="7940" width="21.85546875" style="1" customWidth="1"/>
    <col min="7941" max="8132" width="11.42578125" style="1"/>
    <col min="8133" max="8133" width="21.85546875" style="1" customWidth="1"/>
    <col min="8134" max="8134" width="13.85546875" style="1" customWidth="1"/>
    <col min="8135" max="8135" width="38.7109375" style="1" customWidth="1"/>
    <col min="8136" max="8136" width="3" style="1" bestFit="1" customWidth="1"/>
    <col min="8137" max="8137" width="32.28515625" style="1" customWidth="1"/>
    <col min="8138" max="8138" width="46.28515625" style="1" customWidth="1"/>
    <col min="8139" max="8139" width="19" style="1" customWidth="1"/>
    <col min="8140" max="8140" width="0" style="1" hidden="1" customWidth="1"/>
    <col min="8141" max="8141" width="17.7109375" style="1" customWidth="1"/>
    <col min="8142" max="8142" width="0" style="1" hidden="1" customWidth="1"/>
    <col min="8143" max="8143" width="22.28515625" style="1" customWidth="1"/>
    <col min="8144" max="8144" width="5.28515625" style="1" customWidth="1"/>
    <col min="8145" max="8145" width="36.28515625" style="1" customWidth="1"/>
    <col min="8146" max="8146" width="5.7109375" style="1" customWidth="1"/>
    <col min="8147" max="8147" width="0" style="1" hidden="1" customWidth="1"/>
    <col min="8148" max="8148" width="20.7109375" style="1" customWidth="1"/>
    <col min="8149" max="8149" width="4.85546875" style="1" customWidth="1"/>
    <col min="8150" max="8150" width="0" style="1" hidden="1" customWidth="1"/>
    <col min="8151" max="8151" width="24.7109375" style="1" customWidth="1"/>
    <col min="8152" max="8152" width="12.28515625" style="1" customWidth="1"/>
    <col min="8153" max="8153" width="0" style="1" hidden="1" customWidth="1"/>
    <col min="8154" max="8154" width="3.42578125" style="1" customWidth="1"/>
    <col min="8155" max="8155" width="0" style="1" hidden="1" customWidth="1"/>
    <col min="8156" max="8156" width="17.7109375" style="1" customWidth="1"/>
    <col min="8157" max="8157" width="3.42578125" style="1" customWidth="1"/>
    <col min="8158" max="8158" width="0" style="1" hidden="1" customWidth="1"/>
    <col min="8159" max="8159" width="23.7109375" style="1" customWidth="1"/>
    <col min="8160" max="8160" width="10" style="1" customWidth="1"/>
    <col min="8161" max="8161" width="0" style="1" hidden="1" customWidth="1"/>
    <col min="8162" max="8163" width="14.7109375" style="1" customWidth="1"/>
    <col min="8164" max="8164" width="12.85546875" style="1" customWidth="1"/>
    <col min="8165" max="8165" width="3.28515625" style="1" customWidth="1"/>
    <col min="8166" max="8166" width="30.28515625" style="1" customWidth="1"/>
    <col min="8167" max="8167" width="5" style="1" customWidth="1"/>
    <col min="8168" max="8168" width="0" style="1" hidden="1" customWidth="1"/>
    <col min="8169" max="8169" width="14.28515625" style="1" customWidth="1"/>
    <col min="8170" max="8170" width="5.7109375" style="1" customWidth="1"/>
    <col min="8171" max="8171" width="0" style="1" hidden="1" customWidth="1"/>
    <col min="8172" max="8172" width="17.28515625" style="1" customWidth="1"/>
    <col min="8173" max="8173" width="12.7109375" style="1" customWidth="1"/>
    <col min="8174" max="8174" width="0" style="1" hidden="1" customWidth="1"/>
    <col min="8175" max="8175" width="5.28515625" style="1" customWidth="1"/>
    <col min="8176" max="8176" width="0" style="1" hidden="1" customWidth="1"/>
    <col min="8177" max="8177" width="17" style="1" customWidth="1"/>
    <col min="8178" max="8178" width="6.28515625" style="1" customWidth="1"/>
    <col min="8179" max="8179" width="0" style="1" hidden="1" customWidth="1"/>
    <col min="8180" max="8180" width="14.28515625" style="1" customWidth="1"/>
    <col min="8181" max="8181" width="7.5703125" style="1" customWidth="1"/>
    <col min="8182" max="8182" width="0" style="1" hidden="1" customWidth="1"/>
    <col min="8183" max="8184" width="14.28515625" style="1" customWidth="1"/>
    <col min="8185" max="8185" width="20.85546875" style="1" customWidth="1"/>
    <col min="8186" max="8186" width="14.42578125" style="1" customWidth="1"/>
    <col min="8187" max="8187" width="15" style="1" customWidth="1"/>
    <col min="8188" max="8188" width="2.7109375" style="1" customWidth="1"/>
    <col min="8189" max="8189" width="11.7109375" style="1" customWidth="1"/>
    <col min="8190" max="8190" width="11.5703125" style="1" customWidth="1"/>
    <col min="8191" max="8191" width="2.28515625" style="1" customWidth="1"/>
    <col min="8192" max="8192" width="41" style="1" customWidth="1"/>
    <col min="8193" max="8193" width="14.28515625" style="1" customWidth="1"/>
    <col min="8194" max="8195" width="11.5703125" style="1" customWidth="1"/>
    <col min="8196" max="8196" width="21.85546875" style="1" customWidth="1"/>
    <col min="8197" max="8388" width="11.42578125" style="1"/>
    <col min="8389" max="8389" width="21.85546875" style="1" customWidth="1"/>
    <col min="8390" max="8390" width="13.85546875" style="1" customWidth="1"/>
    <col min="8391" max="8391" width="38.7109375" style="1" customWidth="1"/>
    <col min="8392" max="8392" width="3" style="1" bestFit="1" customWidth="1"/>
    <col min="8393" max="8393" width="32.28515625" style="1" customWidth="1"/>
    <col min="8394" max="8394" width="46.28515625" style="1" customWidth="1"/>
    <col min="8395" max="8395" width="19" style="1" customWidth="1"/>
    <col min="8396" max="8396" width="0" style="1" hidden="1" customWidth="1"/>
    <col min="8397" max="8397" width="17.7109375" style="1" customWidth="1"/>
    <col min="8398" max="8398" width="0" style="1" hidden="1" customWidth="1"/>
    <col min="8399" max="8399" width="22.28515625" style="1" customWidth="1"/>
    <col min="8400" max="8400" width="5.28515625" style="1" customWidth="1"/>
    <col min="8401" max="8401" width="36.28515625" style="1" customWidth="1"/>
    <col min="8402" max="8402" width="5.7109375" style="1" customWidth="1"/>
    <col min="8403" max="8403" width="0" style="1" hidden="1" customWidth="1"/>
    <col min="8404" max="8404" width="20.7109375" style="1" customWidth="1"/>
    <col min="8405" max="8405" width="4.85546875" style="1" customWidth="1"/>
    <col min="8406" max="8406" width="0" style="1" hidden="1" customWidth="1"/>
    <col min="8407" max="8407" width="24.7109375" style="1" customWidth="1"/>
    <col min="8408" max="8408" width="12.28515625" style="1" customWidth="1"/>
    <col min="8409" max="8409" width="0" style="1" hidden="1" customWidth="1"/>
    <col min="8410" max="8410" width="3.42578125" style="1" customWidth="1"/>
    <col min="8411" max="8411" width="0" style="1" hidden="1" customWidth="1"/>
    <col min="8412" max="8412" width="17.7109375" style="1" customWidth="1"/>
    <col min="8413" max="8413" width="3.42578125" style="1" customWidth="1"/>
    <col min="8414" max="8414" width="0" style="1" hidden="1" customWidth="1"/>
    <col min="8415" max="8415" width="23.7109375" style="1" customWidth="1"/>
    <col min="8416" max="8416" width="10" style="1" customWidth="1"/>
    <col min="8417" max="8417" width="0" style="1" hidden="1" customWidth="1"/>
    <col min="8418" max="8419" width="14.7109375" style="1" customWidth="1"/>
    <col min="8420" max="8420" width="12.85546875" style="1" customWidth="1"/>
    <col min="8421" max="8421" width="3.28515625" style="1" customWidth="1"/>
    <col min="8422" max="8422" width="30.28515625" style="1" customWidth="1"/>
    <col min="8423" max="8423" width="5" style="1" customWidth="1"/>
    <col min="8424" max="8424" width="0" style="1" hidden="1" customWidth="1"/>
    <col min="8425" max="8425" width="14.28515625" style="1" customWidth="1"/>
    <col min="8426" max="8426" width="5.7109375" style="1" customWidth="1"/>
    <col min="8427" max="8427" width="0" style="1" hidden="1" customWidth="1"/>
    <col min="8428" max="8428" width="17.28515625" style="1" customWidth="1"/>
    <col min="8429" max="8429" width="12.7109375" style="1" customWidth="1"/>
    <col min="8430" max="8430" width="0" style="1" hidden="1" customWidth="1"/>
    <col min="8431" max="8431" width="5.28515625" style="1" customWidth="1"/>
    <col min="8432" max="8432" width="0" style="1" hidden="1" customWidth="1"/>
    <col min="8433" max="8433" width="17" style="1" customWidth="1"/>
    <col min="8434" max="8434" width="6.28515625" style="1" customWidth="1"/>
    <col min="8435" max="8435" width="0" style="1" hidden="1" customWidth="1"/>
    <col min="8436" max="8436" width="14.28515625" style="1" customWidth="1"/>
    <col min="8437" max="8437" width="7.5703125" style="1" customWidth="1"/>
    <col min="8438" max="8438" width="0" style="1" hidden="1" customWidth="1"/>
    <col min="8439" max="8440" width="14.28515625" style="1" customWidth="1"/>
    <col min="8441" max="8441" width="20.85546875" style="1" customWidth="1"/>
    <col min="8442" max="8442" width="14.42578125" style="1" customWidth="1"/>
    <col min="8443" max="8443" width="15" style="1" customWidth="1"/>
    <col min="8444" max="8444" width="2.7109375" style="1" customWidth="1"/>
    <col min="8445" max="8445" width="11.7109375" style="1" customWidth="1"/>
    <col min="8446" max="8446" width="11.5703125" style="1" customWidth="1"/>
    <col min="8447" max="8447" width="2.28515625" style="1" customWidth="1"/>
    <col min="8448" max="8448" width="41" style="1" customWidth="1"/>
    <col min="8449" max="8449" width="14.28515625" style="1" customWidth="1"/>
    <col min="8450" max="8451" width="11.5703125" style="1" customWidth="1"/>
    <col min="8452" max="8452" width="21.85546875" style="1" customWidth="1"/>
    <col min="8453" max="8644" width="11.42578125" style="1"/>
    <col min="8645" max="8645" width="21.85546875" style="1" customWidth="1"/>
    <col min="8646" max="8646" width="13.85546875" style="1" customWidth="1"/>
    <col min="8647" max="8647" width="38.7109375" style="1" customWidth="1"/>
    <col min="8648" max="8648" width="3" style="1" bestFit="1" customWidth="1"/>
    <col min="8649" max="8649" width="32.28515625" style="1" customWidth="1"/>
    <col min="8650" max="8650" width="46.28515625" style="1" customWidth="1"/>
    <col min="8651" max="8651" width="19" style="1" customWidth="1"/>
    <col min="8652" max="8652" width="0" style="1" hidden="1" customWidth="1"/>
    <col min="8653" max="8653" width="17.7109375" style="1" customWidth="1"/>
    <col min="8654" max="8654" width="0" style="1" hidden="1" customWidth="1"/>
    <col min="8655" max="8655" width="22.28515625" style="1" customWidth="1"/>
    <col min="8656" max="8656" width="5.28515625" style="1" customWidth="1"/>
    <col min="8657" max="8657" width="36.28515625" style="1" customWidth="1"/>
    <col min="8658" max="8658" width="5.7109375" style="1" customWidth="1"/>
    <col min="8659" max="8659" width="0" style="1" hidden="1" customWidth="1"/>
    <col min="8660" max="8660" width="20.7109375" style="1" customWidth="1"/>
    <col min="8661" max="8661" width="4.85546875" style="1" customWidth="1"/>
    <col min="8662" max="8662" width="0" style="1" hidden="1" customWidth="1"/>
    <col min="8663" max="8663" width="24.7109375" style="1" customWidth="1"/>
    <col min="8664" max="8664" width="12.28515625" style="1" customWidth="1"/>
    <col min="8665" max="8665" width="0" style="1" hidden="1" customWidth="1"/>
    <col min="8666" max="8666" width="3.42578125" style="1" customWidth="1"/>
    <col min="8667" max="8667" width="0" style="1" hidden="1" customWidth="1"/>
    <col min="8668" max="8668" width="17.7109375" style="1" customWidth="1"/>
    <col min="8669" max="8669" width="3.42578125" style="1" customWidth="1"/>
    <col min="8670" max="8670" width="0" style="1" hidden="1" customWidth="1"/>
    <col min="8671" max="8671" width="23.7109375" style="1" customWidth="1"/>
    <col min="8672" max="8672" width="10" style="1" customWidth="1"/>
    <col min="8673" max="8673" width="0" style="1" hidden="1" customWidth="1"/>
    <col min="8674" max="8675" width="14.7109375" style="1" customWidth="1"/>
    <col min="8676" max="8676" width="12.85546875" style="1" customWidth="1"/>
    <col min="8677" max="8677" width="3.28515625" style="1" customWidth="1"/>
    <col min="8678" max="8678" width="30.28515625" style="1" customWidth="1"/>
    <col min="8679" max="8679" width="5" style="1" customWidth="1"/>
    <col min="8680" max="8680" width="0" style="1" hidden="1" customWidth="1"/>
    <col min="8681" max="8681" width="14.28515625" style="1" customWidth="1"/>
    <col min="8682" max="8682" width="5.7109375" style="1" customWidth="1"/>
    <col min="8683" max="8683" width="0" style="1" hidden="1" customWidth="1"/>
    <col min="8684" max="8684" width="17.28515625" style="1" customWidth="1"/>
    <col min="8685" max="8685" width="12.7109375" style="1" customWidth="1"/>
    <col min="8686" max="8686" width="0" style="1" hidden="1" customWidth="1"/>
    <col min="8687" max="8687" width="5.28515625" style="1" customWidth="1"/>
    <col min="8688" max="8688" width="0" style="1" hidden="1" customWidth="1"/>
    <col min="8689" max="8689" width="17" style="1" customWidth="1"/>
    <col min="8690" max="8690" width="6.28515625" style="1" customWidth="1"/>
    <col min="8691" max="8691" width="0" style="1" hidden="1" customWidth="1"/>
    <col min="8692" max="8692" width="14.28515625" style="1" customWidth="1"/>
    <col min="8693" max="8693" width="7.5703125" style="1" customWidth="1"/>
    <col min="8694" max="8694" width="0" style="1" hidden="1" customWidth="1"/>
    <col min="8695" max="8696" width="14.28515625" style="1" customWidth="1"/>
    <col min="8697" max="8697" width="20.85546875" style="1" customWidth="1"/>
    <col min="8698" max="8698" width="14.42578125" style="1" customWidth="1"/>
    <col min="8699" max="8699" width="15" style="1" customWidth="1"/>
    <col min="8700" max="8700" width="2.7109375" style="1" customWidth="1"/>
    <col min="8701" max="8701" width="11.7109375" style="1" customWidth="1"/>
    <col min="8702" max="8702" width="11.5703125" style="1" customWidth="1"/>
    <col min="8703" max="8703" width="2.28515625" style="1" customWidth="1"/>
    <col min="8704" max="8704" width="41" style="1" customWidth="1"/>
    <col min="8705" max="8705" width="14.28515625" style="1" customWidth="1"/>
    <col min="8706" max="8707" width="11.5703125" style="1" customWidth="1"/>
    <col min="8708" max="8708" width="21.85546875" style="1" customWidth="1"/>
    <col min="8709" max="8900" width="11.42578125" style="1"/>
    <col min="8901" max="8901" width="21.85546875" style="1" customWidth="1"/>
    <col min="8902" max="8902" width="13.85546875" style="1" customWidth="1"/>
    <col min="8903" max="8903" width="38.7109375" style="1" customWidth="1"/>
    <col min="8904" max="8904" width="3" style="1" bestFit="1" customWidth="1"/>
    <col min="8905" max="8905" width="32.28515625" style="1" customWidth="1"/>
    <col min="8906" max="8906" width="46.28515625" style="1" customWidth="1"/>
    <col min="8907" max="8907" width="19" style="1" customWidth="1"/>
    <col min="8908" max="8908" width="0" style="1" hidden="1" customWidth="1"/>
    <col min="8909" max="8909" width="17.7109375" style="1" customWidth="1"/>
    <col min="8910" max="8910" width="0" style="1" hidden="1" customWidth="1"/>
    <col min="8911" max="8911" width="22.28515625" style="1" customWidth="1"/>
    <col min="8912" max="8912" width="5.28515625" style="1" customWidth="1"/>
    <col min="8913" max="8913" width="36.28515625" style="1" customWidth="1"/>
    <col min="8914" max="8914" width="5.7109375" style="1" customWidth="1"/>
    <col min="8915" max="8915" width="0" style="1" hidden="1" customWidth="1"/>
    <col min="8916" max="8916" width="20.7109375" style="1" customWidth="1"/>
    <col min="8917" max="8917" width="4.85546875" style="1" customWidth="1"/>
    <col min="8918" max="8918" width="0" style="1" hidden="1" customWidth="1"/>
    <col min="8919" max="8919" width="24.7109375" style="1" customWidth="1"/>
    <col min="8920" max="8920" width="12.28515625" style="1" customWidth="1"/>
    <col min="8921" max="8921" width="0" style="1" hidden="1" customWidth="1"/>
    <col min="8922" max="8922" width="3.42578125" style="1" customWidth="1"/>
    <col min="8923" max="8923" width="0" style="1" hidden="1" customWidth="1"/>
    <col min="8924" max="8924" width="17.7109375" style="1" customWidth="1"/>
    <col min="8925" max="8925" width="3.42578125" style="1" customWidth="1"/>
    <col min="8926" max="8926" width="0" style="1" hidden="1" customWidth="1"/>
    <col min="8927" max="8927" width="23.7109375" style="1" customWidth="1"/>
    <col min="8928" max="8928" width="10" style="1" customWidth="1"/>
    <col min="8929" max="8929" width="0" style="1" hidden="1" customWidth="1"/>
    <col min="8930" max="8931" width="14.7109375" style="1" customWidth="1"/>
    <col min="8932" max="8932" width="12.85546875" style="1" customWidth="1"/>
    <col min="8933" max="8933" width="3.28515625" style="1" customWidth="1"/>
    <col min="8934" max="8934" width="30.28515625" style="1" customWidth="1"/>
    <col min="8935" max="8935" width="5" style="1" customWidth="1"/>
    <col min="8936" max="8936" width="0" style="1" hidden="1" customWidth="1"/>
    <col min="8937" max="8937" width="14.28515625" style="1" customWidth="1"/>
    <col min="8938" max="8938" width="5.7109375" style="1" customWidth="1"/>
    <col min="8939" max="8939" width="0" style="1" hidden="1" customWidth="1"/>
    <col min="8940" max="8940" width="17.28515625" style="1" customWidth="1"/>
    <col min="8941" max="8941" width="12.7109375" style="1" customWidth="1"/>
    <col min="8942" max="8942" width="0" style="1" hidden="1" customWidth="1"/>
    <col min="8943" max="8943" width="5.28515625" style="1" customWidth="1"/>
    <col min="8944" max="8944" width="0" style="1" hidden="1" customWidth="1"/>
    <col min="8945" max="8945" width="17" style="1" customWidth="1"/>
    <col min="8946" max="8946" width="6.28515625" style="1" customWidth="1"/>
    <col min="8947" max="8947" width="0" style="1" hidden="1" customWidth="1"/>
    <col min="8948" max="8948" width="14.28515625" style="1" customWidth="1"/>
    <col min="8949" max="8949" width="7.5703125" style="1" customWidth="1"/>
    <col min="8950" max="8950" width="0" style="1" hidden="1" customWidth="1"/>
    <col min="8951" max="8952" width="14.28515625" style="1" customWidth="1"/>
    <col min="8953" max="8953" width="20.85546875" style="1" customWidth="1"/>
    <col min="8954" max="8954" width="14.42578125" style="1" customWidth="1"/>
    <col min="8955" max="8955" width="15" style="1" customWidth="1"/>
    <col min="8956" max="8956" width="2.7109375" style="1" customWidth="1"/>
    <col min="8957" max="8957" width="11.7109375" style="1" customWidth="1"/>
    <col min="8958" max="8958" width="11.5703125" style="1" customWidth="1"/>
    <col min="8959" max="8959" width="2.28515625" style="1" customWidth="1"/>
    <col min="8960" max="8960" width="41" style="1" customWidth="1"/>
    <col min="8961" max="8961" width="14.28515625" style="1" customWidth="1"/>
    <col min="8962" max="8963" width="11.5703125" style="1" customWidth="1"/>
    <col min="8964" max="8964" width="21.85546875" style="1" customWidth="1"/>
    <col min="8965" max="9156" width="11.42578125" style="1"/>
    <col min="9157" max="9157" width="21.85546875" style="1" customWidth="1"/>
    <col min="9158" max="9158" width="13.85546875" style="1" customWidth="1"/>
    <col min="9159" max="9159" width="38.7109375" style="1" customWidth="1"/>
    <col min="9160" max="9160" width="3" style="1" bestFit="1" customWidth="1"/>
    <col min="9161" max="9161" width="32.28515625" style="1" customWidth="1"/>
    <col min="9162" max="9162" width="46.28515625" style="1" customWidth="1"/>
    <col min="9163" max="9163" width="19" style="1" customWidth="1"/>
    <col min="9164" max="9164" width="0" style="1" hidden="1" customWidth="1"/>
    <col min="9165" max="9165" width="17.7109375" style="1" customWidth="1"/>
    <col min="9166" max="9166" width="0" style="1" hidden="1" customWidth="1"/>
    <col min="9167" max="9167" width="22.28515625" style="1" customWidth="1"/>
    <col min="9168" max="9168" width="5.28515625" style="1" customWidth="1"/>
    <col min="9169" max="9169" width="36.28515625" style="1" customWidth="1"/>
    <col min="9170" max="9170" width="5.7109375" style="1" customWidth="1"/>
    <col min="9171" max="9171" width="0" style="1" hidden="1" customWidth="1"/>
    <col min="9172" max="9172" width="20.7109375" style="1" customWidth="1"/>
    <col min="9173" max="9173" width="4.85546875" style="1" customWidth="1"/>
    <col min="9174" max="9174" width="0" style="1" hidden="1" customWidth="1"/>
    <col min="9175" max="9175" width="24.7109375" style="1" customWidth="1"/>
    <col min="9176" max="9176" width="12.28515625" style="1" customWidth="1"/>
    <col min="9177" max="9177" width="0" style="1" hidden="1" customWidth="1"/>
    <col min="9178" max="9178" width="3.42578125" style="1" customWidth="1"/>
    <col min="9179" max="9179" width="0" style="1" hidden="1" customWidth="1"/>
    <col min="9180" max="9180" width="17.7109375" style="1" customWidth="1"/>
    <col min="9181" max="9181" width="3.42578125" style="1" customWidth="1"/>
    <col min="9182" max="9182" width="0" style="1" hidden="1" customWidth="1"/>
    <col min="9183" max="9183" width="23.7109375" style="1" customWidth="1"/>
    <col min="9184" max="9184" width="10" style="1" customWidth="1"/>
    <col min="9185" max="9185" width="0" style="1" hidden="1" customWidth="1"/>
    <col min="9186" max="9187" width="14.7109375" style="1" customWidth="1"/>
    <col min="9188" max="9188" width="12.85546875" style="1" customWidth="1"/>
    <col min="9189" max="9189" width="3.28515625" style="1" customWidth="1"/>
    <col min="9190" max="9190" width="30.28515625" style="1" customWidth="1"/>
    <col min="9191" max="9191" width="5" style="1" customWidth="1"/>
    <col min="9192" max="9192" width="0" style="1" hidden="1" customWidth="1"/>
    <col min="9193" max="9193" width="14.28515625" style="1" customWidth="1"/>
    <col min="9194" max="9194" width="5.7109375" style="1" customWidth="1"/>
    <col min="9195" max="9195" width="0" style="1" hidden="1" customWidth="1"/>
    <col min="9196" max="9196" width="17.28515625" style="1" customWidth="1"/>
    <col min="9197" max="9197" width="12.7109375" style="1" customWidth="1"/>
    <col min="9198" max="9198" width="0" style="1" hidden="1" customWidth="1"/>
    <col min="9199" max="9199" width="5.28515625" style="1" customWidth="1"/>
    <col min="9200" max="9200" width="0" style="1" hidden="1" customWidth="1"/>
    <col min="9201" max="9201" width="17" style="1" customWidth="1"/>
    <col min="9202" max="9202" width="6.28515625" style="1" customWidth="1"/>
    <col min="9203" max="9203" width="0" style="1" hidden="1" customWidth="1"/>
    <col min="9204" max="9204" width="14.28515625" style="1" customWidth="1"/>
    <col min="9205" max="9205" width="7.5703125" style="1" customWidth="1"/>
    <col min="9206" max="9206" width="0" style="1" hidden="1" customWidth="1"/>
    <col min="9207" max="9208" width="14.28515625" style="1" customWidth="1"/>
    <col min="9209" max="9209" width="20.85546875" style="1" customWidth="1"/>
    <col min="9210" max="9210" width="14.42578125" style="1" customWidth="1"/>
    <col min="9211" max="9211" width="15" style="1" customWidth="1"/>
    <col min="9212" max="9212" width="2.7109375" style="1" customWidth="1"/>
    <col min="9213" max="9213" width="11.7109375" style="1" customWidth="1"/>
    <col min="9214" max="9214" width="11.5703125" style="1" customWidth="1"/>
    <col min="9215" max="9215" width="2.28515625" style="1" customWidth="1"/>
    <col min="9216" max="9216" width="41" style="1" customWidth="1"/>
    <col min="9217" max="9217" width="14.28515625" style="1" customWidth="1"/>
    <col min="9218" max="9219" width="11.5703125" style="1" customWidth="1"/>
    <col min="9220" max="9220" width="21.85546875" style="1" customWidth="1"/>
    <col min="9221" max="9412" width="11.42578125" style="1"/>
    <col min="9413" max="9413" width="21.85546875" style="1" customWidth="1"/>
    <col min="9414" max="9414" width="13.85546875" style="1" customWidth="1"/>
    <col min="9415" max="9415" width="38.7109375" style="1" customWidth="1"/>
    <col min="9416" max="9416" width="3" style="1" bestFit="1" customWidth="1"/>
    <col min="9417" max="9417" width="32.28515625" style="1" customWidth="1"/>
    <col min="9418" max="9418" width="46.28515625" style="1" customWidth="1"/>
    <col min="9419" max="9419" width="19" style="1" customWidth="1"/>
    <col min="9420" max="9420" width="0" style="1" hidden="1" customWidth="1"/>
    <col min="9421" max="9421" width="17.7109375" style="1" customWidth="1"/>
    <col min="9422" max="9422" width="0" style="1" hidden="1" customWidth="1"/>
    <col min="9423" max="9423" width="22.28515625" style="1" customWidth="1"/>
    <col min="9424" max="9424" width="5.28515625" style="1" customWidth="1"/>
    <col min="9425" max="9425" width="36.28515625" style="1" customWidth="1"/>
    <col min="9426" max="9426" width="5.7109375" style="1" customWidth="1"/>
    <col min="9427" max="9427" width="0" style="1" hidden="1" customWidth="1"/>
    <col min="9428" max="9428" width="20.7109375" style="1" customWidth="1"/>
    <col min="9429" max="9429" width="4.85546875" style="1" customWidth="1"/>
    <col min="9430" max="9430" width="0" style="1" hidden="1" customWidth="1"/>
    <col min="9431" max="9431" width="24.7109375" style="1" customWidth="1"/>
    <col min="9432" max="9432" width="12.28515625" style="1" customWidth="1"/>
    <col min="9433" max="9433" width="0" style="1" hidden="1" customWidth="1"/>
    <col min="9434" max="9434" width="3.42578125" style="1" customWidth="1"/>
    <col min="9435" max="9435" width="0" style="1" hidden="1" customWidth="1"/>
    <col min="9436" max="9436" width="17.7109375" style="1" customWidth="1"/>
    <col min="9437" max="9437" width="3.42578125" style="1" customWidth="1"/>
    <col min="9438" max="9438" width="0" style="1" hidden="1" customWidth="1"/>
    <col min="9439" max="9439" width="23.7109375" style="1" customWidth="1"/>
    <col min="9440" max="9440" width="10" style="1" customWidth="1"/>
    <col min="9441" max="9441" width="0" style="1" hidden="1" customWidth="1"/>
    <col min="9442" max="9443" width="14.7109375" style="1" customWidth="1"/>
    <col min="9444" max="9444" width="12.85546875" style="1" customWidth="1"/>
    <col min="9445" max="9445" width="3.28515625" style="1" customWidth="1"/>
    <col min="9446" max="9446" width="30.28515625" style="1" customWidth="1"/>
    <col min="9447" max="9447" width="5" style="1" customWidth="1"/>
    <col min="9448" max="9448" width="0" style="1" hidden="1" customWidth="1"/>
    <col min="9449" max="9449" width="14.28515625" style="1" customWidth="1"/>
    <col min="9450" max="9450" width="5.7109375" style="1" customWidth="1"/>
    <col min="9451" max="9451" width="0" style="1" hidden="1" customWidth="1"/>
    <col min="9452" max="9452" width="17.28515625" style="1" customWidth="1"/>
    <col min="9453" max="9453" width="12.7109375" style="1" customWidth="1"/>
    <col min="9454" max="9454" width="0" style="1" hidden="1" customWidth="1"/>
    <col min="9455" max="9455" width="5.28515625" style="1" customWidth="1"/>
    <col min="9456" max="9456" width="0" style="1" hidden="1" customWidth="1"/>
    <col min="9457" max="9457" width="17" style="1" customWidth="1"/>
    <col min="9458" max="9458" width="6.28515625" style="1" customWidth="1"/>
    <col min="9459" max="9459" width="0" style="1" hidden="1" customWidth="1"/>
    <col min="9460" max="9460" width="14.28515625" style="1" customWidth="1"/>
    <col min="9461" max="9461" width="7.5703125" style="1" customWidth="1"/>
    <col min="9462" max="9462" width="0" style="1" hidden="1" customWidth="1"/>
    <col min="9463" max="9464" width="14.28515625" style="1" customWidth="1"/>
    <col min="9465" max="9465" width="20.85546875" style="1" customWidth="1"/>
    <col min="9466" max="9466" width="14.42578125" style="1" customWidth="1"/>
    <col min="9467" max="9467" width="15" style="1" customWidth="1"/>
    <col min="9468" max="9468" width="2.7109375" style="1" customWidth="1"/>
    <col min="9469" max="9469" width="11.7109375" style="1" customWidth="1"/>
    <col min="9470" max="9470" width="11.5703125" style="1" customWidth="1"/>
    <col min="9471" max="9471" width="2.28515625" style="1" customWidth="1"/>
    <col min="9472" max="9472" width="41" style="1" customWidth="1"/>
    <col min="9473" max="9473" width="14.28515625" style="1" customWidth="1"/>
    <col min="9474" max="9475" width="11.5703125" style="1" customWidth="1"/>
    <col min="9476" max="9476" width="21.85546875" style="1" customWidth="1"/>
    <col min="9477" max="9668" width="11.42578125" style="1"/>
    <col min="9669" max="9669" width="21.85546875" style="1" customWidth="1"/>
    <col min="9670" max="9670" width="13.85546875" style="1" customWidth="1"/>
    <col min="9671" max="9671" width="38.7109375" style="1" customWidth="1"/>
    <col min="9672" max="9672" width="3" style="1" bestFit="1" customWidth="1"/>
    <col min="9673" max="9673" width="32.28515625" style="1" customWidth="1"/>
    <col min="9674" max="9674" width="46.28515625" style="1" customWidth="1"/>
    <col min="9675" max="9675" width="19" style="1" customWidth="1"/>
    <col min="9676" max="9676" width="0" style="1" hidden="1" customWidth="1"/>
    <col min="9677" max="9677" width="17.7109375" style="1" customWidth="1"/>
    <col min="9678" max="9678" width="0" style="1" hidden="1" customWidth="1"/>
    <col min="9679" max="9679" width="22.28515625" style="1" customWidth="1"/>
    <col min="9680" max="9680" width="5.28515625" style="1" customWidth="1"/>
    <col min="9681" max="9681" width="36.28515625" style="1" customWidth="1"/>
    <col min="9682" max="9682" width="5.7109375" style="1" customWidth="1"/>
    <col min="9683" max="9683" width="0" style="1" hidden="1" customWidth="1"/>
    <col min="9684" max="9684" width="20.7109375" style="1" customWidth="1"/>
    <col min="9685" max="9685" width="4.85546875" style="1" customWidth="1"/>
    <col min="9686" max="9686" width="0" style="1" hidden="1" customWidth="1"/>
    <col min="9687" max="9687" width="24.7109375" style="1" customWidth="1"/>
    <col min="9688" max="9688" width="12.28515625" style="1" customWidth="1"/>
    <col min="9689" max="9689" width="0" style="1" hidden="1" customWidth="1"/>
    <col min="9690" max="9690" width="3.42578125" style="1" customWidth="1"/>
    <col min="9691" max="9691" width="0" style="1" hidden="1" customWidth="1"/>
    <col min="9692" max="9692" width="17.7109375" style="1" customWidth="1"/>
    <col min="9693" max="9693" width="3.42578125" style="1" customWidth="1"/>
    <col min="9694" max="9694" width="0" style="1" hidden="1" customWidth="1"/>
    <col min="9695" max="9695" width="23.7109375" style="1" customWidth="1"/>
    <col min="9696" max="9696" width="10" style="1" customWidth="1"/>
    <col min="9697" max="9697" width="0" style="1" hidden="1" customWidth="1"/>
    <col min="9698" max="9699" width="14.7109375" style="1" customWidth="1"/>
    <col min="9700" max="9700" width="12.85546875" style="1" customWidth="1"/>
    <col min="9701" max="9701" width="3.28515625" style="1" customWidth="1"/>
    <col min="9702" max="9702" width="30.28515625" style="1" customWidth="1"/>
    <col min="9703" max="9703" width="5" style="1" customWidth="1"/>
    <col min="9704" max="9704" width="0" style="1" hidden="1" customWidth="1"/>
    <col min="9705" max="9705" width="14.28515625" style="1" customWidth="1"/>
    <col min="9706" max="9706" width="5.7109375" style="1" customWidth="1"/>
    <col min="9707" max="9707" width="0" style="1" hidden="1" customWidth="1"/>
    <col min="9708" max="9708" width="17.28515625" style="1" customWidth="1"/>
    <col min="9709" max="9709" width="12.7109375" style="1" customWidth="1"/>
    <col min="9710" max="9710" width="0" style="1" hidden="1" customWidth="1"/>
    <col min="9711" max="9711" width="5.28515625" style="1" customWidth="1"/>
    <col min="9712" max="9712" width="0" style="1" hidden="1" customWidth="1"/>
    <col min="9713" max="9713" width="17" style="1" customWidth="1"/>
    <col min="9714" max="9714" width="6.28515625" style="1" customWidth="1"/>
    <col min="9715" max="9715" width="0" style="1" hidden="1" customWidth="1"/>
    <col min="9716" max="9716" width="14.28515625" style="1" customWidth="1"/>
    <col min="9717" max="9717" width="7.5703125" style="1" customWidth="1"/>
    <col min="9718" max="9718" width="0" style="1" hidden="1" customWidth="1"/>
    <col min="9719" max="9720" width="14.28515625" style="1" customWidth="1"/>
    <col min="9721" max="9721" width="20.85546875" style="1" customWidth="1"/>
    <col min="9722" max="9722" width="14.42578125" style="1" customWidth="1"/>
    <col min="9723" max="9723" width="15" style="1" customWidth="1"/>
    <col min="9724" max="9724" width="2.7109375" style="1" customWidth="1"/>
    <col min="9725" max="9725" width="11.7109375" style="1" customWidth="1"/>
    <col min="9726" max="9726" width="11.5703125" style="1" customWidth="1"/>
    <col min="9727" max="9727" width="2.28515625" style="1" customWidth="1"/>
    <col min="9728" max="9728" width="41" style="1" customWidth="1"/>
    <col min="9729" max="9729" width="14.28515625" style="1" customWidth="1"/>
    <col min="9730" max="9731" width="11.5703125" style="1" customWidth="1"/>
    <col min="9732" max="9732" width="21.85546875" style="1" customWidth="1"/>
    <col min="9733" max="9924" width="11.42578125" style="1"/>
    <col min="9925" max="9925" width="21.85546875" style="1" customWidth="1"/>
    <col min="9926" max="9926" width="13.85546875" style="1" customWidth="1"/>
    <col min="9927" max="9927" width="38.7109375" style="1" customWidth="1"/>
    <col min="9928" max="9928" width="3" style="1" bestFit="1" customWidth="1"/>
    <col min="9929" max="9929" width="32.28515625" style="1" customWidth="1"/>
    <col min="9930" max="9930" width="46.28515625" style="1" customWidth="1"/>
    <col min="9931" max="9931" width="19" style="1" customWidth="1"/>
    <col min="9932" max="9932" width="0" style="1" hidden="1" customWidth="1"/>
    <col min="9933" max="9933" width="17.7109375" style="1" customWidth="1"/>
    <col min="9934" max="9934" width="0" style="1" hidden="1" customWidth="1"/>
    <col min="9935" max="9935" width="22.28515625" style="1" customWidth="1"/>
    <col min="9936" max="9936" width="5.28515625" style="1" customWidth="1"/>
    <col min="9937" max="9937" width="36.28515625" style="1" customWidth="1"/>
    <col min="9938" max="9938" width="5.7109375" style="1" customWidth="1"/>
    <col min="9939" max="9939" width="0" style="1" hidden="1" customWidth="1"/>
    <col min="9940" max="9940" width="20.7109375" style="1" customWidth="1"/>
    <col min="9941" max="9941" width="4.85546875" style="1" customWidth="1"/>
    <col min="9942" max="9942" width="0" style="1" hidden="1" customWidth="1"/>
    <col min="9943" max="9943" width="24.7109375" style="1" customWidth="1"/>
    <col min="9944" max="9944" width="12.28515625" style="1" customWidth="1"/>
    <col min="9945" max="9945" width="0" style="1" hidden="1" customWidth="1"/>
    <col min="9946" max="9946" width="3.42578125" style="1" customWidth="1"/>
    <col min="9947" max="9947" width="0" style="1" hidden="1" customWidth="1"/>
    <col min="9948" max="9948" width="17.7109375" style="1" customWidth="1"/>
    <col min="9949" max="9949" width="3.42578125" style="1" customWidth="1"/>
    <col min="9950" max="9950" width="0" style="1" hidden="1" customWidth="1"/>
    <col min="9951" max="9951" width="23.7109375" style="1" customWidth="1"/>
    <col min="9952" max="9952" width="10" style="1" customWidth="1"/>
    <col min="9953" max="9953" width="0" style="1" hidden="1" customWidth="1"/>
    <col min="9954" max="9955" width="14.7109375" style="1" customWidth="1"/>
    <col min="9956" max="9956" width="12.85546875" style="1" customWidth="1"/>
    <col min="9957" max="9957" width="3.28515625" style="1" customWidth="1"/>
    <col min="9958" max="9958" width="30.28515625" style="1" customWidth="1"/>
    <col min="9959" max="9959" width="5" style="1" customWidth="1"/>
    <col min="9960" max="9960" width="0" style="1" hidden="1" customWidth="1"/>
    <col min="9961" max="9961" width="14.28515625" style="1" customWidth="1"/>
    <col min="9962" max="9962" width="5.7109375" style="1" customWidth="1"/>
    <col min="9963" max="9963" width="0" style="1" hidden="1" customWidth="1"/>
    <col min="9964" max="9964" width="17.28515625" style="1" customWidth="1"/>
    <col min="9965" max="9965" width="12.7109375" style="1" customWidth="1"/>
    <col min="9966" max="9966" width="0" style="1" hidden="1" customWidth="1"/>
    <col min="9967" max="9967" width="5.28515625" style="1" customWidth="1"/>
    <col min="9968" max="9968" width="0" style="1" hidden="1" customWidth="1"/>
    <col min="9969" max="9969" width="17" style="1" customWidth="1"/>
    <col min="9970" max="9970" width="6.28515625" style="1" customWidth="1"/>
    <col min="9971" max="9971" width="0" style="1" hidden="1" customWidth="1"/>
    <col min="9972" max="9972" width="14.28515625" style="1" customWidth="1"/>
    <col min="9973" max="9973" width="7.5703125" style="1" customWidth="1"/>
    <col min="9974" max="9974" width="0" style="1" hidden="1" customWidth="1"/>
    <col min="9975" max="9976" width="14.28515625" style="1" customWidth="1"/>
    <col min="9977" max="9977" width="20.85546875" style="1" customWidth="1"/>
    <col min="9978" max="9978" width="14.42578125" style="1" customWidth="1"/>
    <col min="9979" max="9979" width="15" style="1" customWidth="1"/>
    <col min="9980" max="9980" width="2.7109375" style="1" customWidth="1"/>
    <col min="9981" max="9981" width="11.7109375" style="1" customWidth="1"/>
    <col min="9982" max="9982" width="11.5703125" style="1" customWidth="1"/>
    <col min="9983" max="9983" width="2.28515625" style="1" customWidth="1"/>
    <col min="9984" max="9984" width="41" style="1" customWidth="1"/>
    <col min="9985" max="9985" width="14.28515625" style="1" customWidth="1"/>
    <col min="9986" max="9987" width="11.5703125" style="1" customWidth="1"/>
    <col min="9988" max="9988" width="21.85546875" style="1" customWidth="1"/>
    <col min="9989" max="10180" width="11.42578125" style="1"/>
    <col min="10181" max="10181" width="21.85546875" style="1" customWidth="1"/>
    <col min="10182" max="10182" width="13.85546875" style="1" customWidth="1"/>
    <col min="10183" max="10183" width="38.7109375" style="1" customWidth="1"/>
    <col min="10184" max="10184" width="3" style="1" bestFit="1" customWidth="1"/>
    <col min="10185" max="10185" width="32.28515625" style="1" customWidth="1"/>
    <col min="10186" max="10186" width="46.28515625" style="1" customWidth="1"/>
    <col min="10187" max="10187" width="19" style="1" customWidth="1"/>
    <col min="10188" max="10188" width="0" style="1" hidden="1" customWidth="1"/>
    <col min="10189" max="10189" width="17.7109375" style="1" customWidth="1"/>
    <col min="10190" max="10190" width="0" style="1" hidden="1" customWidth="1"/>
    <col min="10191" max="10191" width="22.28515625" style="1" customWidth="1"/>
    <col min="10192" max="10192" width="5.28515625" style="1" customWidth="1"/>
    <col min="10193" max="10193" width="36.28515625" style="1" customWidth="1"/>
    <col min="10194" max="10194" width="5.7109375" style="1" customWidth="1"/>
    <col min="10195" max="10195" width="0" style="1" hidden="1" customWidth="1"/>
    <col min="10196" max="10196" width="20.7109375" style="1" customWidth="1"/>
    <col min="10197" max="10197" width="4.85546875" style="1" customWidth="1"/>
    <col min="10198" max="10198" width="0" style="1" hidden="1" customWidth="1"/>
    <col min="10199" max="10199" width="24.7109375" style="1" customWidth="1"/>
    <col min="10200" max="10200" width="12.28515625" style="1" customWidth="1"/>
    <col min="10201" max="10201" width="0" style="1" hidden="1" customWidth="1"/>
    <col min="10202" max="10202" width="3.42578125" style="1" customWidth="1"/>
    <col min="10203" max="10203" width="0" style="1" hidden="1" customWidth="1"/>
    <col min="10204" max="10204" width="17.7109375" style="1" customWidth="1"/>
    <col min="10205" max="10205" width="3.42578125" style="1" customWidth="1"/>
    <col min="10206" max="10206" width="0" style="1" hidden="1" customWidth="1"/>
    <col min="10207" max="10207" width="23.7109375" style="1" customWidth="1"/>
    <col min="10208" max="10208" width="10" style="1" customWidth="1"/>
    <col min="10209" max="10209" width="0" style="1" hidden="1" customWidth="1"/>
    <col min="10210" max="10211" width="14.7109375" style="1" customWidth="1"/>
    <col min="10212" max="10212" width="12.85546875" style="1" customWidth="1"/>
    <col min="10213" max="10213" width="3.28515625" style="1" customWidth="1"/>
    <col min="10214" max="10214" width="30.28515625" style="1" customWidth="1"/>
    <col min="10215" max="10215" width="5" style="1" customWidth="1"/>
    <col min="10216" max="10216" width="0" style="1" hidden="1" customWidth="1"/>
    <col min="10217" max="10217" width="14.28515625" style="1" customWidth="1"/>
    <col min="10218" max="10218" width="5.7109375" style="1" customWidth="1"/>
    <col min="10219" max="10219" width="0" style="1" hidden="1" customWidth="1"/>
    <col min="10220" max="10220" width="17.28515625" style="1" customWidth="1"/>
    <col min="10221" max="10221" width="12.7109375" style="1" customWidth="1"/>
    <col min="10222" max="10222" width="0" style="1" hidden="1" customWidth="1"/>
    <col min="10223" max="10223" width="5.28515625" style="1" customWidth="1"/>
    <col min="10224" max="10224" width="0" style="1" hidden="1" customWidth="1"/>
    <col min="10225" max="10225" width="17" style="1" customWidth="1"/>
    <col min="10226" max="10226" width="6.28515625" style="1" customWidth="1"/>
    <col min="10227" max="10227" width="0" style="1" hidden="1" customWidth="1"/>
    <col min="10228" max="10228" width="14.28515625" style="1" customWidth="1"/>
    <col min="10229" max="10229" width="7.5703125" style="1" customWidth="1"/>
    <col min="10230" max="10230" width="0" style="1" hidden="1" customWidth="1"/>
    <col min="10231" max="10232" width="14.28515625" style="1" customWidth="1"/>
    <col min="10233" max="10233" width="20.85546875" style="1" customWidth="1"/>
    <col min="10234" max="10234" width="14.42578125" style="1" customWidth="1"/>
    <col min="10235" max="10235" width="15" style="1" customWidth="1"/>
    <col min="10236" max="10236" width="2.7109375" style="1" customWidth="1"/>
    <col min="10237" max="10237" width="11.7109375" style="1" customWidth="1"/>
    <col min="10238" max="10238" width="11.5703125" style="1" customWidth="1"/>
    <col min="10239" max="10239" width="2.28515625" style="1" customWidth="1"/>
    <col min="10240" max="10240" width="41" style="1" customWidth="1"/>
    <col min="10241" max="10241" width="14.28515625" style="1" customWidth="1"/>
    <col min="10242" max="10243" width="11.5703125" style="1" customWidth="1"/>
    <col min="10244" max="10244" width="21.85546875" style="1" customWidth="1"/>
    <col min="10245" max="10436" width="11.42578125" style="1"/>
    <col min="10437" max="10437" width="21.85546875" style="1" customWidth="1"/>
    <col min="10438" max="10438" width="13.85546875" style="1" customWidth="1"/>
    <col min="10439" max="10439" width="38.7109375" style="1" customWidth="1"/>
    <col min="10440" max="10440" width="3" style="1" bestFit="1" customWidth="1"/>
    <col min="10441" max="10441" width="32.28515625" style="1" customWidth="1"/>
    <col min="10442" max="10442" width="46.28515625" style="1" customWidth="1"/>
    <col min="10443" max="10443" width="19" style="1" customWidth="1"/>
    <col min="10444" max="10444" width="0" style="1" hidden="1" customWidth="1"/>
    <col min="10445" max="10445" width="17.7109375" style="1" customWidth="1"/>
    <col min="10446" max="10446" width="0" style="1" hidden="1" customWidth="1"/>
    <col min="10447" max="10447" width="22.28515625" style="1" customWidth="1"/>
    <col min="10448" max="10448" width="5.28515625" style="1" customWidth="1"/>
    <col min="10449" max="10449" width="36.28515625" style="1" customWidth="1"/>
    <col min="10450" max="10450" width="5.7109375" style="1" customWidth="1"/>
    <col min="10451" max="10451" width="0" style="1" hidden="1" customWidth="1"/>
    <col min="10452" max="10452" width="20.7109375" style="1" customWidth="1"/>
    <col min="10453" max="10453" width="4.85546875" style="1" customWidth="1"/>
    <col min="10454" max="10454" width="0" style="1" hidden="1" customWidth="1"/>
    <col min="10455" max="10455" width="24.7109375" style="1" customWidth="1"/>
    <col min="10456" max="10456" width="12.28515625" style="1" customWidth="1"/>
    <col min="10457" max="10457" width="0" style="1" hidden="1" customWidth="1"/>
    <col min="10458" max="10458" width="3.42578125" style="1" customWidth="1"/>
    <col min="10459" max="10459" width="0" style="1" hidden="1" customWidth="1"/>
    <col min="10460" max="10460" width="17.7109375" style="1" customWidth="1"/>
    <col min="10461" max="10461" width="3.42578125" style="1" customWidth="1"/>
    <col min="10462" max="10462" width="0" style="1" hidden="1" customWidth="1"/>
    <col min="10463" max="10463" width="23.7109375" style="1" customWidth="1"/>
    <col min="10464" max="10464" width="10" style="1" customWidth="1"/>
    <col min="10465" max="10465" width="0" style="1" hidden="1" customWidth="1"/>
    <col min="10466" max="10467" width="14.7109375" style="1" customWidth="1"/>
    <col min="10468" max="10468" width="12.85546875" style="1" customWidth="1"/>
    <col min="10469" max="10469" width="3.28515625" style="1" customWidth="1"/>
    <col min="10470" max="10470" width="30.28515625" style="1" customWidth="1"/>
    <col min="10471" max="10471" width="5" style="1" customWidth="1"/>
    <col min="10472" max="10472" width="0" style="1" hidden="1" customWidth="1"/>
    <col min="10473" max="10473" width="14.28515625" style="1" customWidth="1"/>
    <col min="10474" max="10474" width="5.7109375" style="1" customWidth="1"/>
    <col min="10475" max="10475" width="0" style="1" hidden="1" customWidth="1"/>
    <col min="10476" max="10476" width="17.28515625" style="1" customWidth="1"/>
    <col min="10477" max="10477" width="12.7109375" style="1" customWidth="1"/>
    <col min="10478" max="10478" width="0" style="1" hidden="1" customWidth="1"/>
    <col min="10479" max="10479" width="5.28515625" style="1" customWidth="1"/>
    <col min="10480" max="10480" width="0" style="1" hidden="1" customWidth="1"/>
    <col min="10481" max="10481" width="17" style="1" customWidth="1"/>
    <col min="10482" max="10482" width="6.28515625" style="1" customWidth="1"/>
    <col min="10483" max="10483" width="0" style="1" hidden="1" customWidth="1"/>
    <col min="10484" max="10484" width="14.28515625" style="1" customWidth="1"/>
    <col min="10485" max="10485" width="7.5703125" style="1" customWidth="1"/>
    <col min="10486" max="10486" width="0" style="1" hidden="1" customWidth="1"/>
    <col min="10487" max="10488" width="14.28515625" style="1" customWidth="1"/>
    <col min="10489" max="10489" width="20.85546875" style="1" customWidth="1"/>
    <col min="10490" max="10490" width="14.42578125" style="1" customWidth="1"/>
    <col min="10491" max="10491" width="15" style="1" customWidth="1"/>
    <col min="10492" max="10492" width="2.7109375" style="1" customWidth="1"/>
    <col min="10493" max="10493" width="11.7109375" style="1" customWidth="1"/>
    <col min="10494" max="10494" width="11.5703125" style="1" customWidth="1"/>
    <col min="10495" max="10495" width="2.28515625" style="1" customWidth="1"/>
    <col min="10496" max="10496" width="41" style="1" customWidth="1"/>
    <col min="10497" max="10497" width="14.28515625" style="1" customWidth="1"/>
    <col min="10498" max="10499" width="11.5703125" style="1" customWidth="1"/>
    <col min="10500" max="10500" width="21.85546875" style="1" customWidth="1"/>
    <col min="10501" max="10692" width="11.42578125" style="1"/>
    <col min="10693" max="10693" width="21.85546875" style="1" customWidth="1"/>
    <col min="10694" max="10694" width="13.85546875" style="1" customWidth="1"/>
    <col min="10695" max="10695" width="38.7109375" style="1" customWidth="1"/>
    <col min="10696" max="10696" width="3" style="1" bestFit="1" customWidth="1"/>
    <col min="10697" max="10697" width="32.28515625" style="1" customWidth="1"/>
    <col min="10698" max="10698" width="46.28515625" style="1" customWidth="1"/>
    <col min="10699" max="10699" width="19" style="1" customWidth="1"/>
    <col min="10700" max="10700" width="0" style="1" hidden="1" customWidth="1"/>
    <col min="10701" max="10701" width="17.7109375" style="1" customWidth="1"/>
    <col min="10702" max="10702" width="0" style="1" hidden="1" customWidth="1"/>
    <col min="10703" max="10703" width="22.28515625" style="1" customWidth="1"/>
    <col min="10704" max="10704" width="5.28515625" style="1" customWidth="1"/>
    <col min="10705" max="10705" width="36.28515625" style="1" customWidth="1"/>
    <col min="10706" max="10706" width="5.7109375" style="1" customWidth="1"/>
    <col min="10707" max="10707" width="0" style="1" hidden="1" customWidth="1"/>
    <col min="10708" max="10708" width="20.7109375" style="1" customWidth="1"/>
    <col min="10709" max="10709" width="4.85546875" style="1" customWidth="1"/>
    <col min="10710" max="10710" width="0" style="1" hidden="1" customWidth="1"/>
    <col min="10711" max="10711" width="24.7109375" style="1" customWidth="1"/>
    <col min="10712" max="10712" width="12.28515625" style="1" customWidth="1"/>
    <col min="10713" max="10713" width="0" style="1" hidden="1" customWidth="1"/>
    <col min="10714" max="10714" width="3.42578125" style="1" customWidth="1"/>
    <col min="10715" max="10715" width="0" style="1" hidden="1" customWidth="1"/>
    <col min="10716" max="10716" width="17.7109375" style="1" customWidth="1"/>
    <col min="10717" max="10717" width="3.42578125" style="1" customWidth="1"/>
    <col min="10718" max="10718" width="0" style="1" hidden="1" customWidth="1"/>
    <col min="10719" max="10719" width="23.7109375" style="1" customWidth="1"/>
    <col min="10720" max="10720" width="10" style="1" customWidth="1"/>
    <col min="10721" max="10721" width="0" style="1" hidden="1" customWidth="1"/>
    <col min="10722" max="10723" width="14.7109375" style="1" customWidth="1"/>
    <col min="10724" max="10724" width="12.85546875" style="1" customWidth="1"/>
    <col min="10725" max="10725" width="3.28515625" style="1" customWidth="1"/>
    <col min="10726" max="10726" width="30.28515625" style="1" customWidth="1"/>
    <col min="10727" max="10727" width="5" style="1" customWidth="1"/>
    <col min="10728" max="10728" width="0" style="1" hidden="1" customWidth="1"/>
    <col min="10729" max="10729" width="14.28515625" style="1" customWidth="1"/>
    <col min="10730" max="10730" width="5.7109375" style="1" customWidth="1"/>
    <col min="10731" max="10731" width="0" style="1" hidden="1" customWidth="1"/>
    <col min="10732" max="10732" width="17.28515625" style="1" customWidth="1"/>
    <col min="10733" max="10733" width="12.7109375" style="1" customWidth="1"/>
    <col min="10734" max="10734" width="0" style="1" hidden="1" customWidth="1"/>
    <col min="10735" max="10735" width="5.28515625" style="1" customWidth="1"/>
    <col min="10736" max="10736" width="0" style="1" hidden="1" customWidth="1"/>
    <col min="10737" max="10737" width="17" style="1" customWidth="1"/>
    <col min="10738" max="10738" width="6.28515625" style="1" customWidth="1"/>
    <col min="10739" max="10739" width="0" style="1" hidden="1" customWidth="1"/>
    <col min="10740" max="10740" width="14.28515625" style="1" customWidth="1"/>
    <col min="10741" max="10741" width="7.5703125" style="1" customWidth="1"/>
    <col min="10742" max="10742" width="0" style="1" hidden="1" customWidth="1"/>
    <col min="10743" max="10744" width="14.28515625" style="1" customWidth="1"/>
    <col min="10745" max="10745" width="20.85546875" style="1" customWidth="1"/>
    <col min="10746" max="10746" width="14.42578125" style="1" customWidth="1"/>
    <col min="10747" max="10747" width="15" style="1" customWidth="1"/>
    <col min="10748" max="10748" width="2.7109375" style="1" customWidth="1"/>
    <col min="10749" max="10749" width="11.7109375" style="1" customWidth="1"/>
    <col min="10750" max="10750" width="11.5703125" style="1" customWidth="1"/>
    <col min="10751" max="10751" width="2.28515625" style="1" customWidth="1"/>
    <col min="10752" max="10752" width="41" style="1" customWidth="1"/>
    <col min="10753" max="10753" width="14.28515625" style="1" customWidth="1"/>
    <col min="10754" max="10755" width="11.5703125" style="1" customWidth="1"/>
    <col min="10756" max="10756" width="21.85546875" style="1" customWidth="1"/>
    <col min="10757" max="10948" width="11.42578125" style="1"/>
    <col min="10949" max="10949" width="21.85546875" style="1" customWidth="1"/>
    <col min="10950" max="10950" width="13.85546875" style="1" customWidth="1"/>
    <col min="10951" max="10951" width="38.7109375" style="1" customWidth="1"/>
    <col min="10952" max="10952" width="3" style="1" bestFit="1" customWidth="1"/>
    <col min="10953" max="10953" width="32.28515625" style="1" customWidth="1"/>
    <col min="10954" max="10954" width="46.28515625" style="1" customWidth="1"/>
    <col min="10955" max="10955" width="19" style="1" customWidth="1"/>
    <col min="10956" max="10956" width="0" style="1" hidden="1" customWidth="1"/>
    <col min="10957" max="10957" width="17.7109375" style="1" customWidth="1"/>
    <col min="10958" max="10958" width="0" style="1" hidden="1" customWidth="1"/>
    <col min="10959" max="10959" width="22.28515625" style="1" customWidth="1"/>
    <col min="10960" max="10960" width="5.28515625" style="1" customWidth="1"/>
    <col min="10961" max="10961" width="36.28515625" style="1" customWidth="1"/>
    <col min="10962" max="10962" width="5.7109375" style="1" customWidth="1"/>
    <col min="10963" max="10963" width="0" style="1" hidden="1" customWidth="1"/>
    <col min="10964" max="10964" width="20.7109375" style="1" customWidth="1"/>
    <col min="10965" max="10965" width="4.85546875" style="1" customWidth="1"/>
    <col min="10966" max="10966" width="0" style="1" hidden="1" customWidth="1"/>
    <col min="10967" max="10967" width="24.7109375" style="1" customWidth="1"/>
    <col min="10968" max="10968" width="12.28515625" style="1" customWidth="1"/>
    <col min="10969" max="10969" width="0" style="1" hidden="1" customWidth="1"/>
    <col min="10970" max="10970" width="3.42578125" style="1" customWidth="1"/>
    <col min="10971" max="10971" width="0" style="1" hidden="1" customWidth="1"/>
    <col min="10972" max="10972" width="17.7109375" style="1" customWidth="1"/>
    <col min="10973" max="10973" width="3.42578125" style="1" customWidth="1"/>
    <col min="10974" max="10974" width="0" style="1" hidden="1" customWidth="1"/>
    <col min="10975" max="10975" width="23.7109375" style="1" customWidth="1"/>
    <col min="10976" max="10976" width="10" style="1" customWidth="1"/>
    <col min="10977" max="10977" width="0" style="1" hidden="1" customWidth="1"/>
    <col min="10978" max="10979" width="14.7109375" style="1" customWidth="1"/>
    <col min="10980" max="10980" width="12.85546875" style="1" customWidth="1"/>
    <col min="10981" max="10981" width="3.28515625" style="1" customWidth="1"/>
    <col min="10982" max="10982" width="30.28515625" style="1" customWidth="1"/>
    <col min="10983" max="10983" width="5" style="1" customWidth="1"/>
    <col min="10984" max="10984" width="0" style="1" hidden="1" customWidth="1"/>
    <col min="10985" max="10985" width="14.28515625" style="1" customWidth="1"/>
    <col min="10986" max="10986" width="5.7109375" style="1" customWidth="1"/>
    <col min="10987" max="10987" width="0" style="1" hidden="1" customWidth="1"/>
    <col min="10988" max="10988" width="17.28515625" style="1" customWidth="1"/>
    <col min="10989" max="10989" width="12.7109375" style="1" customWidth="1"/>
    <col min="10990" max="10990" width="0" style="1" hidden="1" customWidth="1"/>
    <col min="10991" max="10991" width="5.28515625" style="1" customWidth="1"/>
    <col min="10992" max="10992" width="0" style="1" hidden="1" customWidth="1"/>
    <col min="10993" max="10993" width="17" style="1" customWidth="1"/>
    <col min="10994" max="10994" width="6.28515625" style="1" customWidth="1"/>
    <col min="10995" max="10995" width="0" style="1" hidden="1" customWidth="1"/>
    <col min="10996" max="10996" width="14.28515625" style="1" customWidth="1"/>
    <col min="10997" max="10997" width="7.5703125" style="1" customWidth="1"/>
    <col min="10998" max="10998" width="0" style="1" hidden="1" customWidth="1"/>
    <col min="10999" max="11000" width="14.28515625" style="1" customWidth="1"/>
    <col min="11001" max="11001" width="20.85546875" style="1" customWidth="1"/>
    <col min="11002" max="11002" width="14.42578125" style="1" customWidth="1"/>
    <col min="11003" max="11003" width="15" style="1" customWidth="1"/>
    <col min="11004" max="11004" width="2.7109375" style="1" customWidth="1"/>
    <col min="11005" max="11005" width="11.7109375" style="1" customWidth="1"/>
    <col min="11006" max="11006" width="11.5703125" style="1" customWidth="1"/>
    <col min="11007" max="11007" width="2.28515625" style="1" customWidth="1"/>
    <col min="11008" max="11008" width="41" style="1" customWidth="1"/>
    <col min="11009" max="11009" width="14.28515625" style="1" customWidth="1"/>
    <col min="11010" max="11011" width="11.5703125" style="1" customWidth="1"/>
    <col min="11012" max="11012" width="21.85546875" style="1" customWidth="1"/>
    <col min="11013" max="11204" width="11.42578125" style="1"/>
    <col min="11205" max="11205" width="21.85546875" style="1" customWidth="1"/>
    <col min="11206" max="11206" width="13.85546875" style="1" customWidth="1"/>
    <col min="11207" max="11207" width="38.7109375" style="1" customWidth="1"/>
    <col min="11208" max="11208" width="3" style="1" bestFit="1" customWidth="1"/>
    <col min="11209" max="11209" width="32.28515625" style="1" customWidth="1"/>
    <col min="11210" max="11210" width="46.28515625" style="1" customWidth="1"/>
    <col min="11211" max="11211" width="19" style="1" customWidth="1"/>
    <col min="11212" max="11212" width="0" style="1" hidden="1" customWidth="1"/>
    <col min="11213" max="11213" width="17.7109375" style="1" customWidth="1"/>
    <col min="11214" max="11214" width="0" style="1" hidden="1" customWidth="1"/>
    <col min="11215" max="11215" width="22.28515625" style="1" customWidth="1"/>
    <col min="11216" max="11216" width="5.28515625" style="1" customWidth="1"/>
    <col min="11217" max="11217" width="36.28515625" style="1" customWidth="1"/>
    <col min="11218" max="11218" width="5.7109375" style="1" customWidth="1"/>
    <col min="11219" max="11219" width="0" style="1" hidden="1" customWidth="1"/>
    <col min="11220" max="11220" width="20.7109375" style="1" customWidth="1"/>
    <col min="11221" max="11221" width="4.85546875" style="1" customWidth="1"/>
    <col min="11222" max="11222" width="0" style="1" hidden="1" customWidth="1"/>
    <col min="11223" max="11223" width="24.7109375" style="1" customWidth="1"/>
    <col min="11224" max="11224" width="12.28515625" style="1" customWidth="1"/>
    <col min="11225" max="11225" width="0" style="1" hidden="1" customWidth="1"/>
    <col min="11226" max="11226" width="3.42578125" style="1" customWidth="1"/>
    <col min="11227" max="11227" width="0" style="1" hidden="1" customWidth="1"/>
    <col min="11228" max="11228" width="17.7109375" style="1" customWidth="1"/>
    <col min="11229" max="11229" width="3.42578125" style="1" customWidth="1"/>
    <col min="11230" max="11230" width="0" style="1" hidden="1" customWidth="1"/>
    <col min="11231" max="11231" width="23.7109375" style="1" customWidth="1"/>
    <col min="11232" max="11232" width="10" style="1" customWidth="1"/>
    <col min="11233" max="11233" width="0" style="1" hidden="1" customWidth="1"/>
    <col min="11234" max="11235" width="14.7109375" style="1" customWidth="1"/>
    <col min="11236" max="11236" width="12.85546875" style="1" customWidth="1"/>
    <col min="11237" max="11237" width="3.28515625" style="1" customWidth="1"/>
    <col min="11238" max="11238" width="30.28515625" style="1" customWidth="1"/>
    <col min="11239" max="11239" width="5" style="1" customWidth="1"/>
    <col min="11240" max="11240" width="0" style="1" hidden="1" customWidth="1"/>
    <col min="11241" max="11241" width="14.28515625" style="1" customWidth="1"/>
    <col min="11242" max="11242" width="5.7109375" style="1" customWidth="1"/>
    <col min="11243" max="11243" width="0" style="1" hidden="1" customWidth="1"/>
    <col min="11244" max="11244" width="17.28515625" style="1" customWidth="1"/>
    <col min="11245" max="11245" width="12.7109375" style="1" customWidth="1"/>
    <col min="11246" max="11246" width="0" style="1" hidden="1" customWidth="1"/>
    <col min="11247" max="11247" width="5.28515625" style="1" customWidth="1"/>
    <col min="11248" max="11248" width="0" style="1" hidden="1" customWidth="1"/>
    <col min="11249" max="11249" width="17" style="1" customWidth="1"/>
    <col min="11250" max="11250" width="6.28515625" style="1" customWidth="1"/>
    <col min="11251" max="11251" width="0" style="1" hidden="1" customWidth="1"/>
    <col min="11252" max="11252" width="14.28515625" style="1" customWidth="1"/>
    <col min="11253" max="11253" width="7.5703125" style="1" customWidth="1"/>
    <col min="11254" max="11254" width="0" style="1" hidden="1" customWidth="1"/>
    <col min="11255" max="11256" width="14.28515625" style="1" customWidth="1"/>
    <col min="11257" max="11257" width="20.85546875" style="1" customWidth="1"/>
    <col min="11258" max="11258" width="14.42578125" style="1" customWidth="1"/>
    <col min="11259" max="11259" width="15" style="1" customWidth="1"/>
    <col min="11260" max="11260" width="2.7109375" style="1" customWidth="1"/>
    <col min="11261" max="11261" width="11.7109375" style="1" customWidth="1"/>
    <col min="11262" max="11262" width="11.5703125" style="1" customWidth="1"/>
    <col min="11263" max="11263" width="2.28515625" style="1" customWidth="1"/>
    <col min="11264" max="11264" width="41" style="1" customWidth="1"/>
    <col min="11265" max="11265" width="14.28515625" style="1" customWidth="1"/>
    <col min="11266" max="11267" width="11.5703125" style="1" customWidth="1"/>
    <col min="11268" max="11268" width="21.85546875" style="1" customWidth="1"/>
    <col min="11269" max="11460" width="11.42578125" style="1"/>
    <col min="11461" max="11461" width="21.85546875" style="1" customWidth="1"/>
    <col min="11462" max="11462" width="13.85546875" style="1" customWidth="1"/>
    <col min="11463" max="11463" width="38.7109375" style="1" customWidth="1"/>
    <col min="11464" max="11464" width="3" style="1" bestFit="1" customWidth="1"/>
    <col min="11465" max="11465" width="32.28515625" style="1" customWidth="1"/>
    <col min="11466" max="11466" width="46.28515625" style="1" customWidth="1"/>
    <col min="11467" max="11467" width="19" style="1" customWidth="1"/>
    <col min="11468" max="11468" width="0" style="1" hidden="1" customWidth="1"/>
    <col min="11469" max="11469" width="17.7109375" style="1" customWidth="1"/>
    <col min="11470" max="11470" width="0" style="1" hidden="1" customWidth="1"/>
    <col min="11471" max="11471" width="22.28515625" style="1" customWidth="1"/>
    <col min="11472" max="11472" width="5.28515625" style="1" customWidth="1"/>
    <col min="11473" max="11473" width="36.28515625" style="1" customWidth="1"/>
    <col min="11474" max="11474" width="5.7109375" style="1" customWidth="1"/>
    <col min="11475" max="11475" width="0" style="1" hidden="1" customWidth="1"/>
    <col min="11476" max="11476" width="20.7109375" style="1" customWidth="1"/>
    <col min="11477" max="11477" width="4.85546875" style="1" customWidth="1"/>
    <col min="11478" max="11478" width="0" style="1" hidden="1" customWidth="1"/>
    <col min="11479" max="11479" width="24.7109375" style="1" customWidth="1"/>
    <col min="11480" max="11480" width="12.28515625" style="1" customWidth="1"/>
    <col min="11481" max="11481" width="0" style="1" hidden="1" customWidth="1"/>
    <col min="11482" max="11482" width="3.42578125" style="1" customWidth="1"/>
    <col min="11483" max="11483" width="0" style="1" hidden="1" customWidth="1"/>
    <col min="11484" max="11484" width="17.7109375" style="1" customWidth="1"/>
    <col min="11485" max="11485" width="3.42578125" style="1" customWidth="1"/>
    <col min="11486" max="11486" width="0" style="1" hidden="1" customWidth="1"/>
    <col min="11487" max="11487" width="23.7109375" style="1" customWidth="1"/>
    <col min="11488" max="11488" width="10" style="1" customWidth="1"/>
    <col min="11489" max="11489" width="0" style="1" hidden="1" customWidth="1"/>
    <col min="11490" max="11491" width="14.7109375" style="1" customWidth="1"/>
    <col min="11492" max="11492" width="12.85546875" style="1" customWidth="1"/>
    <col min="11493" max="11493" width="3.28515625" style="1" customWidth="1"/>
    <col min="11494" max="11494" width="30.28515625" style="1" customWidth="1"/>
    <col min="11495" max="11495" width="5" style="1" customWidth="1"/>
    <col min="11496" max="11496" width="0" style="1" hidden="1" customWidth="1"/>
    <col min="11497" max="11497" width="14.28515625" style="1" customWidth="1"/>
    <col min="11498" max="11498" width="5.7109375" style="1" customWidth="1"/>
    <col min="11499" max="11499" width="0" style="1" hidden="1" customWidth="1"/>
    <col min="11500" max="11500" width="17.28515625" style="1" customWidth="1"/>
    <col min="11501" max="11501" width="12.7109375" style="1" customWidth="1"/>
    <col min="11502" max="11502" width="0" style="1" hidden="1" customWidth="1"/>
    <col min="11503" max="11503" width="5.28515625" style="1" customWidth="1"/>
    <col min="11504" max="11504" width="0" style="1" hidden="1" customWidth="1"/>
    <col min="11505" max="11505" width="17" style="1" customWidth="1"/>
    <col min="11506" max="11506" width="6.28515625" style="1" customWidth="1"/>
    <col min="11507" max="11507" width="0" style="1" hidden="1" customWidth="1"/>
    <col min="11508" max="11508" width="14.28515625" style="1" customWidth="1"/>
    <col min="11509" max="11509" width="7.5703125" style="1" customWidth="1"/>
    <col min="11510" max="11510" width="0" style="1" hidden="1" customWidth="1"/>
    <col min="11511" max="11512" width="14.28515625" style="1" customWidth="1"/>
    <col min="11513" max="11513" width="20.85546875" style="1" customWidth="1"/>
    <col min="11514" max="11514" width="14.42578125" style="1" customWidth="1"/>
    <col min="11515" max="11515" width="15" style="1" customWidth="1"/>
    <col min="11516" max="11516" width="2.7109375" style="1" customWidth="1"/>
    <col min="11517" max="11517" width="11.7109375" style="1" customWidth="1"/>
    <col min="11518" max="11518" width="11.5703125" style="1" customWidth="1"/>
    <col min="11519" max="11519" width="2.28515625" style="1" customWidth="1"/>
    <col min="11520" max="11520" width="41" style="1" customWidth="1"/>
    <col min="11521" max="11521" width="14.28515625" style="1" customWidth="1"/>
    <col min="11522" max="11523" width="11.5703125" style="1" customWidth="1"/>
    <col min="11524" max="11524" width="21.85546875" style="1" customWidth="1"/>
    <col min="11525" max="11716" width="11.42578125" style="1"/>
    <col min="11717" max="11717" width="21.85546875" style="1" customWidth="1"/>
    <col min="11718" max="11718" width="13.85546875" style="1" customWidth="1"/>
    <col min="11719" max="11719" width="38.7109375" style="1" customWidth="1"/>
    <col min="11720" max="11720" width="3" style="1" bestFit="1" customWidth="1"/>
    <col min="11721" max="11721" width="32.28515625" style="1" customWidth="1"/>
    <col min="11722" max="11722" width="46.28515625" style="1" customWidth="1"/>
    <col min="11723" max="11723" width="19" style="1" customWidth="1"/>
    <col min="11724" max="11724" width="0" style="1" hidden="1" customWidth="1"/>
    <col min="11725" max="11725" width="17.7109375" style="1" customWidth="1"/>
    <col min="11726" max="11726" width="0" style="1" hidden="1" customWidth="1"/>
    <col min="11727" max="11727" width="22.28515625" style="1" customWidth="1"/>
    <col min="11728" max="11728" width="5.28515625" style="1" customWidth="1"/>
    <col min="11729" max="11729" width="36.28515625" style="1" customWidth="1"/>
    <col min="11730" max="11730" width="5.7109375" style="1" customWidth="1"/>
    <col min="11731" max="11731" width="0" style="1" hidden="1" customWidth="1"/>
    <col min="11732" max="11732" width="20.7109375" style="1" customWidth="1"/>
    <col min="11733" max="11733" width="4.85546875" style="1" customWidth="1"/>
    <col min="11734" max="11734" width="0" style="1" hidden="1" customWidth="1"/>
    <col min="11735" max="11735" width="24.7109375" style="1" customWidth="1"/>
    <col min="11736" max="11736" width="12.28515625" style="1" customWidth="1"/>
    <col min="11737" max="11737" width="0" style="1" hidden="1" customWidth="1"/>
    <col min="11738" max="11738" width="3.42578125" style="1" customWidth="1"/>
    <col min="11739" max="11739" width="0" style="1" hidden="1" customWidth="1"/>
    <col min="11740" max="11740" width="17.7109375" style="1" customWidth="1"/>
    <col min="11741" max="11741" width="3.42578125" style="1" customWidth="1"/>
    <col min="11742" max="11742" width="0" style="1" hidden="1" customWidth="1"/>
    <col min="11743" max="11743" width="23.7109375" style="1" customWidth="1"/>
    <col min="11744" max="11744" width="10" style="1" customWidth="1"/>
    <col min="11745" max="11745" width="0" style="1" hidden="1" customWidth="1"/>
    <col min="11746" max="11747" width="14.7109375" style="1" customWidth="1"/>
    <col min="11748" max="11748" width="12.85546875" style="1" customWidth="1"/>
    <col min="11749" max="11749" width="3.28515625" style="1" customWidth="1"/>
    <col min="11750" max="11750" width="30.28515625" style="1" customWidth="1"/>
    <col min="11751" max="11751" width="5" style="1" customWidth="1"/>
    <col min="11752" max="11752" width="0" style="1" hidden="1" customWidth="1"/>
    <col min="11753" max="11753" width="14.28515625" style="1" customWidth="1"/>
    <col min="11754" max="11754" width="5.7109375" style="1" customWidth="1"/>
    <col min="11755" max="11755" width="0" style="1" hidden="1" customWidth="1"/>
    <col min="11756" max="11756" width="17.28515625" style="1" customWidth="1"/>
    <col min="11757" max="11757" width="12.7109375" style="1" customWidth="1"/>
    <col min="11758" max="11758" width="0" style="1" hidden="1" customWidth="1"/>
    <col min="11759" max="11759" width="5.28515625" style="1" customWidth="1"/>
    <col min="11760" max="11760" width="0" style="1" hidden="1" customWidth="1"/>
    <col min="11761" max="11761" width="17" style="1" customWidth="1"/>
    <col min="11762" max="11762" width="6.28515625" style="1" customWidth="1"/>
    <col min="11763" max="11763" width="0" style="1" hidden="1" customWidth="1"/>
    <col min="11764" max="11764" width="14.28515625" style="1" customWidth="1"/>
    <col min="11765" max="11765" width="7.5703125" style="1" customWidth="1"/>
    <col min="11766" max="11766" width="0" style="1" hidden="1" customWidth="1"/>
    <col min="11767" max="11768" width="14.28515625" style="1" customWidth="1"/>
    <col min="11769" max="11769" width="20.85546875" style="1" customWidth="1"/>
    <col min="11770" max="11770" width="14.42578125" style="1" customWidth="1"/>
    <col min="11771" max="11771" width="15" style="1" customWidth="1"/>
    <col min="11772" max="11772" width="2.7109375" style="1" customWidth="1"/>
    <col min="11773" max="11773" width="11.7109375" style="1" customWidth="1"/>
    <col min="11774" max="11774" width="11.5703125" style="1" customWidth="1"/>
    <col min="11775" max="11775" width="2.28515625" style="1" customWidth="1"/>
    <col min="11776" max="11776" width="41" style="1" customWidth="1"/>
    <col min="11777" max="11777" width="14.28515625" style="1" customWidth="1"/>
    <col min="11778" max="11779" width="11.5703125" style="1" customWidth="1"/>
    <col min="11780" max="11780" width="21.85546875" style="1" customWidth="1"/>
    <col min="11781" max="11972" width="11.42578125" style="1"/>
    <col min="11973" max="11973" width="21.85546875" style="1" customWidth="1"/>
    <col min="11974" max="11974" width="13.85546875" style="1" customWidth="1"/>
    <col min="11975" max="11975" width="38.7109375" style="1" customWidth="1"/>
    <col min="11976" max="11976" width="3" style="1" bestFit="1" customWidth="1"/>
    <col min="11977" max="11977" width="32.28515625" style="1" customWidth="1"/>
    <col min="11978" max="11978" width="46.28515625" style="1" customWidth="1"/>
    <col min="11979" max="11979" width="19" style="1" customWidth="1"/>
    <col min="11980" max="11980" width="0" style="1" hidden="1" customWidth="1"/>
    <col min="11981" max="11981" width="17.7109375" style="1" customWidth="1"/>
    <col min="11982" max="11982" width="0" style="1" hidden="1" customWidth="1"/>
    <col min="11983" max="11983" width="22.28515625" style="1" customWidth="1"/>
    <col min="11984" max="11984" width="5.28515625" style="1" customWidth="1"/>
    <col min="11985" max="11985" width="36.28515625" style="1" customWidth="1"/>
    <col min="11986" max="11986" width="5.7109375" style="1" customWidth="1"/>
    <col min="11987" max="11987" width="0" style="1" hidden="1" customWidth="1"/>
    <col min="11988" max="11988" width="20.7109375" style="1" customWidth="1"/>
    <col min="11989" max="11989" width="4.85546875" style="1" customWidth="1"/>
    <col min="11990" max="11990" width="0" style="1" hidden="1" customWidth="1"/>
    <col min="11991" max="11991" width="24.7109375" style="1" customWidth="1"/>
    <col min="11992" max="11992" width="12.28515625" style="1" customWidth="1"/>
    <col min="11993" max="11993" width="0" style="1" hidden="1" customWidth="1"/>
    <col min="11994" max="11994" width="3.42578125" style="1" customWidth="1"/>
    <col min="11995" max="11995" width="0" style="1" hidden="1" customWidth="1"/>
    <col min="11996" max="11996" width="17.7109375" style="1" customWidth="1"/>
    <col min="11997" max="11997" width="3.42578125" style="1" customWidth="1"/>
    <col min="11998" max="11998" width="0" style="1" hidden="1" customWidth="1"/>
    <col min="11999" max="11999" width="23.7109375" style="1" customWidth="1"/>
    <col min="12000" max="12000" width="10" style="1" customWidth="1"/>
    <col min="12001" max="12001" width="0" style="1" hidden="1" customWidth="1"/>
    <col min="12002" max="12003" width="14.7109375" style="1" customWidth="1"/>
    <col min="12004" max="12004" width="12.85546875" style="1" customWidth="1"/>
    <col min="12005" max="12005" width="3.28515625" style="1" customWidth="1"/>
    <col min="12006" max="12006" width="30.28515625" style="1" customWidth="1"/>
    <col min="12007" max="12007" width="5" style="1" customWidth="1"/>
    <col min="12008" max="12008" width="0" style="1" hidden="1" customWidth="1"/>
    <col min="12009" max="12009" width="14.28515625" style="1" customWidth="1"/>
    <col min="12010" max="12010" width="5.7109375" style="1" customWidth="1"/>
    <col min="12011" max="12011" width="0" style="1" hidden="1" customWidth="1"/>
    <col min="12012" max="12012" width="17.28515625" style="1" customWidth="1"/>
    <col min="12013" max="12013" width="12.7109375" style="1" customWidth="1"/>
    <col min="12014" max="12014" width="0" style="1" hidden="1" customWidth="1"/>
    <col min="12015" max="12015" width="5.28515625" style="1" customWidth="1"/>
    <col min="12016" max="12016" width="0" style="1" hidden="1" customWidth="1"/>
    <col min="12017" max="12017" width="17" style="1" customWidth="1"/>
    <col min="12018" max="12018" width="6.28515625" style="1" customWidth="1"/>
    <col min="12019" max="12019" width="0" style="1" hidden="1" customWidth="1"/>
    <col min="12020" max="12020" width="14.28515625" style="1" customWidth="1"/>
    <col min="12021" max="12021" width="7.5703125" style="1" customWidth="1"/>
    <col min="12022" max="12022" width="0" style="1" hidden="1" customWidth="1"/>
    <col min="12023" max="12024" width="14.28515625" style="1" customWidth="1"/>
    <col min="12025" max="12025" width="20.85546875" style="1" customWidth="1"/>
    <col min="12026" max="12026" width="14.42578125" style="1" customWidth="1"/>
    <col min="12027" max="12027" width="15" style="1" customWidth="1"/>
    <col min="12028" max="12028" width="2.7109375" style="1" customWidth="1"/>
    <col min="12029" max="12029" width="11.7109375" style="1" customWidth="1"/>
    <col min="12030" max="12030" width="11.5703125" style="1" customWidth="1"/>
    <col min="12031" max="12031" width="2.28515625" style="1" customWidth="1"/>
    <col min="12032" max="12032" width="41" style="1" customWidth="1"/>
    <col min="12033" max="12033" width="14.28515625" style="1" customWidth="1"/>
    <col min="12034" max="12035" width="11.5703125" style="1" customWidth="1"/>
    <col min="12036" max="12036" width="21.85546875" style="1" customWidth="1"/>
    <col min="12037" max="12228" width="11.42578125" style="1"/>
    <col min="12229" max="12229" width="21.85546875" style="1" customWidth="1"/>
    <col min="12230" max="12230" width="13.85546875" style="1" customWidth="1"/>
    <col min="12231" max="12231" width="38.7109375" style="1" customWidth="1"/>
    <col min="12232" max="12232" width="3" style="1" bestFit="1" customWidth="1"/>
    <col min="12233" max="12233" width="32.28515625" style="1" customWidth="1"/>
    <col min="12234" max="12234" width="46.28515625" style="1" customWidth="1"/>
    <col min="12235" max="12235" width="19" style="1" customWidth="1"/>
    <col min="12236" max="12236" width="0" style="1" hidden="1" customWidth="1"/>
    <col min="12237" max="12237" width="17.7109375" style="1" customWidth="1"/>
    <col min="12238" max="12238" width="0" style="1" hidden="1" customWidth="1"/>
    <col min="12239" max="12239" width="22.28515625" style="1" customWidth="1"/>
    <col min="12240" max="12240" width="5.28515625" style="1" customWidth="1"/>
    <col min="12241" max="12241" width="36.28515625" style="1" customWidth="1"/>
    <col min="12242" max="12242" width="5.7109375" style="1" customWidth="1"/>
    <col min="12243" max="12243" width="0" style="1" hidden="1" customWidth="1"/>
    <col min="12244" max="12244" width="20.7109375" style="1" customWidth="1"/>
    <col min="12245" max="12245" width="4.85546875" style="1" customWidth="1"/>
    <col min="12246" max="12246" width="0" style="1" hidden="1" customWidth="1"/>
    <col min="12247" max="12247" width="24.7109375" style="1" customWidth="1"/>
    <col min="12248" max="12248" width="12.28515625" style="1" customWidth="1"/>
    <col min="12249" max="12249" width="0" style="1" hidden="1" customWidth="1"/>
    <col min="12250" max="12250" width="3.42578125" style="1" customWidth="1"/>
    <col min="12251" max="12251" width="0" style="1" hidden="1" customWidth="1"/>
    <col min="12252" max="12252" width="17.7109375" style="1" customWidth="1"/>
    <col min="12253" max="12253" width="3.42578125" style="1" customWidth="1"/>
    <col min="12254" max="12254" width="0" style="1" hidden="1" customWidth="1"/>
    <col min="12255" max="12255" width="23.7109375" style="1" customWidth="1"/>
    <col min="12256" max="12256" width="10" style="1" customWidth="1"/>
    <col min="12257" max="12257" width="0" style="1" hidden="1" customWidth="1"/>
    <col min="12258" max="12259" width="14.7109375" style="1" customWidth="1"/>
    <col min="12260" max="12260" width="12.85546875" style="1" customWidth="1"/>
    <col min="12261" max="12261" width="3.28515625" style="1" customWidth="1"/>
    <col min="12262" max="12262" width="30.28515625" style="1" customWidth="1"/>
    <col min="12263" max="12263" width="5" style="1" customWidth="1"/>
    <col min="12264" max="12264" width="0" style="1" hidden="1" customWidth="1"/>
    <col min="12265" max="12265" width="14.28515625" style="1" customWidth="1"/>
    <col min="12266" max="12266" width="5.7109375" style="1" customWidth="1"/>
    <col min="12267" max="12267" width="0" style="1" hidden="1" customWidth="1"/>
    <col min="12268" max="12268" width="17.28515625" style="1" customWidth="1"/>
    <col min="12269" max="12269" width="12.7109375" style="1" customWidth="1"/>
    <col min="12270" max="12270" width="0" style="1" hidden="1" customWidth="1"/>
    <col min="12271" max="12271" width="5.28515625" style="1" customWidth="1"/>
    <col min="12272" max="12272" width="0" style="1" hidden="1" customWidth="1"/>
    <col min="12273" max="12273" width="17" style="1" customWidth="1"/>
    <col min="12274" max="12274" width="6.28515625" style="1" customWidth="1"/>
    <col min="12275" max="12275" width="0" style="1" hidden="1" customWidth="1"/>
    <col min="12276" max="12276" width="14.28515625" style="1" customWidth="1"/>
    <col min="12277" max="12277" width="7.5703125" style="1" customWidth="1"/>
    <col min="12278" max="12278" width="0" style="1" hidden="1" customWidth="1"/>
    <col min="12279" max="12280" width="14.28515625" style="1" customWidth="1"/>
    <col min="12281" max="12281" width="20.85546875" style="1" customWidth="1"/>
    <col min="12282" max="12282" width="14.42578125" style="1" customWidth="1"/>
    <col min="12283" max="12283" width="15" style="1" customWidth="1"/>
    <col min="12284" max="12284" width="2.7109375" style="1" customWidth="1"/>
    <col min="12285" max="12285" width="11.7109375" style="1" customWidth="1"/>
    <col min="12286" max="12286" width="11.5703125" style="1" customWidth="1"/>
    <col min="12287" max="12287" width="2.28515625" style="1" customWidth="1"/>
    <col min="12288" max="12288" width="41" style="1" customWidth="1"/>
    <col min="12289" max="12289" width="14.28515625" style="1" customWidth="1"/>
    <col min="12290" max="12291" width="11.5703125" style="1" customWidth="1"/>
    <col min="12292" max="12292" width="21.85546875" style="1" customWidth="1"/>
    <col min="12293" max="12484" width="11.42578125" style="1"/>
    <col min="12485" max="12485" width="21.85546875" style="1" customWidth="1"/>
    <col min="12486" max="12486" width="13.85546875" style="1" customWidth="1"/>
    <col min="12487" max="12487" width="38.7109375" style="1" customWidth="1"/>
    <col min="12488" max="12488" width="3" style="1" bestFit="1" customWidth="1"/>
    <col min="12489" max="12489" width="32.28515625" style="1" customWidth="1"/>
    <col min="12490" max="12490" width="46.28515625" style="1" customWidth="1"/>
    <col min="12491" max="12491" width="19" style="1" customWidth="1"/>
    <col min="12492" max="12492" width="0" style="1" hidden="1" customWidth="1"/>
    <col min="12493" max="12493" width="17.7109375" style="1" customWidth="1"/>
    <col min="12494" max="12494" width="0" style="1" hidden="1" customWidth="1"/>
    <col min="12495" max="12495" width="22.28515625" style="1" customWidth="1"/>
    <col min="12496" max="12496" width="5.28515625" style="1" customWidth="1"/>
    <col min="12497" max="12497" width="36.28515625" style="1" customWidth="1"/>
    <col min="12498" max="12498" width="5.7109375" style="1" customWidth="1"/>
    <col min="12499" max="12499" width="0" style="1" hidden="1" customWidth="1"/>
    <col min="12500" max="12500" width="20.7109375" style="1" customWidth="1"/>
    <col min="12501" max="12501" width="4.85546875" style="1" customWidth="1"/>
    <col min="12502" max="12502" width="0" style="1" hidden="1" customWidth="1"/>
    <col min="12503" max="12503" width="24.7109375" style="1" customWidth="1"/>
    <col min="12504" max="12504" width="12.28515625" style="1" customWidth="1"/>
    <col min="12505" max="12505" width="0" style="1" hidden="1" customWidth="1"/>
    <col min="12506" max="12506" width="3.42578125" style="1" customWidth="1"/>
    <col min="12507" max="12507" width="0" style="1" hidden="1" customWidth="1"/>
    <col min="12508" max="12508" width="17.7109375" style="1" customWidth="1"/>
    <col min="12509" max="12509" width="3.42578125" style="1" customWidth="1"/>
    <col min="12510" max="12510" width="0" style="1" hidden="1" customWidth="1"/>
    <col min="12511" max="12511" width="23.7109375" style="1" customWidth="1"/>
    <col min="12512" max="12512" width="10" style="1" customWidth="1"/>
    <col min="12513" max="12513" width="0" style="1" hidden="1" customWidth="1"/>
    <col min="12514" max="12515" width="14.7109375" style="1" customWidth="1"/>
    <col min="12516" max="12516" width="12.85546875" style="1" customWidth="1"/>
    <col min="12517" max="12517" width="3.28515625" style="1" customWidth="1"/>
    <col min="12518" max="12518" width="30.28515625" style="1" customWidth="1"/>
    <col min="12519" max="12519" width="5" style="1" customWidth="1"/>
    <col min="12520" max="12520" width="0" style="1" hidden="1" customWidth="1"/>
    <col min="12521" max="12521" width="14.28515625" style="1" customWidth="1"/>
    <col min="12522" max="12522" width="5.7109375" style="1" customWidth="1"/>
    <col min="12523" max="12523" width="0" style="1" hidden="1" customWidth="1"/>
    <col min="12524" max="12524" width="17.28515625" style="1" customWidth="1"/>
    <col min="12525" max="12525" width="12.7109375" style="1" customWidth="1"/>
    <col min="12526" max="12526" width="0" style="1" hidden="1" customWidth="1"/>
    <col min="12527" max="12527" width="5.28515625" style="1" customWidth="1"/>
    <col min="12528" max="12528" width="0" style="1" hidden="1" customWidth="1"/>
    <col min="12529" max="12529" width="17" style="1" customWidth="1"/>
    <col min="12530" max="12530" width="6.28515625" style="1" customWidth="1"/>
    <col min="12531" max="12531" width="0" style="1" hidden="1" customWidth="1"/>
    <col min="12532" max="12532" width="14.28515625" style="1" customWidth="1"/>
    <col min="12533" max="12533" width="7.5703125" style="1" customWidth="1"/>
    <col min="12534" max="12534" width="0" style="1" hidden="1" customWidth="1"/>
    <col min="12535" max="12536" width="14.28515625" style="1" customWidth="1"/>
    <col min="12537" max="12537" width="20.85546875" style="1" customWidth="1"/>
    <col min="12538" max="12538" width="14.42578125" style="1" customWidth="1"/>
    <col min="12539" max="12539" width="15" style="1" customWidth="1"/>
    <col min="12540" max="12540" width="2.7109375" style="1" customWidth="1"/>
    <col min="12541" max="12541" width="11.7109375" style="1" customWidth="1"/>
    <col min="12542" max="12542" width="11.5703125" style="1" customWidth="1"/>
    <col min="12543" max="12543" width="2.28515625" style="1" customWidth="1"/>
    <col min="12544" max="12544" width="41" style="1" customWidth="1"/>
    <col min="12545" max="12545" width="14.28515625" style="1" customWidth="1"/>
    <col min="12546" max="12547" width="11.5703125" style="1" customWidth="1"/>
    <col min="12548" max="12548" width="21.85546875" style="1" customWidth="1"/>
    <col min="12549" max="12740" width="11.42578125" style="1"/>
    <col min="12741" max="12741" width="21.85546875" style="1" customWidth="1"/>
    <col min="12742" max="12742" width="13.85546875" style="1" customWidth="1"/>
    <col min="12743" max="12743" width="38.7109375" style="1" customWidth="1"/>
    <col min="12744" max="12744" width="3" style="1" bestFit="1" customWidth="1"/>
    <col min="12745" max="12745" width="32.28515625" style="1" customWidth="1"/>
    <col min="12746" max="12746" width="46.28515625" style="1" customWidth="1"/>
    <col min="12747" max="12747" width="19" style="1" customWidth="1"/>
    <col min="12748" max="12748" width="0" style="1" hidden="1" customWidth="1"/>
    <col min="12749" max="12749" width="17.7109375" style="1" customWidth="1"/>
    <col min="12750" max="12750" width="0" style="1" hidden="1" customWidth="1"/>
    <col min="12751" max="12751" width="22.28515625" style="1" customWidth="1"/>
    <col min="12752" max="12752" width="5.28515625" style="1" customWidth="1"/>
    <col min="12753" max="12753" width="36.28515625" style="1" customWidth="1"/>
    <col min="12754" max="12754" width="5.7109375" style="1" customWidth="1"/>
    <col min="12755" max="12755" width="0" style="1" hidden="1" customWidth="1"/>
    <col min="12756" max="12756" width="20.7109375" style="1" customWidth="1"/>
    <col min="12757" max="12757" width="4.85546875" style="1" customWidth="1"/>
    <col min="12758" max="12758" width="0" style="1" hidden="1" customWidth="1"/>
    <col min="12759" max="12759" width="24.7109375" style="1" customWidth="1"/>
    <col min="12760" max="12760" width="12.28515625" style="1" customWidth="1"/>
    <col min="12761" max="12761" width="0" style="1" hidden="1" customWidth="1"/>
    <col min="12762" max="12762" width="3.42578125" style="1" customWidth="1"/>
    <col min="12763" max="12763" width="0" style="1" hidden="1" customWidth="1"/>
    <col min="12764" max="12764" width="17.7109375" style="1" customWidth="1"/>
    <col min="12765" max="12765" width="3.42578125" style="1" customWidth="1"/>
    <col min="12766" max="12766" width="0" style="1" hidden="1" customWidth="1"/>
    <col min="12767" max="12767" width="23.7109375" style="1" customWidth="1"/>
    <col min="12768" max="12768" width="10" style="1" customWidth="1"/>
    <col min="12769" max="12769" width="0" style="1" hidden="1" customWidth="1"/>
    <col min="12770" max="12771" width="14.7109375" style="1" customWidth="1"/>
    <col min="12772" max="12772" width="12.85546875" style="1" customWidth="1"/>
    <col min="12773" max="12773" width="3.28515625" style="1" customWidth="1"/>
    <col min="12774" max="12774" width="30.28515625" style="1" customWidth="1"/>
    <col min="12775" max="12775" width="5" style="1" customWidth="1"/>
    <col min="12776" max="12776" width="0" style="1" hidden="1" customWidth="1"/>
    <col min="12777" max="12777" width="14.28515625" style="1" customWidth="1"/>
    <col min="12778" max="12778" width="5.7109375" style="1" customWidth="1"/>
    <col min="12779" max="12779" width="0" style="1" hidden="1" customWidth="1"/>
    <col min="12780" max="12780" width="17.28515625" style="1" customWidth="1"/>
    <col min="12781" max="12781" width="12.7109375" style="1" customWidth="1"/>
    <col min="12782" max="12782" width="0" style="1" hidden="1" customWidth="1"/>
    <col min="12783" max="12783" width="5.28515625" style="1" customWidth="1"/>
    <col min="12784" max="12784" width="0" style="1" hidden="1" customWidth="1"/>
    <col min="12785" max="12785" width="17" style="1" customWidth="1"/>
    <col min="12786" max="12786" width="6.28515625" style="1" customWidth="1"/>
    <col min="12787" max="12787" width="0" style="1" hidden="1" customWidth="1"/>
    <col min="12788" max="12788" width="14.28515625" style="1" customWidth="1"/>
    <col min="12789" max="12789" width="7.5703125" style="1" customWidth="1"/>
    <col min="12790" max="12790" width="0" style="1" hidden="1" customWidth="1"/>
    <col min="12791" max="12792" width="14.28515625" style="1" customWidth="1"/>
    <col min="12793" max="12793" width="20.85546875" style="1" customWidth="1"/>
    <col min="12794" max="12794" width="14.42578125" style="1" customWidth="1"/>
    <col min="12795" max="12795" width="15" style="1" customWidth="1"/>
    <col min="12796" max="12796" width="2.7109375" style="1" customWidth="1"/>
    <col min="12797" max="12797" width="11.7109375" style="1" customWidth="1"/>
    <col min="12798" max="12798" width="11.5703125" style="1" customWidth="1"/>
    <col min="12799" max="12799" width="2.28515625" style="1" customWidth="1"/>
    <col min="12800" max="12800" width="41" style="1" customWidth="1"/>
    <col min="12801" max="12801" width="14.28515625" style="1" customWidth="1"/>
    <col min="12802" max="12803" width="11.5703125" style="1" customWidth="1"/>
    <col min="12804" max="12804" width="21.85546875" style="1" customWidth="1"/>
    <col min="12805" max="12996" width="11.42578125" style="1"/>
    <col min="12997" max="12997" width="21.85546875" style="1" customWidth="1"/>
    <col min="12998" max="12998" width="13.85546875" style="1" customWidth="1"/>
    <col min="12999" max="12999" width="38.7109375" style="1" customWidth="1"/>
    <col min="13000" max="13000" width="3" style="1" bestFit="1" customWidth="1"/>
    <col min="13001" max="13001" width="32.28515625" style="1" customWidth="1"/>
    <col min="13002" max="13002" width="46.28515625" style="1" customWidth="1"/>
    <col min="13003" max="13003" width="19" style="1" customWidth="1"/>
    <col min="13004" max="13004" width="0" style="1" hidden="1" customWidth="1"/>
    <col min="13005" max="13005" width="17.7109375" style="1" customWidth="1"/>
    <col min="13006" max="13006" width="0" style="1" hidden="1" customWidth="1"/>
    <col min="13007" max="13007" width="22.28515625" style="1" customWidth="1"/>
    <col min="13008" max="13008" width="5.28515625" style="1" customWidth="1"/>
    <col min="13009" max="13009" width="36.28515625" style="1" customWidth="1"/>
    <col min="13010" max="13010" width="5.7109375" style="1" customWidth="1"/>
    <col min="13011" max="13011" width="0" style="1" hidden="1" customWidth="1"/>
    <col min="13012" max="13012" width="20.7109375" style="1" customWidth="1"/>
    <col min="13013" max="13013" width="4.85546875" style="1" customWidth="1"/>
    <col min="13014" max="13014" width="0" style="1" hidden="1" customWidth="1"/>
    <col min="13015" max="13015" width="24.7109375" style="1" customWidth="1"/>
    <col min="13016" max="13016" width="12.28515625" style="1" customWidth="1"/>
    <col min="13017" max="13017" width="0" style="1" hidden="1" customWidth="1"/>
    <col min="13018" max="13018" width="3.42578125" style="1" customWidth="1"/>
    <col min="13019" max="13019" width="0" style="1" hidden="1" customWidth="1"/>
    <col min="13020" max="13020" width="17.7109375" style="1" customWidth="1"/>
    <col min="13021" max="13021" width="3.42578125" style="1" customWidth="1"/>
    <col min="13022" max="13022" width="0" style="1" hidden="1" customWidth="1"/>
    <col min="13023" max="13023" width="23.7109375" style="1" customWidth="1"/>
    <col min="13024" max="13024" width="10" style="1" customWidth="1"/>
    <col min="13025" max="13025" width="0" style="1" hidden="1" customWidth="1"/>
    <col min="13026" max="13027" width="14.7109375" style="1" customWidth="1"/>
    <col min="13028" max="13028" width="12.85546875" style="1" customWidth="1"/>
    <col min="13029" max="13029" width="3.28515625" style="1" customWidth="1"/>
    <col min="13030" max="13030" width="30.28515625" style="1" customWidth="1"/>
    <col min="13031" max="13031" width="5" style="1" customWidth="1"/>
    <col min="13032" max="13032" width="0" style="1" hidden="1" customWidth="1"/>
    <col min="13033" max="13033" width="14.28515625" style="1" customWidth="1"/>
    <col min="13034" max="13034" width="5.7109375" style="1" customWidth="1"/>
    <col min="13035" max="13035" width="0" style="1" hidden="1" customWidth="1"/>
    <col min="13036" max="13036" width="17.28515625" style="1" customWidth="1"/>
    <col min="13037" max="13037" width="12.7109375" style="1" customWidth="1"/>
    <col min="13038" max="13038" width="0" style="1" hidden="1" customWidth="1"/>
    <col min="13039" max="13039" width="5.28515625" style="1" customWidth="1"/>
    <col min="13040" max="13040" width="0" style="1" hidden="1" customWidth="1"/>
    <col min="13041" max="13041" width="17" style="1" customWidth="1"/>
    <col min="13042" max="13042" width="6.28515625" style="1" customWidth="1"/>
    <col min="13043" max="13043" width="0" style="1" hidden="1" customWidth="1"/>
    <col min="13044" max="13044" width="14.28515625" style="1" customWidth="1"/>
    <col min="13045" max="13045" width="7.5703125" style="1" customWidth="1"/>
    <col min="13046" max="13046" width="0" style="1" hidden="1" customWidth="1"/>
    <col min="13047" max="13048" width="14.28515625" style="1" customWidth="1"/>
    <col min="13049" max="13049" width="20.85546875" style="1" customWidth="1"/>
    <col min="13050" max="13050" width="14.42578125" style="1" customWidth="1"/>
    <col min="13051" max="13051" width="15" style="1" customWidth="1"/>
    <col min="13052" max="13052" width="2.7109375" style="1" customWidth="1"/>
    <col min="13053" max="13053" width="11.7109375" style="1" customWidth="1"/>
    <col min="13054" max="13054" width="11.5703125" style="1" customWidth="1"/>
    <col min="13055" max="13055" width="2.28515625" style="1" customWidth="1"/>
    <col min="13056" max="13056" width="41" style="1" customWidth="1"/>
    <col min="13057" max="13057" width="14.28515625" style="1" customWidth="1"/>
    <col min="13058" max="13059" width="11.5703125" style="1" customWidth="1"/>
    <col min="13060" max="13060" width="21.85546875" style="1" customWidth="1"/>
    <col min="13061" max="13252" width="11.42578125" style="1"/>
    <col min="13253" max="13253" width="21.85546875" style="1" customWidth="1"/>
    <col min="13254" max="13254" width="13.85546875" style="1" customWidth="1"/>
    <col min="13255" max="13255" width="38.7109375" style="1" customWidth="1"/>
    <col min="13256" max="13256" width="3" style="1" bestFit="1" customWidth="1"/>
    <col min="13257" max="13257" width="32.28515625" style="1" customWidth="1"/>
    <col min="13258" max="13258" width="46.28515625" style="1" customWidth="1"/>
    <col min="13259" max="13259" width="19" style="1" customWidth="1"/>
    <col min="13260" max="13260" width="0" style="1" hidden="1" customWidth="1"/>
    <col min="13261" max="13261" width="17.7109375" style="1" customWidth="1"/>
    <col min="13262" max="13262" width="0" style="1" hidden="1" customWidth="1"/>
    <col min="13263" max="13263" width="22.28515625" style="1" customWidth="1"/>
    <col min="13264" max="13264" width="5.28515625" style="1" customWidth="1"/>
    <col min="13265" max="13265" width="36.28515625" style="1" customWidth="1"/>
    <col min="13266" max="13266" width="5.7109375" style="1" customWidth="1"/>
    <col min="13267" max="13267" width="0" style="1" hidden="1" customWidth="1"/>
    <col min="13268" max="13268" width="20.7109375" style="1" customWidth="1"/>
    <col min="13269" max="13269" width="4.85546875" style="1" customWidth="1"/>
    <col min="13270" max="13270" width="0" style="1" hidden="1" customWidth="1"/>
    <col min="13271" max="13271" width="24.7109375" style="1" customWidth="1"/>
    <col min="13272" max="13272" width="12.28515625" style="1" customWidth="1"/>
    <col min="13273" max="13273" width="0" style="1" hidden="1" customWidth="1"/>
    <col min="13274" max="13274" width="3.42578125" style="1" customWidth="1"/>
    <col min="13275" max="13275" width="0" style="1" hidden="1" customWidth="1"/>
    <col min="13276" max="13276" width="17.7109375" style="1" customWidth="1"/>
    <col min="13277" max="13277" width="3.42578125" style="1" customWidth="1"/>
    <col min="13278" max="13278" width="0" style="1" hidden="1" customWidth="1"/>
    <col min="13279" max="13279" width="23.7109375" style="1" customWidth="1"/>
    <col min="13280" max="13280" width="10" style="1" customWidth="1"/>
    <col min="13281" max="13281" width="0" style="1" hidden="1" customWidth="1"/>
    <col min="13282" max="13283" width="14.7109375" style="1" customWidth="1"/>
    <col min="13284" max="13284" width="12.85546875" style="1" customWidth="1"/>
    <col min="13285" max="13285" width="3.28515625" style="1" customWidth="1"/>
    <col min="13286" max="13286" width="30.28515625" style="1" customWidth="1"/>
    <col min="13287" max="13287" width="5" style="1" customWidth="1"/>
    <col min="13288" max="13288" width="0" style="1" hidden="1" customWidth="1"/>
    <col min="13289" max="13289" width="14.28515625" style="1" customWidth="1"/>
    <col min="13290" max="13290" width="5.7109375" style="1" customWidth="1"/>
    <col min="13291" max="13291" width="0" style="1" hidden="1" customWidth="1"/>
    <col min="13292" max="13292" width="17.28515625" style="1" customWidth="1"/>
    <col min="13293" max="13293" width="12.7109375" style="1" customWidth="1"/>
    <col min="13294" max="13294" width="0" style="1" hidden="1" customWidth="1"/>
    <col min="13295" max="13295" width="5.28515625" style="1" customWidth="1"/>
    <col min="13296" max="13296" width="0" style="1" hidden="1" customWidth="1"/>
    <col min="13297" max="13297" width="17" style="1" customWidth="1"/>
    <col min="13298" max="13298" width="6.28515625" style="1" customWidth="1"/>
    <col min="13299" max="13299" width="0" style="1" hidden="1" customWidth="1"/>
    <col min="13300" max="13300" width="14.28515625" style="1" customWidth="1"/>
    <col min="13301" max="13301" width="7.5703125" style="1" customWidth="1"/>
    <col min="13302" max="13302" width="0" style="1" hidden="1" customWidth="1"/>
    <col min="13303" max="13304" width="14.28515625" style="1" customWidth="1"/>
    <col min="13305" max="13305" width="20.85546875" style="1" customWidth="1"/>
    <col min="13306" max="13306" width="14.42578125" style="1" customWidth="1"/>
    <col min="13307" max="13307" width="15" style="1" customWidth="1"/>
    <col min="13308" max="13308" width="2.7109375" style="1" customWidth="1"/>
    <col min="13309" max="13309" width="11.7109375" style="1" customWidth="1"/>
    <col min="13310" max="13310" width="11.5703125" style="1" customWidth="1"/>
    <col min="13311" max="13311" width="2.28515625" style="1" customWidth="1"/>
    <col min="13312" max="13312" width="41" style="1" customWidth="1"/>
    <col min="13313" max="13313" width="14.28515625" style="1" customWidth="1"/>
    <col min="13314" max="13315" width="11.5703125" style="1" customWidth="1"/>
    <col min="13316" max="13316" width="21.85546875" style="1" customWidth="1"/>
    <col min="13317" max="13508" width="11.42578125" style="1"/>
    <col min="13509" max="13509" width="21.85546875" style="1" customWidth="1"/>
    <col min="13510" max="13510" width="13.85546875" style="1" customWidth="1"/>
    <col min="13511" max="13511" width="38.7109375" style="1" customWidth="1"/>
    <col min="13512" max="13512" width="3" style="1" bestFit="1" customWidth="1"/>
    <col min="13513" max="13513" width="32.28515625" style="1" customWidth="1"/>
    <col min="13514" max="13514" width="46.28515625" style="1" customWidth="1"/>
    <col min="13515" max="13515" width="19" style="1" customWidth="1"/>
    <col min="13516" max="13516" width="0" style="1" hidden="1" customWidth="1"/>
    <col min="13517" max="13517" width="17.7109375" style="1" customWidth="1"/>
    <col min="13518" max="13518" width="0" style="1" hidden="1" customWidth="1"/>
    <col min="13519" max="13519" width="22.28515625" style="1" customWidth="1"/>
    <col min="13520" max="13520" width="5.28515625" style="1" customWidth="1"/>
    <col min="13521" max="13521" width="36.28515625" style="1" customWidth="1"/>
    <col min="13522" max="13522" width="5.7109375" style="1" customWidth="1"/>
    <col min="13523" max="13523" width="0" style="1" hidden="1" customWidth="1"/>
    <col min="13524" max="13524" width="20.7109375" style="1" customWidth="1"/>
    <col min="13525" max="13525" width="4.85546875" style="1" customWidth="1"/>
    <col min="13526" max="13526" width="0" style="1" hidden="1" customWidth="1"/>
    <col min="13527" max="13527" width="24.7109375" style="1" customWidth="1"/>
    <col min="13528" max="13528" width="12.28515625" style="1" customWidth="1"/>
    <col min="13529" max="13529" width="0" style="1" hidden="1" customWidth="1"/>
    <col min="13530" max="13530" width="3.42578125" style="1" customWidth="1"/>
    <col min="13531" max="13531" width="0" style="1" hidden="1" customWidth="1"/>
    <col min="13532" max="13532" width="17.7109375" style="1" customWidth="1"/>
    <col min="13533" max="13533" width="3.42578125" style="1" customWidth="1"/>
    <col min="13534" max="13534" width="0" style="1" hidden="1" customWidth="1"/>
    <col min="13535" max="13535" width="23.7109375" style="1" customWidth="1"/>
    <col min="13536" max="13536" width="10" style="1" customWidth="1"/>
    <col min="13537" max="13537" width="0" style="1" hidden="1" customWidth="1"/>
    <col min="13538" max="13539" width="14.7109375" style="1" customWidth="1"/>
    <col min="13540" max="13540" width="12.85546875" style="1" customWidth="1"/>
    <col min="13541" max="13541" width="3.28515625" style="1" customWidth="1"/>
    <col min="13542" max="13542" width="30.28515625" style="1" customWidth="1"/>
    <col min="13543" max="13543" width="5" style="1" customWidth="1"/>
    <col min="13544" max="13544" width="0" style="1" hidden="1" customWidth="1"/>
    <col min="13545" max="13545" width="14.28515625" style="1" customWidth="1"/>
    <col min="13546" max="13546" width="5.7109375" style="1" customWidth="1"/>
    <col min="13547" max="13547" width="0" style="1" hidden="1" customWidth="1"/>
    <col min="13548" max="13548" width="17.28515625" style="1" customWidth="1"/>
    <col min="13549" max="13549" width="12.7109375" style="1" customWidth="1"/>
    <col min="13550" max="13550" width="0" style="1" hidden="1" customWidth="1"/>
    <col min="13551" max="13551" width="5.28515625" style="1" customWidth="1"/>
    <col min="13552" max="13552" width="0" style="1" hidden="1" customWidth="1"/>
    <col min="13553" max="13553" width="17" style="1" customWidth="1"/>
    <col min="13554" max="13554" width="6.28515625" style="1" customWidth="1"/>
    <col min="13555" max="13555" width="0" style="1" hidden="1" customWidth="1"/>
    <col min="13556" max="13556" width="14.28515625" style="1" customWidth="1"/>
    <col min="13557" max="13557" width="7.5703125" style="1" customWidth="1"/>
    <col min="13558" max="13558" width="0" style="1" hidden="1" customWidth="1"/>
    <col min="13559" max="13560" width="14.28515625" style="1" customWidth="1"/>
    <col min="13561" max="13561" width="20.85546875" style="1" customWidth="1"/>
    <col min="13562" max="13562" width="14.42578125" style="1" customWidth="1"/>
    <col min="13563" max="13563" width="15" style="1" customWidth="1"/>
    <col min="13564" max="13564" width="2.7109375" style="1" customWidth="1"/>
    <col min="13565" max="13565" width="11.7109375" style="1" customWidth="1"/>
    <col min="13566" max="13566" width="11.5703125" style="1" customWidth="1"/>
    <col min="13567" max="13567" width="2.28515625" style="1" customWidth="1"/>
    <col min="13568" max="13568" width="41" style="1" customWidth="1"/>
    <col min="13569" max="13569" width="14.28515625" style="1" customWidth="1"/>
    <col min="13570" max="13571" width="11.5703125" style="1" customWidth="1"/>
    <col min="13572" max="13572" width="21.85546875" style="1" customWidth="1"/>
    <col min="13573" max="13764" width="11.42578125" style="1"/>
    <col min="13765" max="13765" width="21.85546875" style="1" customWidth="1"/>
    <col min="13766" max="13766" width="13.85546875" style="1" customWidth="1"/>
    <col min="13767" max="13767" width="38.7109375" style="1" customWidth="1"/>
    <col min="13768" max="13768" width="3" style="1" bestFit="1" customWidth="1"/>
    <col min="13769" max="13769" width="32.28515625" style="1" customWidth="1"/>
    <col min="13770" max="13770" width="46.28515625" style="1" customWidth="1"/>
    <col min="13771" max="13771" width="19" style="1" customWidth="1"/>
    <col min="13772" max="13772" width="0" style="1" hidden="1" customWidth="1"/>
    <col min="13773" max="13773" width="17.7109375" style="1" customWidth="1"/>
    <col min="13774" max="13774" width="0" style="1" hidden="1" customWidth="1"/>
    <col min="13775" max="13775" width="22.28515625" style="1" customWidth="1"/>
    <col min="13776" max="13776" width="5.28515625" style="1" customWidth="1"/>
    <col min="13777" max="13777" width="36.28515625" style="1" customWidth="1"/>
    <col min="13778" max="13778" width="5.7109375" style="1" customWidth="1"/>
    <col min="13779" max="13779" width="0" style="1" hidden="1" customWidth="1"/>
    <col min="13780" max="13780" width="20.7109375" style="1" customWidth="1"/>
    <col min="13781" max="13781" width="4.85546875" style="1" customWidth="1"/>
    <col min="13782" max="13782" width="0" style="1" hidden="1" customWidth="1"/>
    <col min="13783" max="13783" width="24.7109375" style="1" customWidth="1"/>
    <col min="13784" max="13784" width="12.28515625" style="1" customWidth="1"/>
    <col min="13785" max="13785" width="0" style="1" hidden="1" customWidth="1"/>
    <col min="13786" max="13786" width="3.42578125" style="1" customWidth="1"/>
    <col min="13787" max="13787" width="0" style="1" hidden="1" customWidth="1"/>
    <col min="13788" max="13788" width="17.7109375" style="1" customWidth="1"/>
    <col min="13789" max="13789" width="3.42578125" style="1" customWidth="1"/>
    <col min="13790" max="13790" width="0" style="1" hidden="1" customWidth="1"/>
    <col min="13791" max="13791" width="23.7109375" style="1" customWidth="1"/>
    <col min="13792" max="13792" width="10" style="1" customWidth="1"/>
    <col min="13793" max="13793" width="0" style="1" hidden="1" customWidth="1"/>
    <col min="13794" max="13795" width="14.7109375" style="1" customWidth="1"/>
    <col min="13796" max="13796" width="12.85546875" style="1" customWidth="1"/>
    <col min="13797" max="13797" width="3.28515625" style="1" customWidth="1"/>
    <col min="13798" max="13798" width="30.28515625" style="1" customWidth="1"/>
    <col min="13799" max="13799" width="5" style="1" customWidth="1"/>
    <col min="13800" max="13800" width="0" style="1" hidden="1" customWidth="1"/>
    <col min="13801" max="13801" width="14.28515625" style="1" customWidth="1"/>
    <col min="13802" max="13802" width="5.7109375" style="1" customWidth="1"/>
    <col min="13803" max="13803" width="0" style="1" hidden="1" customWidth="1"/>
    <col min="13804" max="13804" width="17.28515625" style="1" customWidth="1"/>
    <col min="13805" max="13805" width="12.7109375" style="1" customWidth="1"/>
    <col min="13806" max="13806" width="0" style="1" hidden="1" customWidth="1"/>
    <col min="13807" max="13807" width="5.28515625" style="1" customWidth="1"/>
    <col min="13808" max="13808" width="0" style="1" hidden="1" customWidth="1"/>
    <col min="13809" max="13809" width="17" style="1" customWidth="1"/>
    <col min="13810" max="13810" width="6.28515625" style="1" customWidth="1"/>
    <col min="13811" max="13811" width="0" style="1" hidden="1" customWidth="1"/>
    <col min="13812" max="13812" width="14.28515625" style="1" customWidth="1"/>
    <col min="13813" max="13813" width="7.5703125" style="1" customWidth="1"/>
    <col min="13814" max="13814" width="0" style="1" hidden="1" customWidth="1"/>
    <col min="13815" max="13816" width="14.28515625" style="1" customWidth="1"/>
    <col min="13817" max="13817" width="20.85546875" style="1" customWidth="1"/>
    <col min="13818" max="13818" width="14.42578125" style="1" customWidth="1"/>
    <col min="13819" max="13819" width="15" style="1" customWidth="1"/>
    <col min="13820" max="13820" width="2.7109375" style="1" customWidth="1"/>
    <col min="13821" max="13821" width="11.7109375" style="1" customWidth="1"/>
    <col min="13822" max="13822" width="11.5703125" style="1" customWidth="1"/>
    <col min="13823" max="13823" width="2.28515625" style="1" customWidth="1"/>
    <col min="13824" max="13824" width="41" style="1" customWidth="1"/>
    <col min="13825" max="13825" width="14.28515625" style="1" customWidth="1"/>
    <col min="13826" max="13827" width="11.5703125" style="1" customWidth="1"/>
    <col min="13828" max="13828" width="21.85546875" style="1" customWidth="1"/>
    <col min="13829" max="14020" width="11.42578125" style="1"/>
    <col min="14021" max="14021" width="21.85546875" style="1" customWidth="1"/>
    <col min="14022" max="14022" width="13.85546875" style="1" customWidth="1"/>
    <col min="14023" max="14023" width="38.7109375" style="1" customWidth="1"/>
    <col min="14024" max="14024" width="3" style="1" bestFit="1" customWidth="1"/>
    <col min="14025" max="14025" width="32.28515625" style="1" customWidth="1"/>
    <col min="14026" max="14026" width="46.28515625" style="1" customWidth="1"/>
    <col min="14027" max="14027" width="19" style="1" customWidth="1"/>
    <col min="14028" max="14028" width="0" style="1" hidden="1" customWidth="1"/>
    <col min="14029" max="14029" width="17.7109375" style="1" customWidth="1"/>
    <col min="14030" max="14030" width="0" style="1" hidden="1" customWidth="1"/>
    <col min="14031" max="14031" width="22.28515625" style="1" customWidth="1"/>
    <col min="14032" max="14032" width="5.28515625" style="1" customWidth="1"/>
    <col min="14033" max="14033" width="36.28515625" style="1" customWidth="1"/>
    <col min="14034" max="14034" width="5.7109375" style="1" customWidth="1"/>
    <col min="14035" max="14035" width="0" style="1" hidden="1" customWidth="1"/>
    <col min="14036" max="14036" width="20.7109375" style="1" customWidth="1"/>
    <col min="14037" max="14037" width="4.85546875" style="1" customWidth="1"/>
    <col min="14038" max="14038" width="0" style="1" hidden="1" customWidth="1"/>
    <col min="14039" max="14039" width="24.7109375" style="1" customWidth="1"/>
    <col min="14040" max="14040" width="12.28515625" style="1" customWidth="1"/>
    <col min="14041" max="14041" width="0" style="1" hidden="1" customWidth="1"/>
    <col min="14042" max="14042" width="3.42578125" style="1" customWidth="1"/>
    <col min="14043" max="14043" width="0" style="1" hidden="1" customWidth="1"/>
    <col min="14044" max="14044" width="17.7109375" style="1" customWidth="1"/>
    <col min="14045" max="14045" width="3.42578125" style="1" customWidth="1"/>
    <col min="14046" max="14046" width="0" style="1" hidden="1" customWidth="1"/>
    <col min="14047" max="14047" width="23.7109375" style="1" customWidth="1"/>
    <col min="14048" max="14048" width="10" style="1" customWidth="1"/>
    <col min="14049" max="14049" width="0" style="1" hidden="1" customWidth="1"/>
    <col min="14050" max="14051" width="14.7109375" style="1" customWidth="1"/>
    <col min="14052" max="14052" width="12.85546875" style="1" customWidth="1"/>
    <col min="14053" max="14053" width="3.28515625" style="1" customWidth="1"/>
    <col min="14054" max="14054" width="30.28515625" style="1" customWidth="1"/>
    <col min="14055" max="14055" width="5" style="1" customWidth="1"/>
    <col min="14056" max="14056" width="0" style="1" hidden="1" customWidth="1"/>
    <col min="14057" max="14057" width="14.28515625" style="1" customWidth="1"/>
    <col min="14058" max="14058" width="5.7109375" style="1" customWidth="1"/>
    <col min="14059" max="14059" width="0" style="1" hidden="1" customWidth="1"/>
    <col min="14060" max="14060" width="17.28515625" style="1" customWidth="1"/>
    <col min="14061" max="14061" width="12.7109375" style="1" customWidth="1"/>
    <col min="14062" max="14062" width="0" style="1" hidden="1" customWidth="1"/>
    <col min="14063" max="14063" width="5.28515625" style="1" customWidth="1"/>
    <col min="14064" max="14064" width="0" style="1" hidden="1" customWidth="1"/>
    <col min="14065" max="14065" width="17" style="1" customWidth="1"/>
    <col min="14066" max="14066" width="6.28515625" style="1" customWidth="1"/>
    <col min="14067" max="14067" width="0" style="1" hidden="1" customWidth="1"/>
    <col min="14068" max="14068" width="14.28515625" style="1" customWidth="1"/>
    <col min="14069" max="14069" width="7.5703125" style="1" customWidth="1"/>
    <col min="14070" max="14070" width="0" style="1" hidden="1" customWidth="1"/>
    <col min="14071" max="14072" width="14.28515625" style="1" customWidth="1"/>
    <col min="14073" max="14073" width="20.85546875" style="1" customWidth="1"/>
    <col min="14074" max="14074" width="14.42578125" style="1" customWidth="1"/>
    <col min="14075" max="14075" width="15" style="1" customWidth="1"/>
    <col min="14076" max="14076" width="2.7109375" style="1" customWidth="1"/>
    <col min="14077" max="14077" width="11.7109375" style="1" customWidth="1"/>
    <col min="14078" max="14078" width="11.5703125" style="1" customWidth="1"/>
    <col min="14079" max="14079" width="2.28515625" style="1" customWidth="1"/>
    <col min="14080" max="14080" width="41" style="1" customWidth="1"/>
    <col min="14081" max="14081" width="14.28515625" style="1" customWidth="1"/>
    <col min="14082" max="14083" width="11.5703125" style="1" customWidth="1"/>
    <col min="14084" max="14084" width="21.85546875" style="1" customWidth="1"/>
    <col min="14085" max="14276" width="11.42578125" style="1"/>
    <col min="14277" max="14277" width="21.85546875" style="1" customWidth="1"/>
    <col min="14278" max="14278" width="13.85546875" style="1" customWidth="1"/>
    <col min="14279" max="14279" width="38.7109375" style="1" customWidth="1"/>
    <col min="14280" max="14280" width="3" style="1" bestFit="1" customWidth="1"/>
    <col min="14281" max="14281" width="32.28515625" style="1" customWidth="1"/>
    <col min="14282" max="14282" width="46.28515625" style="1" customWidth="1"/>
    <col min="14283" max="14283" width="19" style="1" customWidth="1"/>
    <col min="14284" max="14284" width="0" style="1" hidden="1" customWidth="1"/>
    <col min="14285" max="14285" width="17.7109375" style="1" customWidth="1"/>
    <col min="14286" max="14286" width="0" style="1" hidden="1" customWidth="1"/>
    <col min="14287" max="14287" width="22.28515625" style="1" customWidth="1"/>
    <col min="14288" max="14288" width="5.28515625" style="1" customWidth="1"/>
    <col min="14289" max="14289" width="36.28515625" style="1" customWidth="1"/>
    <col min="14290" max="14290" width="5.7109375" style="1" customWidth="1"/>
    <col min="14291" max="14291" width="0" style="1" hidden="1" customWidth="1"/>
    <col min="14292" max="14292" width="20.7109375" style="1" customWidth="1"/>
    <col min="14293" max="14293" width="4.85546875" style="1" customWidth="1"/>
    <col min="14294" max="14294" width="0" style="1" hidden="1" customWidth="1"/>
    <col min="14295" max="14295" width="24.7109375" style="1" customWidth="1"/>
    <col min="14296" max="14296" width="12.28515625" style="1" customWidth="1"/>
    <col min="14297" max="14297" width="0" style="1" hidden="1" customWidth="1"/>
    <col min="14298" max="14298" width="3.42578125" style="1" customWidth="1"/>
    <col min="14299" max="14299" width="0" style="1" hidden="1" customWidth="1"/>
    <col min="14300" max="14300" width="17.7109375" style="1" customWidth="1"/>
    <col min="14301" max="14301" width="3.42578125" style="1" customWidth="1"/>
    <col min="14302" max="14302" width="0" style="1" hidden="1" customWidth="1"/>
    <col min="14303" max="14303" width="23.7109375" style="1" customWidth="1"/>
    <col min="14304" max="14304" width="10" style="1" customWidth="1"/>
    <col min="14305" max="14305" width="0" style="1" hidden="1" customWidth="1"/>
    <col min="14306" max="14307" width="14.7109375" style="1" customWidth="1"/>
    <col min="14308" max="14308" width="12.85546875" style="1" customWidth="1"/>
    <col min="14309" max="14309" width="3.28515625" style="1" customWidth="1"/>
    <col min="14310" max="14310" width="30.28515625" style="1" customWidth="1"/>
    <col min="14311" max="14311" width="5" style="1" customWidth="1"/>
    <col min="14312" max="14312" width="0" style="1" hidden="1" customWidth="1"/>
    <col min="14313" max="14313" width="14.28515625" style="1" customWidth="1"/>
    <col min="14314" max="14314" width="5.7109375" style="1" customWidth="1"/>
    <col min="14315" max="14315" width="0" style="1" hidden="1" customWidth="1"/>
    <col min="14316" max="14316" width="17.28515625" style="1" customWidth="1"/>
    <col min="14317" max="14317" width="12.7109375" style="1" customWidth="1"/>
    <col min="14318" max="14318" width="0" style="1" hidden="1" customWidth="1"/>
    <col min="14319" max="14319" width="5.28515625" style="1" customWidth="1"/>
    <col min="14320" max="14320" width="0" style="1" hidden="1" customWidth="1"/>
    <col min="14321" max="14321" width="17" style="1" customWidth="1"/>
    <col min="14322" max="14322" width="6.28515625" style="1" customWidth="1"/>
    <col min="14323" max="14323" width="0" style="1" hidden="1" customWidth="1"/>
    <col min="14324" max="14324" width="14.28515625" style="1" customWidth="1"/>
    <col min="14325" max="14325" width="7.5703125" style="1" customWidth="1"/>
    <col min="14326" max="14326" width="0" style="1" hidden="1" customWidth="1"/>
    <col min="14327" max="14328" width="14.28515625" style="1" customWidth="1"/>
    <col min="14329" max="14329" width="20.85546875" style="1" customWidth="1"/>
    <col min="14330" max="14330" width="14.42578125" style="1" customWidth="1"/>
    <col min="14331" max="14331" width="15" style="1" customWidth="1"/>
    <col min="14332" max="14332" width="2.7109375" style="1" customWidth="1"/>
    <col min="14333" max="14333" width="11.7109375" style="1" customWidth="1"/>
    <col min="14334" max="14334" width="11.5703125" style="1" customWidth="1"/>
    <col min="14335" max="14335" width="2.28515625" style="1" customWidth="1"/>
    <col min="14336" max="14336" width="41" style="1" customWidth="1"/>
    <col min="14337" max="14337" width="14.28515625" style="1" customWidth="1"/>
    <col min="14338" max="14339" width="11.5703125" style="1" customWidth="1"/>
    <col min="14340" max="14340" width="21.85546875" style="1" customWidth="1"/>
    <col min="14341" max="14532" width="11.42578125" style="1"/>
    <col min="14533" max="14533" width="21.85546875" style="1" customWidth="1"/>
    <col min="14534" max="14534" width="13.85546875" style="1" customWidth="1"/>
    <col min="14535" max="14535" width="38.7109375" style="1" customWidth="1"/>
    <col min="14536" max="14536" width="3" style="1" bestFit="1" customWidth="1"/>
    <col min="14537" max="14537" width="32.28515625" style="1" customWidth="1"/>
    <col min="14538" max="14538" width="46.28515625" style="1" customWidth="1"/>
    <col min="14539" max="14539" width="19" style="1" customWidth="1"/>
    <col min="14540" max="14540" width="0" style="1" hidden="1" customWidth="1"/>
    <col min="14541" max="14541" width="17.7109375" style="1" customWidth="1"/>
    <col min="14542" max="14542" width="0" style="1" hidden="1" customWidth="1"/>
    <col min="14543" max="14543" width="22.28515625" style="1" customWidth="1"/>
    <col min="14544" max="14544" width="5.28515625" style="1" customWidth="1"/>
    <col min="14545" max="14545" width="36.28515625" style="1" customWidth="1"/>
    <col min="14546" max="14546" width="5.7109375" style="1" customWidth="1"/>
    <col min="14547" max="14547" width="0" style="1" hidden="1" customWidth="1"/>
    <col min="14548" max="14548" width="20.7109375" style="1" customWidth="1"/>
    <col min="14549" max="14549" width="4.85546875" style="1" customWidth="1"/>
    <col min="14550" max="14550" width="0" style="1" hidden="1" customWidth="1"/>
    <col min="14551" max="14551" width="24.7109375" style="1" customWidth="1"/>
    <col min="14552" max="14552" width="12.28515625" style="1" customWidth="1"/>
    <col min="14553" max="14553" width="0" style="1" hidden="1" customWidth="1"/>
    <col min="14554" max="14554" width="3.42578125" style="1" customWidth="1"/>
    <col min="14555" max="14555" width="0" style="1" hidden="1" customWidth="1"/>
    <col min="14556" max="14556" width="17.7109375" style="1" customWidth="1"/>
    <col min="14557" max="14557" width="3.42578125" style="1" customWidth="1"/>
    <col min="14558" max="14558" width="0" style="1" hidden="1" customWidth="1"/>
    <col min="14559" max="14559" width="23.7109375" style="1" customWidth="1"/>
    <col min="14560" max="14560" width="10" style="1" customWidth="1"/>
    <col min="14561" max="14561" width="0" style="1" hidden="1" customWidth="1"/>
    <col min="14562" max="14563" width="14.7109375" style="1" customWidth="1"/>
    <col min="14564" max="14564" width="12.85546875" style="1" customWidth="1"/>
    <col min="14565" max="14565" width="3.28515625" style="1" customWidth="1"/>
    <col min="14566" max="14566" width="30.28515625" style="1" customWidth="1"/>
    <col min="14567" max="14567" width="5" style="1" customWidth="1"/>
    <col min="14568" max="14568" width="0" style="1" hidden="1" customWidth="1"/>
    <col min="14569" max="14569" width="14.28515625" style="1" customWidth="1"/>
    <col min="14570" max="14570" width="5.7109375" style="1" customWidth="1"/>
    <col min="14571" max="14571" width="0" style="1" hidden="1" customWidth="1"/>
    <col min="14572" max="14572" width="17.28515625" style="1" customWidth="1"/>
    <col min="14573" max="14573" width="12.7109375" style="1" customWidth="1"/>
    <col min="14574" max="14574" width="0" style="1" hidden="1" customWidth="1"/>
    <col min="14575" max="14575" width="5.28515625" style="1" customWidth="1"/>
    <col min="14576" max="14576" width="0" style="1" hidden="1" customWidth="1"/>
    <col min="14577" max="14577" width="17" style="1" customWidth="1"/>
    <col min="14578" max="14578" width="6.28515625" style="1" customWidth="1"/>
    <col min="14579" max="14579" width="0" style="1" hidden="1" customWidth="1"/>
    <col min="14580" max="14580" width="14.28515625" style="1" customWidth="1"/>
    <col min="14581" max="14581" width="7.5703125" style="1" customWidth="1"/>
    <col min="14582" max="14582" width="0" style="1" hidden="1" customWidth="1"/>
    <col min="14583" max="14584" width="14.28515625" style="1" customWidth="1"/>
    <col min="14585" max="14585" width="20.85546875" style="1" customWidth="1"/>
    <col min="14586" max="14586" width="14.42578125" style="1" customWidth="1"/>
    <col min="14587" max="14587" width="15" style="1" customWidth="1"/>
    <col min="14588" max="14588" width="2.7109375" style="1" customWidth="1"/>
    <col min="14589" max="14589" width="11.7109375" style="1" customWidth="1"/>
    <col min="14590" max="14590" width="11.5703125" style="1" customWidth="1"/>
    <col min="14591" max="14591" width="2.28515625" style="1" customWidth="1"/>
    <col min="14592" max="14592" width="41" style="1" customWidth="1"/>
    <col min="14593" max="14593" width="14.28515625" style="1" customWidth="1"/>
    <col min="14594" max="14595" width="11.5703125" style="1" customWidth="1"/>
    <col min="14596" max="14596" width="21.85546875" style="1" customWidth="1"/>
    <col min="14597" max="14788" width="11.42578125" style="1"/>
    <col min="14789" max="14789" width="21.85546875" style="1" customWidth="1"/>
    <col min="14790" max="14790" width="13.85546875" style="1" customWidth="1"/>
    <col min="14791" max="14791" width="38.7109375" style="1" customWidth="1"/>
    <col min="14792" max="14792" width="3" style="1" bestFit="1" customWidth="1"/>
    <col min="14793" max="14793" width="32.28515625" style="1" customWidth="1"/>
    <col min="14794" max="14794" width="46.28515625" style="1" customWidth="1"/>
    <col min="14795" max="14795" width="19" style="1" customWidth="1"/>
    <col min="14796" max="14796" width="0" style="1" hidden="1" customWidth="1"/>
    <col min="14797" max="14797" width="17.7109375" style="1" customWidth="1"/>
    <col min="14798" max="14798" width="0" style="1" hidden="1" customWidth="1"/>
    <col min="14799" max="14799" width="22.28515625" style="1" customWidth="1"/>
    <col min="14800" max="14800" width="5.28515625" style="1" customWidth="1"/>
    <col min="14801" max="14801" width="36.28515625" style="1" customWidth="1"/>
    <col min="14802" max="14802" width="5.7109375" style="1" customWidth="1"/>
    <col min="14803" max="14803" width="0" style="1" hidden="1" customWidth="1"/>
    <col min="14804" max="14804" width="20.7109375" style="1" customWidth="1"/>
    <col min="14805" max="14805" width="4.85546875" style="1" customWidth="1"/>
    <col min="14806" max="14806" width="0" style="1" hidden="1" customWidth="1"/>
    <col min="14807" max="14807" width="24.7109375" style="1" customWidth="1"/>
    <col min="14808" max="14808" width="12.28515625" style="1" customWidth="1"/>
    <col min="14809" max="14809" width="0" style="1" hidden="1" customWidth="1"/>
    <col min="14810" max="14810" width="3.42578125" style="1" customWidth="1"/>
    <col min="14811" max="14811" width="0" style="1" hidden="1" customWidth="1"/>
    <col min="14812" max="14812" width="17.7109375" style="1" customWidth="1"/>
    <col min="14813" max="14813" width="3.42578125" style="1" customWidth="1"/>
    <col min="14814" max="14814" width="0" style="1" hidden="1" customWidth="1"/>
    <col min="14815" max="14815" width="23.7109375" style="1" customWidth="1"/>
    <col min="14816" max="14816" width="10" style="1" customWidth="1"/>
    <col min="14817" max="14817" width="0" style="1" hidden="1" customWidth="1"/>
    <col min="14818" max="14819" width="14.7109375" style="1" customWidth="1"/>
    <col min="14820" max="14820" width="12.85546875" style="1" customWidth="1"/>
    <col min="14821" max="14821" width="3.28515625" style="1" customWidth="1"/>
    <col min="14822" max="14822" width="30.28515625" style="1" customWidth="1"/>
    <col min="14823" max="14823" width="5" style="1" customWidth="1"/>
    <col min="14824" max="14824" width="0" style="1" hidden="1" customWidth="1"/>
    <col min="14825" max="14825" width="14.28515625" style="1" customWidth="1"/>
    <col min="14826" max="14826" width="5.7109375" style="1" customWidth="1"/>
    <col min="14827" max="14827" width="0" style="1" hidden="1" customWidth="1"/>
    <col min="14828" max="14828" width="17.28515625" style="1" customWidth="1"/>
    <col min="14829" max="14829" width="12.7109375" style="1" customWidth="1"/>
    <col min="14830" max="14830" width="0" style="1" hidden="1" customWidth="1"/>
    <col min="14831" max="14831" width="5.28515625" style="1" customWidth="1"/>
    <col min="14832" max="14832" width="0" style="1" hidden="1" customWidth="1"/>
    <col min="14833" max="14833" width="17" style="1" customWidth="1"/>
    <col min="14834" max="14834" width="6.28515625" style="1" customWidth="1"/>
    <col min="14835" max="14835" width="0" style="1" hidden="1" customWidth="1"/>
    <col min="14836" max="14836" width="14.28515625" style="1" customWidth="1"/>
    <col min="14837" max="14837" width="7.5703125" style="1" customWidth="1"/>
    <col min="14838" max="14838" width="0" style="1" hidden="1" customWidth="1"/>
    <col min="14839" max="14840" width="14.28515625" style="1" customWidth="1"/>
    <col min="14841" max="14841" width="20.85546875" style="1" customWidth="1"/>
    <col min="14842" max="14842" width="14.42578125" style="1" customWidth="1"/>
    <col min="14843" max="14843" width="15" style="1" customWidth="1"/>
    <col min="14844" max="14844" width="2.7109375" style="1" customWidth="1"/>
    <col min="14845" max="14845" width="11.7109375" style="1" customWidth="1"/>
    <col min="14846" max="14846" width="11.5703125" style="1" customWidth="1"/>
    <col min="14847" max="14847" width="2.28515625" style="1" customWidth="1"/>
    <col min="14848" max="14848" width="41" style="1" customWidth="1"/>
    <col min="14849" max="14849" width="14.28515625" style="1" customWidth="1"/>
    <col min="14850" max="14851" width="11.5703125" style="1" customWidth="1"/>
    <col min="14852" max="14852" width="21.85546875" style="1" customWidth="1"/>
    <col min="14853" max="15044" width="11.42578125" style="1"/>
    <col min="15045" max="15045" width="21.85546875" style="1" customWidth="1"/>
    <col min="15046" max="15046" width="13.85546875" style="1" customWidth="1"/>
    <col min="15047" max="15047" width="38.7109375" style="1" customWidth="1"/>
    <col min="15048" max="15048" width="3" style="1" bestFit="1" customWidth="1"/>
    <col min="15049" max="15049" width="32.28515625" style="1" customWidth="1"/>
    <col min="15050" max="15050" width="46.28515625" style="1" customWidth="1"/>
    <col min="15051" max="15051" width="19" style="1" customWidth="1"/>
    <col min="15052" max="15052" width="0" style="1" hidden="1" customWidth="1"/>
    <col min="15053" max="15053" width="17.7109375" style="1" customWidth="1"/>
    <col min="15054" max="15054" width="0" style="1" hidden="1" customWidth="1"/>
    <col min="15055" max="15055" width="22.28515625" style="1" customWidth="1"/>
    <col min="15056" max="15056" width="5.28515625" style="1" customWidth="1"/>
    <col min="15057" max="15057" width="36.28515625" style="1" customWidth="1"/>
    <col min="15058" max="15058" width="5.7109375" style="1" customWidth="1"/>
    <col min="15059" max="15059" width="0" style="1" hidden="1" customWidth="1"/>
    <col min="15060" max="15060" width="20.7109375" style="1" customWidth="1"/>
    <col min="15061" max="15061" width="4.85546875" style="1" customWidth="1"/>
    <col min="15062" max="15062" width="0" style="1" hidden="1" customWidth="1"/>
    <col min="15063" max="15063" width="24.7109375" style="1" customWidth="1"/>
    <col min="15064" max="15064" width="12.28515625" style="1" customWidth="1"/>
    <col min="15065" max="15065" width="0" style="1" hidden="1" customWidth="1"/>
    <col min="15066" max="15066" width="3.42578125" style="1" customWidth="1"/>
    <col min="15067" max="15067" width="0" style="1" hidden="1" customWidth="1"/>
    <col min="15068" max="15068" width="17.7109375" style="1" customWidth="1"/>
    <col min="15069" max="15069" width="3.42578125" style="1" customWidth="1"/>
    <col min="15070" max="15070" width="0" style="1" hidden="1" customWidth="1"/>
    <col min="15071" max="15071" width="23.7109375" style="1" customWidth="1"/>
    <col min="15072" max="15072" width="10" style="1" customWidth="1"/>
    <col min="15073" max="15073" width="0" style="1" hidden="1" customWidth="1"/>
    <col min="15074" max="15075" width="14.7109375" style="1" customWidth="1"/>
    <col min="15076" max="15076" width="12.85546875" style="1" customWidth="1"/>
    <col min="15077" max="15077" width="3.28515625" style="1" customWidth="1"/>
    <col min="15078" max="15078" width="30.28515625" style="1" customWidth="1"/>
    <col min="15079" max="15079" width="5" style="1" customWidth="1"/>
    <col min="15080" max="15080" width="0" style="1" hidden="1" customWidth="1"/>
    <col min="15081" max="15081" width="14.28515625" style="1" customWidth="1"/>
    <col min="15082" max="15082" width="5.7109375" style="1" customWidth="1"/>
    <col min="15083" max="15083" width="0" style="1" hidden="1" customWidth="1"/>
    <col min="15084" max="15084" width="17.28515625" style="1" customWidth="1"/>
    <col min="15085" max="15085" width="12.7109375" style="1" customWidth="1"/>
    <col min="15086" max="15086" width="0" style="1" hidden="1" customWidth="1"/>
    <col min="15087" max="15087" width="5.28515625" style="1" customWidth="1"/>
    <col min="15088" max="15088" width="0" style="1" hidden="1" customWidth="1"/>
    <col min="15089" max="15089" width="17" style="1" customWidth="1"/>
    <col min="15090" max="15090" width="6.28515625" style="1" customWidth="1"/>
    <col min="15091" max="15091" width="0" style="1" hidden="1" customWidth="1"/>
    <col min="15092" max="15092" width="14.28515625" style="1" customWidth="1"/>
    <col min="15093" max="15093" width="7.5703125" style="1" customWidth="1"/>
    <col min="15094" max="15094" width="0" style="1" hidden="1" customWidth="1"/>
    <col min="15095" max="15096" width="14.28515625" style="1" customWidth="1"/>
    <col min="15097" max="15097" width="20.85546875" style="1" customWidth="1"/>
    <col min="15098" max="15098" width="14.42578125" style="1" customWidth="1"/>
    <col min="15099" max="15099" width="15" style="1" customWidth="1"/>
    <col min="15100" max="15100" width="2.7109375" style="1" customWidth="1"/>
    <col min="15101" max="15101" width="11.7109375" style="1" customWidth="1"/>
    <col min="15102" max="15102" width="11.5703125" style="1" customWidth="1"/>
    <col min="15103" max="15103" width="2.28515625" style="1" customWidth="1"/>
    <col min="15104" max="15104" width="41" style="1" customWidth="1"/>
    <col min="15105" max="15105" width="14.28515625" style="1" customWidth="1"/>
    <col min="15106" max="15107" width="11.5703125" style="1" customWidth="1"/>
    <col min="15108" max="15108" width="21.85546875" style="1" customWidth="1"/>
    <col min="15109" max="15300" width="11.42578125" style="1"/>
    <col min="15301" max="15301" width="21.85546875" style="1" customWidth="1"/>
    <col min="15302" max="15302" width="13.85546875" style="1" customWidth="1"/>
    <col min="15303" max="15303" width="38.7109375" style="1" customWidth="1"/>
    <col min="15304" max="15304" width="3" style="1" bestFit="1" customWidth="1"/>
    <col min="15305" max="15305" width="32.28515625" style="1" customWidth="1"/>
    <col min="15306" max="15306" width="46.28515625" style="1" customWidth="1"/>
    <col min="15307" max="15307" width="19" style="1" customWidth="1"/>
    <col min="15308" max="15308" width="0" style="1" hidden="1" customWidth="1"/>
    <col min="15309" max="15309" width="17.7109375" style="1" customWidth="1"/>
    <col min="15310" max="15310" width="0" style="1" hidden="1" customWidth="1"/>
    <col min="15311" max="15311" width="22.28515625" style="1" customWidth="1"/>
    <col min="15312" max="15312" width="5.28515625" style="1" customWidth="1"/>
    <col min="15313" max="15313" width="36.28515625" style="1" customWidth="1"/>
    <col min="15314" max="15314" width="5.7109375" style="1" customWidth="1"/>
    <col min="15315" max="15315" width="0" style="1" hidden="1" customWidth="1"/>
    <col min="15316" max="15316" width="20.7109375" style="1" customWidth="1"/>
    <col min="15317" max="15317" width="4.85546875" style="1" customWidth="1"/>
    <col min="15318" max="15318" width="0" style="1" hidden="1" customWidth="1"/>
    <col min="15319" max="15319" width="24.7109375" style="1" customWidth="1"/>
    <col min="15320" max="15320" width="12.28515625" style="1" customWidth="1"/>
    <col min="15321" max="15321" width="0" style="1" hidden="1" customWidth="1"/>
    <col min="15322" max="15322" width="3.42578125" style="1" customWidth="1"/>
    <col min="15323" max="15323" width="0" style="1" hidden="1" customWidth="1"/>
    <col min="15324" max="15324" width="17.7109375" style="1" customWidth="1"/>
    <col min="15325" max="15325" width="3.42578125" style="1" customWidth="1"/>
    <col min="15326" max="15326" width="0" style="1" hidden="1" customWidth="1"/>
    <col min="15327" max="15327" width="23.7109375" style="1" customWidth="1"/>
    <col min="15328" max="15328" width="10" style="1" customWidth="1"/>
    <col min="15329" max="15329" width="0" style="1" hidden="1" customWidth="1"/>
    <col min="15330" max="15331" width="14.7109375" style="1" customWidth="1"/>
    <col min="15332" max="15332" width="12.85546875" style="1" customWidth="1"/>
    <col min="15333" max="15333" width="3.28515625" style="1" customWidth="1"/>
    <col min="15334" max="15334" width="30.28515625" style="1" customWidth="1"/>
    <col min="15335" max="15335" width="5" style="1" customWidth="1"/>
    <col min="15336" max="15336" width="0" style="1" hidden="1" customWidth="1"/>
    <col min="15337" max="15337" width="14.28515625" style="1" customWidth="1"/>
    <col min="15338" max="15338" width="5.7109375" style="1" customWidth="1"/>
    <col min="15339" max="15339" width="0" style="1" hidden="1" customWidth="1"/>
    <col min="15340" max="15340" width="17.28515625" style="1" customWidth="1"/>
    <col min="15341" max="15341" width="12.7109375" style="1" customWidth="1"/>
    <col min="15342" max="15342" width="0" style="1" hidden="1" customWidth="1"/>
    <col min="15343" max="15343" width="5.28515625" style="1" customWidth="1"/>
    <col min="15344" max="15344" width="0" style="1" hidden="1" customWidth="1"/>
    <col min="15345" max="15345" width="17" style="1" customWidth="1"/>
    <col min="15346" max="15346" width="6.28515625" style="1" customWidth="1"/>
    <col min="15347" max="15347" width="0" style="1" hidden="1" customWidth="1"/>
    <col min="15348" max="15348" width="14.28515625" style="1" customWidth="1"/>
    <col min="15349" max="15349" width="7.5703125" style="1" customWidth="1"/>
    <col min="15350" max="15350" width="0" style="1" hidden="1" customWidth="1"/>
    <col min="15351" max="15352" width="14.28515625" style="1" customWidth="1"/>
    <col min="15353" max="15353" width="20.85546875" style="1" customWidth="1"/>
    <col min="15354" max="15354" width="14.42578125" style="1" customWidth="1"/>
    <col min="15355" max="15355" width="15" style="1" customWidth="1"/>
    <col min="15356" max="15356" width="2.7109375" style="1" customWidth="1"/>
    <col min="15357" max="15357" width="11.7109375" style="1" customWidth="1"/>
    <col min="15358" max="15358" width="11.5703125" style="1" customWidth="1"/>
    <col min="15359" max="15359" width="2.28515625" style="1" customWidth="1"/>
    <col min="15360" max="15360" width="41" style="1" customWidth="1"/>
    <col min="15361" max="15361" width="14.28515625" style="1" customWidth="1"/>
    <col min="15362" max="15363" width="11.5703125" style="1" customWidth="1"/>
    <col min="15364" max="15364" width="21.85546875" style="1" customWidth="1"/>
    <col min="15365" max="15556" width="11.42578125" style="1"/>
    <col min="15557" max="15557" width="21.85546875" style="1" customWidth="1"/>
    <col min="15558" max="15558" width="13.85546875" style="1" customWidth="1"/>
    <col min="15559" max="15559" width="38.7109375" style="1" customWidth="1"/>
    <col min="15560" max="15560" width="3" style="1" bestFit="1" customWidth="1"/>
    <col min="15561" max="15561" width="32.28515625" style="1" customWidth="1"/>
    <col min="15562" max="15562" width="46.28515625" style="1" customWidth="1"/>
    <col min="15563" max="15563" width="19" style="1" customWidth="1"/>
    <col min="15564" max="15564" width="0" style="1" hidden="1" customWidth="1"/>
    <col min="15565" max="15565" width="17.7109375" style="1" customWidth="1"/>
    <col min="15566" max="15566" width="0" style="1" hidden="1" customWidth="1"/>
    <col min="15567" max="15567" width="22.28515625" style="1" customWidth="1"/>
    <col min="15568" max="15568" width="5.28515625" style="1" customWidth="1"/>
    <col min="15569" max="15569" width="36.28515625" style="1" customWidth="1"/>
    <col min="15570" max="15570" width="5.7109375" style="1" customWidth="1"/>
    <col min="15571" max="15571" width="0" style="1" hidden="1" customWidth="1"/>
    <col min="15572" max="15572" width="20.7109375" style="1" customWidth="1"/>
    <col min="15573" max="15573" width="4.85546875" style="1" customWidth="1"/>
    <col min="15574" max="15574" width="0" style="1" hidden="1" customWidth="1"/>
    <col min="15575" max="15575" width="24.7109375" style="1" customWidth="1"/>
    <col min="15576" max="15576" width="12.28515625" style="1" customWidth="1"/>
    <col min="15577" max="15577" width="0" style="1" hidden="1" customWidth="1"/>
    <col min="15578" max="15578" width="3.42578125" style="1" customWidth="1"/>
    <col min="15579" max="15579" width="0" style="1" hidden="1" customWidth="1"/>
    <col min="15580" max="15580" width="17.7109375" style="1" customWidth="1"/>
    <col min="15581" max="15581" width="3.42578125" style="1" customWidth="1"/>
    <col min="15582" max="15582" width="0" style="1" hidden="1" customWidth="1"/>
    <col min="15583" max="15583" width="23.7109375" style="1" customWidth="1"/>
    <col min="15584" max="15584" width="10" style="1" customWidth="1"/>
    <col min="15585" max="15585" width="0" style="1" hidden="1" customWidth="1"/>
    <col min="15586" max="15587" width="14.7109375" style="1" customWidth="1"/>
    <col min="15588" max="15588" width="12.85546875" style="1" customWidth="1"/>
    <col min="15589" max="15589" width="3.28515625" style="1" customWidth="1"/>
    <col min="15590" max="15590" width="30.28515625" style="1" customWidth="1"/>
    <col min="15591" max="15591" width="5" style="1" customWidth="1"/>
    <col min="15592" max="15592" width="0" style="1" hidden="1" customWidth="1"/>
    <col min="15593" max="15593" width="14.28515625" style="1" customWidth="1"/>
    <col min="15594" max="15594" width="5.7109375" style="1" customWidth="1"/>
    <col min="15595" max="15595" width="0" style="1" hidden="1" customWidth="1"/>
    <col min="15596" max="15596" width="17.28515625" style="1" customWidth="1"/>
    <col min="15597" max="15597" width="12.7109375" style="1" customWidth="1"/>
    <col min="15598" max="15598" width="0" style="1" hidden="1" customWidth="1"/>
    <col min="15599" max="15599" width="5.28515625" style="1" customWidth="1"/>
    <col min="15600" max="15600" width="0" style="1" hidden="1" customWidth="1"/>
    <col min="15601" max="15601" width="17" style="1" customWidth="1"/>
    <col min="15602" max="15602" width="6.28515625" style="1" customWidth="1"/>
    <col min="15603" max="15603" width="0" style="1" hidden="1" customWidth="1"/>
    <col min="15604" max="15604" width="14.28515625" style="1" customWidth="1"/>
    <col min="15605" max="15605" width="7.5703125" style="1" customWidth="1"/>
    <col min="15606" max="15606" width="0" style="1" hidden="1" customWidth="1"/>
    <col min="15607" max="15608" width="14.28515625" style="1" customWidth="1"/>
    <col min="15609" max="15609" width="20.85546875" style="1" customWidth="1"/>
    <col min="15610" max="15610" width="14.42578125" style="1" customWidth="1"/>
    <col min="15611" max="15611" width="15" style="1" customWidth="1"/>
    <col min="15612" max="15612" width="2.7109375" style="1" customWidth="1"/>
    <col min="15613" max="15613" width="11.7109375" style="1" customWidth="1"/>
    <col min="15614" max="15614" width="11.5703125" style="1" customWidth="1"/>
    <col min="15615" max="15615" width="2.28515625" style="1" customWidth="1"/>
    <col min="15616" max="15616" width="41" style="1" customWidth="1"/>
    <col min="15617" max="15617" width="14.28515625" style="1" customWidth="1"/>
    <col min="15618" max="15619" width="11.5703125" style="1" customWidth="1"/>
    <col min="15620" max="15620" width="21.85546875" style="1" customWidth="1"/>
    <col min="15621" max="15812" width="11.42578125" style="1"/>
    <col min="15813" max="15813" width="21.85546875" style="1" customWidth="1"/>
    <col min="15814" max="15814" width="13.85546875" style="1" customWidth="1"/>
    <col min="15815" max="15815" width="38.7109375" style="1" customWidth="1"/>
    <col min="15816" max="15816" width="3" style="1" bestFit="1" customWidth="1"/>
    <col min="15817" max="15817" width="32.28515625" style="1" customWidth="1"/>
    <col min="15818" max="15818" width="46.28515625" style="1" customWidth="1"/>
    <col min="15819" max="15819" width="19" style="1" customWidth="1"/>
    <col min="15820" max="15820" width="0" style="1" hidden="1" customWidth="1"/>
    <col min="15821" max="15821" width="17.7109375" style="1" customWidth="1"/>
    <col min="15822" max="15822" width="0" style="1" hidden="1" customWidth="1"/>
    <col min="15823" max="15823" width="22.28515625" style="1" customWidth="1"/>
    <col min="15824" max="15824" width="5.28515625" style="1" customWidth="1"/>
    <col min="15825" max="15825" width="36.28515625" style="1" customWidth="1"/>
    <col min="15826" max="15826" width="5.7109375" style="1" customWidth="1"/>
    <col min="15827" max="15827" width="0" style="1" hidden="1" customWidth="1"/>
    <col min="15828" max="15828" width="20.7109375" style="1" customWidth="1"/>
    <col min="15829" max="15829" width="4.85546875" style="1" customWidth="1"/>
    <col min="15830" max="15830" width="0" style="1" hidden="1" customWidth="1"/>
    <col min="15831" max="15831" width="24.7109375" style="1" customWidth="1"/>
    <col min="15832" max="15832" width="12.28515625" style="1" customWidth="1"/>
    <col min="15833" max="15833" width="0" style="1" hidden="1" customWidth="1"/>
    <col min="15834" max="15834" width="3.42578125" style="1" customWidth="1"/>
    <col min="15835" max="15835" width="0" style="1" hidden="1" customWidth="1"/>
    <col min="15836" max="15836" width="17.7109375" style="1" customWidth="1"/>
    <col min="15837" max="15837" width="3.42578125" style="1" customWidth="1"/>
    <col min="15838" max="15838" width="0" style="1" hidden="1" customWidth="1"/>
    <col min="15839" max="15839" width="23.7109375" style="1" customWidth="1"/>
    <col min="15840" max="15840" width="10" style="1" customWidth="1"/>
    <col min="15841" max="15841" width="0" style="1" hidden="1" customWidth="1"/>
    <col min="15842" max="15843" width="14.7109375" style="1" customWidth="1"/>
    <col min="15844" max="15844" width="12.85546875" style="1" customWidth="1"/>
    <col min="15845" max="15845" width="3.28515625" style="1" customWidth="1"/>
    <col min="15846" max="15846" width="30.28515625" style="1" customWidth="1"/>
    <col min="15847" max="15847" width="5" style="1" customWidth="1"/>
    <col min="15848" max="15848" width="0" style="1" hidden="1" customWidth="1"/>
    <col min="15849" max="15849" width="14.28515625" style="1" customWidth="1"/>
    <col min="15850" max="15850" width="5.7109375" style="1" customWidth="1"/>
    <col min="15851" max="15851" width="0" style="1" hidden="1" customWidth="1"/>
    <col min="15852" max="15852" width="17.28515625" style="1" customWidth="1"/>
    <col min="15853" max="15853" width="12.7109375" style="1" customWidth="1"/>
    <col min="15854" max="15854" width="0" style="1" hidden="1" customWidth="1"/>
    <col min="15855" max="15855" width="5.28515625" style="1" customWidth="1"/>
    <col min="15856" max="15856" width="0" style="1" hidden="1" customWidth="1"/>
    <col min="15857" max="15857" width="17" style="1" customWidth="1"/>
    <col min="15858" max="15858" width="6.28515625" style="1" customWidth="1"/>
    <col min="15859" max="15859" width="0" style="1" hidden="1" customWidth="1"/>
    <col min="15860" max="15860" width="14.28515625" style="1" customWidth="1"/>
    <col min="15861" max="15861" width="7.5703125" style="1" customWidth="1"/>
    <col min="15862" max="15862" width="0" style="1" hidden="1" customWidth="1"/>
    <col min="15863" max="15864" width="14.28515625" style="1" customWidth="1"/>
    <col min="15865" max="15865" width="20.85546875" style="1" customWidth="1"/>
    <col min="15866" max="15866" width="14.42578125" style="1" customWidth="1"/>
    <col min="15867" max="15867" width="15" style="1" customWidth="1"/>
    <col min="15868" max="15868" width="2.7109375" style="1" customWidth="1"/>
    <col min="15869" max="15869" width="11.7109375" style="1" customWidth="1"/>
    <col min="15870" max="15870" width="11.5703125" style="1" customWidth="1"/>
    <col min="15871" max="15871" width="2.28515625" style="1" customWidth="1"/>
    <col min="15872" max="15872" width="41" style="1" customWidth="1"/>
    <col min="15873" max="15873" width="14.28515625" style="1" customWidth="1"/>
    <col min="15874" max="15875" width="11.5703125" style="1" customWidth="1"/>
    <col min="15876" max="15876" width="21.85546875" style="1" customWidth="1"/>
    <col min="15877" max="16068" width="11.42578125" style="1"/>
    <col min="16069" max="16069" width="21.85546875" style="1" customWidth="1"/>
    <col min="16070" max="16070" width="13.85546875" style="1" customWidth="1"/>
    <col min="16071" max="16071" width="38.7109375" style="1" customWidth="1"/>
    <col min="16072" max="16072" width="3" style="1" bestFit="1" customWidth="1"/>
    <col min="16073" max="16073" width="32.28515625" style="1" customWidth="1"/>
    <col min="16074" max="16074" width="46.28515625" style="1" customWidth="1"/>
    <col min="16075" max="16075" width="19" style="1" customWidth="1"/>
    <col min="16076" max="16076" width="0" style="1" hidden="1" customWidth="1"/>
    <col min="16077" max="16077" width="17.7109375" style="1" customWidth="1"/>
    <col min="16078" max="16078" width="0" style="1" hidden="1" customWidth="1"/>
    <col min="16079" max="16079" width="22.28515625" style="1" customWidth="1"/>
    <col min="16080" max="16080" width="5.28515625" style="1" customWidth="1"/>
    <col min="16081" max="16081" width="36.28515625" style="1" customWidth="1"/>
    <col min="16082" max="16082" width="5.7109375" style="1" customWidth="1"/>
    <col min="16083" max="16083" width="0" style="1" hidden="1" customWidth="1"/>
    <col min="16084" max="16084" width="20.7109375" style="1" customWidth="1"/>
    <col min="16085" max="16085" width="4.85546875" style="1" customWidth="1"/>
    <col min="16086" max="16086" width="0" style="1" hidden="1" customWidth="1"/>
    <col min="16087" max="16087" width="24.7109375" style="1" customWidth="1"/>
    <col min="16088" max="16088" width="12.28515625" style="1" customWidth="1"/>
    <col min="16089" max="16089" width="0" style="1" hidden="1" customWidth="1"/>
    <col min="16090" max="16090" width="3.42578125" style="1" customWidth="1"/>
    <col min="16091" max="16091" width="0" style="1" hidden="1" customWidth="1"/>
    <col min="16092" max="16092" width="17.7109375" style="1" customWidth="1"/>
    <col min="16093" max="16093" width="3.42578125" style="1" customWidth="1"/>
    <col min="16094" max="16094" width="0" style="1" hidden="1" customWidth="1"/>
    <col min="16095" max="16095" width="23.7109375" style="1" customWidth="1"/>
    <col min="16096" max="16096" width="10" style="1" customWidth="1"/>
    <col min="16097" max="16097" width="0" style="1" hidden="1" customWidth="1"/>
    <col min="16098" max="16099" width="14.7109375" style="1" customWidth="1"/>
    <col min="16100" max="16100" width="12.85546875" style="1" customWidth="1"/>
    <col min="16101" max="16101" width="3.28515625" style="1" customWidth="1"/>
    <col min="16102" max="16102" width="30.28515625" style="1" customWidth="1"/>
    <col min="16103" max="16103" width="5" style="1" customWidth="1"/>
    <col min="16104" max="16104" width="0" style="1" hidden="1" customWidth="1"/>
    <col min="16105" max="16105" width="14.28515625" style="1" customWidth="1"/>
    <col min="16106" max="16106" width="5.7109375" style="1" customWidth="1"/>
    <col min="16107" max="16107" width="0" style="1" hidden="1" customWidth="1"/>
    <col min="16108" max="16108" width="17.28515625" style="1" customWidth="1"/>
    <col min="16109" max="16109" width="12.7109375" style="1" customWidth="1"/>
    <col min="16110" max="16110" width="0" style="1" hidden="1" customWidth="1"/>
    <col min="16111" max="16111" width="5.28515625" style="1" customWidth="1"/>
    <col min="16112" max="16112" width="0" style="1" hidden="1" customWidth="1"/>
    <col min="16113" max="16113" width="17" style="1" customWidth="1"/>
    <col min="16114" max="16114" width="6.28515625" style="1" customWidth="1"/>
    <col min="16115" max="16115" width="0" style="1" hidden="1" customWidth="1"/>
    <col min="16116" max="16116" width="14.28515625" style="1" customWidth="1"/>
    <col min="16117" max="16117" width="7.5703125" style="1" customWidth="1"/>
    <col min="16118" max="16118" width="0" style="1" hidden="1" customWidth="1"/>
    <col min="16119" max="16120" width="14.28515625" style="1" customWidth="1"/>
    <col min="16121" max="16121" width="20.85546875" style="1" customWidth="1"/>
    <col min="16122" max="16122" width="14.42578125" style="1" customWidth="1"/>
    <col min="16123" max="16123" width="15" style="1" customWidth="1"/>
    <col min="16124" max="16124" width="2.7109375" style="1" customWidth="1"/>
    <col min="16125" max="16125" width="11.7109375" style="1" customWidth="1"/>
    <col min="16126" max="16126" width="11.5703125" style="1" customWidth="1"/>
    <col min="16127" max="16127" width="2.28515625" style="1" customWidth="1"/>
    <col min="16128" max="16128" width="41" style="1" customWidth="1"/>
    <col min="16129" max="16129" width="14.28515625" style="1" customWidth="1"/>
    <col min="16130" max="16131" width="11.5703125" style="1" customWidth="1"/>
    <col min="16132" max="16132" width="21.85546875" style="1" customWidth="1"/>
    <col min="16133" max="16326" width="11.42578125" style="1"/>
    <col min="16327" max="16384" width="11.5703125" style="1" customWidth="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579" t="s">
        <v>1227</v>
      </c>
      <c r="AU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80" t="s">
        <v>543</v>
      </c>
      <c r="AP2" s="881"/>
      <c r="AQ2" s="881"/>
      <c r="AR2" s="881"/>
      <c r="AS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3" t="s">
        <v>181</v>
      </c>
      <c r="AP3" s="817"/>
      <c r="AQ3" s="817" t="s">
        <v>140</v>
      </c>
      <c r="AR3" s="817" t="s">
        <v>182</v>
      </c>
      <c r="AS3" s="817" t="s">
        <v>183</v>
      </c>
    </row>
    <row r="4" spans="1:47"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23"/>
      <c r="AP4" s="817"/>
      <c r="AQ4" s="817"/>
      <c r="AR4" s="817"/>
      <c r="AS4" s="817"/>
    </row>
    <row r="5" spans="1:47" ht="234" customHeight="1">
      <c r="A5" s="807" t="s">
        <v>51</v>
      </c>
      <c r="B5" s="795" t="s">
        <v>102</v>
      </c>
      <c r="C5" s="795" t="s">
        <v>1115</v>
      </c>
      <c r="D5" s="795" t="s">
        <v>79</v>
      </c>
      <c r="E5" s="795" t="s">
        <v>36</v>
      </c>
      <c r="F5" s="811" t="s">
        <v>834</v>
      </c>
      <c r="G5" s="797" t="s">
        <v>1190</v>
      </c>
      <c r="H5" s="797" t="s">
        <v>1134</v>
      </c>
      <c r="I5" s="1022" t="s">
        <v>835</v>
      </c>
      <c r="J5" s="1013" t="s">
        <v>95</v>
      </c>
      <c r="K5" s="1013">
        <v>1</v>
      </c>
      <c r="L5" s="1014">
        <f>IF(J5="Diaria",+(K5/360),IF(J5="Mensual",+(K5/12),IF(J5="Bimestral",+(K5/6),IF(J5="Trimestral",+(K5/4),IF(J5="Semestral",+(K5/2),IF(J5="Anual",+(K5/1),""))))))</f>
        <v>0.5</v>
      </c>
      <c r="M5" s="1013" t="s">
        <v>73</v>
      </c>
      <c r="N5" s="101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1013" t="s">
        <v>73</v>
      </c>
      <c r="P5" s="101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v>
      </c>
      <c r="Q5" s="1013" t="s">
        <v>32</v>
      </c>
      <c r="R5" s="101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0.2</v>
      </c>
      <c r="S5" s="1012" t="s">
        <v>60</v>
      </c>
      <c r="T5" s="1012" t="s">
        <v>61</v>
      </c>
      <c r="U5" s="1012">
        <f>+MAX(N5,P5,R5)</f>
        <v>0.2</v>
      </c>
      <c r="V5" s="1007" t="str">
        <f>IF(L5&lt;=20%,"Muy baja",IF(L5&lt;=40%,"Baja",IF(L5&lt;=60%,"Media",IF(L5&lt;=80%,"Alta",IF(L5&lt;=100%,"Muy alta",IF(L5&gt;=100%,"Muy alta",""))))))</f>
        <v>Media</v>
      </c>
      <c r="W5" s="1008">
        <f>+IFERROR(VLOOKUP(V5,[12]Fórmula!$F$1:$G$6,2,FALSE),"")</f>
        <v>0.6</v>
      </c>
      <c r="X5" s="1007" t="str">
        <f>IF(U5=20%,"Leve",IF(U5=40%,"Menor",IF(U5=60%,"Moderado",IF(U5=80%,"Mayor",IF(U5=100%,"Catastrófico","")))))</f>
        <v>Leve</v>
      </c>
      <c r="Y5" s="1008">
        <f>+IFERROR(VLOOKUP(X5,[12]Fórmula!$H$1:$I$6,2,FALSE),"")</f>
        <v>0.2</v>
      </c>
      <c r="Z5" s="1012" t="str">
        <f>+IFERROR(VLOOKUP(V5&amp;X5,[12]Fórmula!$C$2:$D$26,2,FALSE),"")</f>
        <v>Moderado</v>
      </c>
      <c r="AA5" s="1008">
        <f>IF(Z5="Bajo",25%,IF(Z5="Moderado",50%,IF(Z5="Alto",75%,IF(Z5="Extremo",100%,""))))</f>
        <v>0.5</v>
      </c>
      <c r="AB5" s="1008"/>
      <c r="AC5" s="100" t="s">
        <v>836</v>
      </c>
      <c r="AD5" s="100" t="s">
        <v>57</v>
      </c>
      <c r="AE5" s="101">
        <f t="shared" ref="AE5:AE11" si="0">IF(AD5="Preventivo",25%,IF(AD5="Detectivo",15%,IF(AD5="Correctivo",10%,"")))</f>
        <v>0.25</v>
      </c>
      <c r="AF5" s="97" t="s">
        <v>214</v>
      </c>
      <c r="AG5" s="101">
        <f t="shared" ref="AG5:AG11" si="1">IF(AF5="Manual",15%,IF(AF5="Automático",25%,""))</f>
        <v>0.15</v>
      </c>
      <c r="AH5" s="101">
        <f t="shared" ref="AH5:AH11" si="2">+AG5+AE5</f>
        <v>0.4</v>
      </c>
      <c r="AI5" s="351" t="s">
        <v>41</v>
      </c>
      <c r="AJ5" s="97"/>
      <c r="AK5" s="97">
        <f>+AH5*AA5</f>
        <v>0.2</v>
      </c>
      <c r="AL5" s="103">
        <f>+AA5-AK5</f>
        <v>0.3</v>
      </c>
      <c r="AM5" s="878" t="str">
        <f>+IF(C5="Corrupción","Moderado",IF(AL7&lt;=25%,"Bajo",IF(AL7&lt;=50%,"Moderado",IF(AL7&lt;=75%,"Alto",IF(AL7&gt;75%,"Extremo","")))))</f>
        <v>Bajo</v>
      </c>
      <c r="AN5" s="1011" t="s">
        <v>59</v>
      </c>
      <c r="AO5" s="1016" t="s">
        <v>837</v>
      </c>
      <c r="AP5" s="1016" t="s">
        <v>838</v>
      </c>
      <c r="AQ5" s="1017">
        <v>45658</v>
      </c>
      <c r="AR5" s="1017">
        <v>46022</v>
      </c>
      <c r="AS5" s="1016" t="s">
        <v>779</v>
      </c>
    </row>
    <row r="6" spans="1:47" ht="293.25">
      <c r="A6" s="807"/>
      <c r="B6" s="795"/>
      <c r="C6" s="795"/>
      <c r="D6" s="795"/>
      <c r="E6" s="795"/>
      <c r="F6" s="811"/>
      <c r="G6" s="797"/>
      <c r="H6" s="797"/>
      <c r="I6" s="1022"/>
      <c r="J6" s="1013"/>
      <c r="K6" s="1013"/>
      <c r="L6" s="1014"/>
      <c r="M6" s="1013"/>
      <c r="N6" s="1013"/>
      <c r="O6" s="1013"/>
      <c r="P6" s="1013"/>
      <c r="Q6" s="1013"/>
      <c r="R6" s="1013"/>
      <c r="S6" s="1012"/>
      <c r="T6" s="1012"/>
      <c r="U6" s="1012"/>
      <c r="V6" s="1007"/>
      <c r="W6" s="1008"/>
      <c r="X6" s="1007"/>
      <c r="Y6" s="1008"/>
      <c r="Z6" s="1012"/>
      <c r="AA6" s="1008"/>
      <c r="AB6" s="1008"/>
      <c r="AC6" s="100" t="s">
        <v>839</v>
      </c>
      <c r="AD6" s="100" t="s">
        <v>39</v>
      </c>
      <c r="AE6" s="101">
        <f t="shared" si="0"/>
        <v>0.15</v>
      </c>
      <c r="AF6" s="97" t="s">
        <v>214</v>
      </c>
      <c r="AG6" s="101">
        <f t="shared" si="1"/>
        <v>0.15</v>
      </c>
      <c r="AH6" s="101">
        <f t="shared" si="2"/>
        <v>0.3</v>
      </c>
      <c r="AI6" s="351" t="s">
        <v>41</v>
      </c>
      <c r="AJ6" s="97"/>
      <c r="AK6" s="97">
        <f>+AL5*AH6</f>
        <v>0.09</v>
      </c>
      <c r="AL6" s="103">
        <f>+AL5-AK6</f>
        <v>0.21</v>
      </c>
      <c r="AM6" s="878"/>
      <c r="AN6" s="1011"/>
      <c r="AO6" s="1016"/>
      <c r="AP6" s="1016"/>
      <c r="AQ6" s="1017"/>
      <c r="AR6" s="1017"/>
      <c r="AS6" s="1016"/>
    </row>
    <row r="7" spans="1:47" ht="219" customHeight="1">
      <c r="A7" s="807"/>
      <c r="B7" s="795"/>
      <c r="C7" s="795"/>
      <c r="D7" s="795"/>
      <c r="E7" s="795"/>
      <c r="F7" s="811"/>
      <c r="G7" s="797"/>
      <c r="H7" s="797"/>
      <c r="I7" s="1022"/>
      <c r="J7" s="1013"/>
      <c r="K7" s="1013"/>
      <c r="L7" s="1014"/>
      <c r="M7" s="1013"/>
      <c r="N7" s="1013"/>
      <c r="O7" s="1013"/>
      <c r="P7" s="1013"/>
      <c r="Q7" s="1013"/>
      <c r="R7" s="1013"/>
      <c r="S7" s="1012"/>
      <c r="T7" s="1012"/>
      <c r="U7" s="1012"/>
      <c r="V7" s="1007"/>
      <c r="W7" s="1008"/>
      <c r="X7" s="1007"/>
      <c r="Y7" s="1008"/>
      <c r="Z7" s="1012"/>
      <c r="AA7" s="1008"/>
      <c r="AB7" s="1008"/>
      <c r="AC7" s="100" t="s">
        <v>840</v>
      </c>
      <c r="AD7" s="100" t="s">
        <v>39</v>
      </c>
      <c r="AE7" s="101">
        <f t="shared" si="0"/>
        <v>0.15</v>
      </c>
      <c r="AF7" s="97" t="s">
        <v>214</v>
      </c>
      <c r="AG7" s="101">
        <f t="shared" si="1"/>
        <v>0.15</v>
      </c>
      <c r="AH7" s="101">
        <f t="shared" si="2"/>
        <v>0.3</v>
      </c>
      <c r="AI7" s="351" t="s">
        <v>41</v>
      </c>
      <c r="AJ7" s="97"/>
      <c r="AK7" s="97">
        <f>+AL6*AH7</f>
        <v>6.3E-2</v>
      </c>
      <c r="AL7" s="103">
        <f>+AL6-AK7</f>
        <v>0.14699999999999999</v>
      </c>
      <c r="AM7" s="878"/>
      <c r="AN7" s="1011"/>
      <c r="AO7" s="181" t="s">
        <v>841</v>
      </c>
      <c r="AP7" s="354" t="s">
        <v>838</v>
      </c>
      <c r="AQ7" s="182">
        <v>45658</v>
      </c>
      <c r="AR7" s="182">
        <v>46021</v>
      </c>
      <c r="AS7" s="355" t="s">
        <v>842</v>
      </c>
    </row>
    <row r="8" spans="1:47" ht="273.75" customHeight="1">
      <c r="A8" s="956" t="s">
        <v>216</v>
      </c>
      <c r="B8" s="957" t="s">
        <v>102</v>
      </c>
      <c r="C8" s="957" t="s">
        <v>92</v>
      </c>
      <c r="D8" s="957" t="s">
        <v>79</v>
      </c>
      <c r="E8" s="957" t="s">
        <v>91</v>
      </c>
      <c r="F8" s="1019" t="s">
        <v>843</v>
      </c>
      <c r="G8" s="1019" t="s">
        <v>1207</v>
      </c>
      <c r="H8" s="1019" t="s">
        <v>1113</v>
      </c>
      <c r="I8" s="1019" t="s">
        <v>845</v>
      </c>
      <c r="J8" s="957" t="s">
        <v>95</v>
      </c>
      <c r="K8" s="957">
        <v>1</v>
      </c>
      <c r="L8" s="959">
        <f>IF(J8="Diaria",+(K8/360),IF(J8="Mensual",+(K8/12),IF(J8="Bimestral",+(K8/6),IF(J8="Trimestral",+(K8/4),IF(J8="Semestral",+(K8/2),IF(J8="Anual",+(K8/1),""))))))</f>
        <v>0.5</v>
      </c>
      <c r="M8" s="957" t="s">
        <v>63</v>
      </c>
      <c r="N8" s="79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957" t="s">
        <v>48</v>
      </c>
      <c r="P8" s="79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957" t="s">
        <v>73</v>
      </c>
      <c r="R8" s="79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960" t="s">
        <v>60</v>
      </c>
      <c r="T8" s="960" t="s">
        <v>61</v>
      </c>
      <c r="U8" s="790">
        <f>+MAX(N8,P8,R8)</f>
        <v>0.6</v>
      </c>
      <c r="V8" s="969" t="str">
        <f>IF(L8&lt;=20%,"Muy baja",IF(L8&lt;=40%,"Baja",IF(L8&lt;=60%,"Media",IF(L8&lt;=80%,"Alta",IF(L8&lt;=100%,"Muy alta",IF(L8&gt;=100%,"Muy alta",""))))))</f>
        <v>Media</v>
      </c>
      <c r="W8" s="801">
        <f>+IFERROR(VLOOKUP(V8,[12]Fórmula!$F$1:$G$6,2,FALSE),"")</f>
        <v>0.6</v>
      </c>
      <c r="X8" s="969" t="str">
        <f>IF(U8=20%,"Leve",IF(U8=40%,"Menor",IF(U8=60%,"Moderado",IF(U8=80%,"Mayor",IF(U8=100%,"Catastrófico","")))))</f>
        <v>Moderado</v>
      </c>
      <c r="Y8" s="801">
        <f>+IFERROR(VLOOKUP(X8,[12]Fórmula!$H$1:$I$6,2,FALSE),"")</f>
        <v>0.6</v>
      </c>
      <c r="Z8" s="965" t="str">
        <f>+IFERROR(VLOOKUP(V8&amp;X8,[12]Fórmula!$C$2:$D$26,2,FALSE),"")</f>
        <v>Moderado</v>
      </c>
      <c r="AA8" s="793">
        <f>IF(Z8="Bajo",25%,IF(Z8="Moderado",50%,IF(Z8="Alto",75%,IF(Z8="Extremo",100%,""))))</f>
        <v>0.5</v>
      </c>
      <c r="AB8" s="963"/>
      <c r="AC8" s="48" t="s">
        <v>846</v>
      </c>
      <c r="AD8" s="48" t="s">
        <v>57</v>
      </c>
      <c r="AE8" s="31">
        <f t="shared" si="0"/>
        <v>0.25</v>
      </c>
      <c r="AF8" s="303" t="s">
        <v>214</v>
      </c>
      <c r="AG8" s="31">
        <f t="shared" si="1"/>
        <v>0.15</v>
      </c>
      <c r="AH8" s="31">
        <f t="shared" si="2"/>
        <v>0.4</v>
      </c>
      <c r="AI8" s="291" t="s">
        <v>24</v>
      </c>
      <c r="AJ8" s="303" t="s">
        <v>847</v>
      </c>
      <c r="AK8" s="303">
        <f>+AH8*AA8</f>
        <v>0.2</v>
      </c>
      <c r="AL8" s="32">
        <f>+AA8-AK8</f>
        <v>0.3</v>
      </c>
      <c r="AM8" s="839" t="str">
        <f>+IF(C8="Corrupción","Moderado",IF(AL12&lt;=25%,"Bajo",IF(AL12&lt;=50%,"Moderado",IF(AL12&lt;=75%,"Alto",IF(AL12&gt;75%,"Extremo","")))))</f>
        <v>Bajo</v>
      </c>
      <c r="AN8" s="966" t="s">
        <v>59</v>
      </c>
      <c r="AO8" s="89" t="s">
        <v>848</v>
      </c>
      <c r="AP8" s="292" t="s">
        <v>849</v>
      </c>
      <c r="AQ8" s="293">
        <v>45658</v>
      </c>
      <c r="AR8" s="293">
        <v>46021</v>
      </c>
      <c r="AS8" s="47" t="s">
        <v>850</v>
      </c>
    </row>
    <row r="9" spans="1:47" ht="183.75" customHeight="1">
      <c r="A9" s="848"/>
      <c r="B9" s="851"/>
      <c r="C9" s="851"/>
      <c r="D9" s="851"/>
      <c r="E9" s="851"/>
      <c r="F9" s="1020"/>
      <c r="G9" s="1020"/>
      <c r="H9" s="1020"/>
      <c r="I9" s="1020"/>
      <c r="J9" s="851"/>
      <c r="K9" s="851"/>
      <c r="L9" s="861"/>
      <c r="M9" s="851"/>
      <c r="N9" s="795"/>
      <c r="O9" s="851"/>
      <c r="P9" s="795"/>
      <c r="Q9" s="851"/>
      <c r="R9" s="795"/>
      <c r="S9" s="864"/>
      <c r="T9" s="864"/>
      <c r="U9" s="790"/>
      <c r="V9" s="870"/>
      <c r="W9" s="801"/>
      <c r="X9" s="870"/>
      <c r="Y9" s="801"/>
      <c r="Z9" s="1015"/>
      <c r="AA9" s="793"/>
      <c r="AB9" s="1023"/>
      <c r="AC9" s="48" t="s">
        <v>851</v>
      </c>
      <c r="AD9" s="48" t="s">
        <v>57</v>
      </c>
      <c r="AE9" s="31">
        <f t="shared" si="0"/>
        <v>0.25</v>
      </c>
      <c r="AF9" s="303" t="s">
        <v>214</v>
      </c>
      <c r="AG9" s="31">
        <f t="shared" si="1"/>
        <v>0.15</v>
      </c>
      <c r="AH9" s="31">
        <f t="shared" si="2"/>
        <v>0.4</v>
      </c>
      <c r="AI9" s="291" t="s">
        <v>24</v>
      </c>
      <c r="AJ9" s="303" t="s">
        <v>852</v>
      </c>
      <c r="AK9" s="303">
        <f>+AL8*AH9</f>
        <v>0.12</v>
      </c>
      <c r="AL9" s="32">
        <f>+AL8-AK9</f>
        <v>0.18</v>
      </c>
      <c r="AM9" s="857"/>
      <c r="AN9" s="1004"/>
      <c r="AO9" s="181" t="s">
        <v>853</v>
      </c>
      <c r="AP9" s="354" t="s">
        <v>854</v>
      </c>
      <c r="AQ9" s="182">
        <v>45658</v>
      </c>
      <c r="AR9" s="182">
        <v>46021</v>
      </c>
      <c r="AS9" s="204" t="s">
        <v>855</v>
      </c>
    </row>
    <row r="10" spans="1:47" ht="190.5" customHeight="1">
      <c r="A10" s="848"/>
      <c r="B10" s="851"/>
      <c r="C10" s="851"/>
      <c r="D10" s="851"/>
      <c r="E10" s="851"/>
      <c r="F10" s="1020"/>
      <c r="G10" s="1020"/>
      <c r="H10" s="1020"/>
      <c r="I10" s="1020"/>
      <c r="J10" s="851"/>
      <c r="K10" s="851"/>
      <c r="L10" s="861"/>
      <c r="M10" s="851"/>
      <c r="N10" s="795"/>
      <c r="O10" s="851"/>
      <c r="P10" s="795"/>
      <c r="Q10" s="851"/>
      <c r="R10" s="795"/>
      <c r="S10" s="864"/>
      <c r="T10" s="864"/>
      <c r="U10" s="790"/>
      <c r="V10" s="870"/>
      <c r="W10" s="801"/>
      <c r="X10" s="870"/>
      <c r="Y10" s="801"/>
      <c r="Z10" s="1015"/>
      <c r="AA10" s="793"/>
      <c r="AB10" s="1023"/>
      <c r="AC10" s="48" t="s">
        <v>856</v>
      </c>
      <c r="AD10" s="48" t="s">
        <v>39</v>
      </c>
      <c r="AE10" s="31">
        <f t="shared" si="0"/>
        <v>0.15</v>
      </c>
      <c r="AF10" s="303" t="s">
        <v>214</v>
      </c>
      <c r="AG10" s="31">
        <f t="shared" si="1"/>
        <v>0.15</v>
      </c>
      <c r="AH10" s="31">
        <f t="shared" si="2"/>
        <v>0.3</v>
      </c>
      <c r="AI10" s="291" t="s">
        <v>24</v>
      </c>
      <c r="AJ10" s="303" t="s">
        <v>857</v>
      </c>
      <c r="AK10" s="303">
        <f>+AL9*AH10</f>
        <v>5.3999999999999999E-2</v>
      </c>
      <c r="AL10" s="32">
        <f>+AL9-AK10</f>
        <v>0.126</v>
      </c>
      <c r="AM10" s="857"/>
      <c r="AN10" s="1004"/>
      <c r="AO10" s="46" t="s">
        <v>858</v>
      </c>
      <c r="AP10" s="292" t="s">
        <v>849</v>
      </c>
      <c r="AQ10" s="182">
        <v>45658</v>
      </c>
      <c r="AR10" s="182">
        <v>46021</v>
      </c>
      <c r="AS10" s="47" t="s">
        <v>859</v>
      </c>
    </row>
    <row r="11" spans="1:47" ht="155.25" customHeight="1">
      <c r="A11" s="848"/>
      <c r="B11" s="851"/>
      <c r="C11" s="851"/>
      <c r="D11" s="851"/>
      <c r="E11" s="851"/>
      <c r="F11" s="1020"/>
      <c r="G11" s="1020"/>
      <c r="H11" s="1020"/>
      <c r="I11" s="1020"/>
      <c r="J11" s="851"/>
      <c r="K11" s="851"/>
      <c r="L11" s="861"/>
      <c r="M11" s="851"/>
      <c r="N11" s="795"/>
      <c r="O11" s="851"/>
      <c r="P11" s="795"/>
      <c r="Q11" s="851"/>
      <c r="R11" s="795"/>
      <c r="S11" s="864"/>
      <c r="T11" s="864"/>
      <c r="U11" s="790"/>
      <c r="V11" s="870"/>
      <c r="W11" s="801"/>
      <c r="X11" s="870"/>
      <c r="Y11" s="801"/>
      <c r="Z11" s="1015"/>
      <c r="AA11" s="793"/>
      <c r="AB11" s="1023"/>
      <c r="AC11" s="100" t="s">
        <v>860</v>
      </c>
      <c r="AD11" s="100" t="s">
        <v>39</v>
      </c>
      <c r="AE11" s="101">
        <f t="shared" si="0"/>
        <v>0.15</v>
      </c>
      <c r="AF11" s="97" t="s">
        <v>214</v>
      </c>
      <c r="AG11" s="101">
        <f t="shared" si="1"/>
        <v>0.15</v>
      </c>
      <c r="AH11" s="101">
        <f t="shared" si="2"/>
        <v>0.3</v>
      </c>
      <c r="AI11" s="351" t="s">
        <v>24</v>
      </c>
      <c r="AJ11" s="97" t="s">
        <v>861</v>
      </c>
      <c r="AK11" s="97">
        <f>+AL10*AH11</f>
        <v>3.78E-2</v>
      </c>
      <c r="AL11" s="103">
        <f>+AL10-AK11</f>
        <v>8.8200000000000001E-2</v>
      </c>
      <c r="AM11" s="1025"/>
      <c r="AN11" s="1005"/>
      <c r="AO11" s="183" t="s">
        <v>862</v>
      </c>
      <c r="AP11" s="105" t="s">
        <v>863</v>
      </c>
      <c r="AQ11" s="182">
        <v>45658</v>
      </c>
      <c r="AR11" s="182">
        <v>46021</v>
      </c>
      <c r="AS11" s="105" t="s">
        <v>864</v>
      </c>
    </row>
    <row r="12" spans="1:47" ht="189.75" customHeight="1">
      <c r="A12" s="1026"/>
      <c r="B12" s="910"/>
      <c r="C12" s="910"/>
      <c r="D12" s="910"/>
      <c r="E12" s="910"/>
      <c r="F12" s="1021"/>
      <c r="G12" s="1021"/>
      <c r="H12" s="1021"/>
      <c r="I12" s="1021"/>
      <c r="J12" s="910"/>
      <c r="K12" s="910"/>
      <c r="L12" s="1010"/>
      <c r="M12" s="910"/>
      <c r="N12" s="291"/>
      <c r="O12" s="910"/>
      <c r="P12" s="291"/>
      <c r="Q12" s="910"/>
      <c r="R12" s="291"/>
      <c r="S12" s="1009"/>
      <c r="T12" s="1009"/>
      <c r="U12" s="286"/>
      <c r="V12" s="1018"/>
      <c r="W12" s="296"/>
      <c r="X12" s="1018"/>
      <c r="Y12" s="296"/>
      <c r="Z12" s="996"/>
      <c r="AA12" s="289"/>
      <c r="AB12" s="1024"/>
      <c r="AC12" s="48" t="s">
        <v>865</v>
      </c>
      <c r="AD12" s="48"/>
      <c r="AE12" s="31"/>
      <c r="AF12" s="303"/>
      <c r="AG12" s="31"/>
      <c r="AH12" s="31"/>
      <c r="AI12" s="291" t="s">
        <v>41</v>
      </c>
      <c r="AJ12" s="303"/>
      <c r="AK12" s="303"/>
      <c r="AL12" s="32">
        <f>+AL11-AK12</f>
        <v>8.8200000000000001E-2</v>
      </c>
      <c r="AM12" s="838"/>
      <c r="AN12" s="1006"/>
      <c r="AO12" s="183" t="s">
        <v>866</v>
      </c>
      <c r="AP12" s="105" t="s">
        <v>863</v>
      </c>
      <c r="AQ12" s="182">
        <v>45658</v>
      </c>
      <c r="AR12" s="182">
        <v>46021</v>
      </c>
      <c r="AS12" s="105" t="s">
        <v>867</v>
      </c>
    </row>
    <row r="13" spans="1:47" ht="186.75" customHeight="1">
      <c r="A13" s="807" t="s">
        <v>51</v>
      </c>
      <c r="B13" s="795" t="s">
        <v>102</v>
      </c>
      <c r="C13" s="795" t="s">
        <v>92</v>
      </c>
      <c r="D13" s="795" t="s">
        <v>79</v>
      </c>
      <c r="E13" s="795" t="s">
        <v>36</v>
      </c>
      <c r="F13" s="811" t="s">
        <v>868</v>
      </c>
      <c r="G13" s="797" t="s">
        <v>1208</v>
      </c>
      <c r="H13" s="797" t="s">
        <v>1157</v>
      </c>
      <c r="I13" s="811" t="s">
        <v>870</v>
      </c>
      <c r="J13" s="795" t="s">
        <v>95</v>
      </c>
      <c r="K13" s="795">
        <v>1</v>
      </c>
      <c r="L13" s="805">
        <f>IF(J13="Diaria",+(K13/360),IF(J13="Mensual",+(K13/12),IF(J13="Bimestral",+(K13/6),IF(J13="Trimestral",+(K13/4),IF(J13="Semestral",+(K13/2),IF(J13="Anual",+(K13/1),""))))))</f>
        <v>0.5</v>
      </c>
      <c r="M13" s="795" t="s">
        <v>30</v>
      </c>
      <c r="N13" s="79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95" t="s">
        <v>73</v>
      </c>
      <c r="P13" s="79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795" t="s">
        <v>73</v>
      </c>
      <c r="R13" s="79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90" t="s">
        <v>73</v>
      </c>
      <c r="T13" s="790" t="s">
        <v>45</v>
      </c>
      <c r="U13" s="790">
        <f>+MAX(N13,P13,R13)</f>
        <v>0.2</v>
      </c>
      <c r="V13" s="794" t="str">
        <f>IF(L13&lt;=20%,"Muy baja",IF(L13&lt;=40%,"Baja",IF(L13&lt;=60%,"Media",IF(L13&lt;=80%,"Alta",IF(L13&lt;=100%,"Muy alta",IF(L13&gt;=100%,"Muy alta",""))))))</f>
        <v>Media</v>
      </c>
      <c r="W13" s="793">
        <f>+IFERROR(VLOOKUP(V13,[12]Fórmula!$F$1:$G$6,2,FALSE),"")</f>
        <v>0.6</v>
      </c>
      <c r="X13" s="792" t="str">
        <f>IF(U13=20%,"Leve",IF(U13=40%,"Menor",IF(U13=60%,"Moderado",IF(U13=80%,"Mayor",IF(U13=100%,"Catastrófico","")))))</f>
        <v>Leve</v>
      </c>
      <c r="Y13" s="793">
        <f>+IFERROR(VLOOKUP(X13,[12]Fórmula!$H$1:$I$6,2,FALSE),"")</f>
        <v>0.2</v>
      </c>
      <c r="Z13" s="802" t="str">
        <f>+IFERROR(VLOOKUP(V13&amp;X13,[12]Fórmula!$C$2:$D$26,2,FALSE),"")</f>
        <v>Moderado</v>
      </c>
      <c r="AA13" s="793">
        <f>IF(Z13="Bajo",25%,IF(Z13="Moderado",50%,IF(Z13="Alto",75%,IF(Z13="Extremo",100%,""))))</f>
        <v>0.5</v>
      </c>
      <c r="AB13" s="810" t="s">
        <v>871</v>
      </c>
      <c r="AC13" s="48" t="s">
        <v>851</v>
      </c>
      <c r="AD13" s="48" t="s">
        <v>57</v>
      </c>
      <c r="AE13" s="31">
        <f t="shared" ref="AE13:AE30" si="3">IF(AD13="Preventivo",25%,IF(AD13="Detectivo",15%,IF(AD13="Correctivo",10%,"")))</f>
        <v>0.25</v>
      </c>
      <c r="AF13" s="303" t="s">
        <v>214</v>
      </c>
      <c r="AG13" s="31">
        <f t="shared" ref="AG13:AG30" si="4">IF(AF13="Manual",15%,IF(AF13="Automático",25%,""))</f>
        <v>0.15</v>
      </c>
      <c r="AH13" s="31">
        <f t="shared" ref="AH13:AH30" si="5">+AG13+AE13</f>
        <v>0.4</v>
      </c>
      <c r="AI13" s="291" t="s">
        <v>24</v>
      </c>
      <c r="AJ13" s="48" t="s">
        <v>872</v>
      </c>
      <c r="AK13" s="303">
        <f>+AH13*AA13</f>
        <v>0.2</v>
      </c>
      <c r="AL13" s="32">
        <f>+AA13-AK13</f>
        <v>0.3</v>
      </c>
      <c r="AM13" s="878" t="str">
        <f>+IF(C13="Corrupción","Moderado",IF(AL15&lt;=25%,"Bajo",IF(AL15&lt;=50%,"Moderado",IF(AL15&lt;=75%,"Alto",IF(AL15&gt;75%,"Extremo","")))))</f>
        <v>Bajo</v>
      </c>
      <c r="AN13" s="804" t="s">
        <v>59</v>
      </c>
      <c r="AO13" s="66" t="s">
        <v>873</v>
      </c>
      <c r="AP13" s="292" t="s">
        <v>838</v>
      </c>
      <c r="AQ13" s="293">
        <v>45658</v>
      </c>
      <c r="AR13" s="293">
        <v>46022</v>
      </c>
      <c r="AS13" s="35" t="s">
        <v>874</v>
      </c>
    </row>
    <row r="14" spans="1:47" ht="219" customHeight="1">
      <c r="A14" s="807"/>
      <c r="B14" s="795"/>
      <c r="C14" s="795"/>
      <c r="D14" s="795"/>
      <c r="E14" s="795"/>
      <c r="F14" s="811"/>
      <c r="G14" s="797"/>
      <c r="H14" s="797"/>
      <c r="I14" s="811"/>
      <c r="J14" s="795"/>
      <c r="K14" s="795"/>
      <c r="L14" s="805"/>
      <c r="M14" s="795"/>
      <c r="N14" s="795"/>
      <c r="O14" s="795"/>
      <c r="P14" s="795"/>
      <c r="Q14" s="795"/>
      <c r="R14" s="795"/>
      <c r="S14" s="790"/>
      <c r="T14" s="790"/>
      <c r="U14" s="790"/>
      <c r="V14" s="794"/>
      <c r="W14" s="793"/>
      <c r="X14" s="792"/>
      <c r="Y14" s="793"/>
      <c r="Z14" s="802"/>
      <c r="AA14" s="793"/>
      <c r="AB14" s="810"/>
      <c r="AC14" s="48" t="s">
        <v>1114</v>
      </c>
      <c r="AD14" s="48" t="s">
        <v>57</v>
      </c>
      <c r="AE14" s="31">
        <f t="shared" si="3"/>
        <v>0.25</v>
      </c>
      <c r="AF14" s="303" t="s">
        <v>214</v>
      </c>
      <c r="AG14" s="31">
        <f t="shared" si="4"/>
        <v>0.15</v>
      </c>
      <c r="AH14" s="31">
        <f t="shared" si="5"/>
        <v>0.4</v>
      </c>
      <c r="AI14" s="291" t="s">
        <v>24</v>
      </c>
      <c r="AJ14" s="48" t="s">
        <v>875</v>
      </c>
      <c r="AK14" s="303">
        <f>+AL13*AH14</f>
        <v>0.12</v>
      </c>
      <c r="AL14" s="32">
        <f>+AL13-AK14</f>
        <v>0.18</v>
      </c>
      <c r="AM14" s="878"/>
      <c r="AN14" s="804"/>
      <c r="AO14" s="29" t="s">
        <v>876</v>
      </c>
      <c r="AP14" s="291" t="s">
        <v>838</v>
      </c>
      <c r="AQ14" s="293">
        <v>45658</v>
      </c>
      <c r="AR14" s="293">
        <v>46022</v>
      </c>
      <c r="AS14" s="35" t="s">
        <v>877</v>
      </c>
    </row>
    <row r="15" spans="1:47" ht="183" customHeight="1">
      <c r="A15" s="807"/>
      <c r="B15" s="795"/>
      <c r="C15" s="795"/>
      <c r="D15" s="795"/>
      <c r="E15" s="795"/>
      <c r="F15" s="811"/>
      <c r="G15" s="797"/>
      <c r="H15" s="797"/>
      <c r="I15" s="811"/>
      <c r="J15" s="795"/>
      <c r="K15" s="795"/>
      <c r="L15" s="805"/>
      <c r="M15" s="795"/>
      <c r="N15" s="795"/>
      <c r="O15" s="795"/>
      <c r="P15" s="795"/>
      <c r="Q15" s="795"/>
      <c r="R15" s="795"/>
      <c r="S15" s="790"/>
      <c r="T15" s="790"/>
      <c r="U15" s="790"/>
      <c r="V15" s="794"/>
      <c r="W15" s="793"/>
      <c r="X15" s="792"/>
      <c r="Y15" s="793"/>
      <c r="Z15" s="802"/>
      <c r="AA15" s="793"/>
      <c r="AB15" s="810"/>
      <c r="AC15" s="48" t="s">
        <v>878</v>
      </c>
      <c r="AD15" s="48" t="s">
        <v>57</v>
      </c>
      <c r="AE15" s="31">
        <f t="shared" si="3"/>
        <v>0.25</v>
      </c>
      <c r="AF15" s="303" t="s">
        <v>214</v>
      </c>
      <c r="AG15" s="31">
        <f t="shared" si="4"/>
        <v>0.15</v>
      </c>
      <c r="AH15" s="31">
        <f t="shared" si="5"/>
        <v>0.4</v>
      </c>
      <c r="AI15" s="291" t="s">
        <v>24</v>
      </c>
      <c r="AJ15" s="303" t="s">
        <v>879</v>
      </c>
      <c r="AK15" s="303">
        <f>+AL14*AH15</f>
        <v>7.1999999999999995E-2</v>
      </c>
      <c r="AL15" s="32">
        <f>+AL14-AK15</f>
        <v>0.108</v>
      </c>
      <c r="AM15" s="878"/>
      <c r="AN15" s="804"/>
      <c r="AO15" s="46" t="s">
        <v>880</v>
      </c>
      <c r="AP15" s="292" t="s">
        <v>881</v>
      </c>
      <c r="AQ15" s="293">
        <v>45658</v>
      </c>
      <c r="AR15" s="293">
        <v>46022</v>
      </c>
      <c r="AS15" s="304" t="s">
        <v>879</v>
      </c>
    </row>
    <row r="16" spans="1:47" ht="303" customHeight="1">
      <c r="A16" s="807" t="s">
        <v>51</v>
      </c>
      <c r="B16" s="795" t="s">
        <v>102</v>
      </c>
      <c r="C16" s="795" t="s">
        <v>92</v>
      </c>
      <c r="D16" s="795" t="s">
        <v>79</v>
      </c>
      <c r="E16" s="795" t="s">
        <v>36</v>
      </c>
      <c r="F16" s="811" t="s">
        <v>1158</v>
      </c>
      <c r="G16" s="797" t="s">
        <v>1209</v>
      </c>
      <c r="H16" s="797" t="s">
        <v>883</v>
      </c>
      <c r="I16" s="811" t="s">
        <v>884</v>
      </c>
      <c r="J16" s="795" t="s">
        <v>95</v>
      </c>
      <c r="K16" s="795">
        <v>1</v>
      </c>
      <c r="L16" s="805">
        <f>IF(J16="Diaria",+(K16/360),IF(J16="Mensual",+(K16/12),IF(J16="Bimestral",+(K16/6),IF(J16="Trimestral",+(K16/4),IF(J16="Semestral",+(K16/2),IF(J16="Anual",+(K16/1),""))))))</f>
        <v>0.5</v>
      </c>
      <c r="M16" s="795" t="s">
        <v>63</v>
      </c>
      <c r="N16" s="795">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0.6</v>
      </c>
      <c r="O16" s="795" t="s">
        <v>48</v>
      </c>
      <c r="P16" s="795">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0.4</v>
      </c>
      <c r="Q16" s="795" t="s">
        <v>73</v>
      </c>
      <c r="R16" s="795">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90" t="s">
        <v>60</v>
      </c>
      <c r="T16" s="790" t="s">
        <v>61</v>
      </c>
      <c r="U16" s="790">
        <f>+MAX(N16,P16,R16)</f>
        <v>0.6</v>
      </c>
      <c r="V16" s="794" t="str">
        <f>IF(L16&lt;=20%,"Muy baja",IF(L16&lt;=40%,"Baja",IF(L16&lt;=60%,"Media",IF(L16&lt;=80%,"Alta",IF(L16&lt;=100%,"Muy alta",IF(L16&gt;=100%,"Muy alta",""))))))</f>
        <v>Media</v>
      </c>
      <c r="W16" s="801">
        <f>+IFERROR(VLOOKUP(V16,[12]Fórmula!$F$1:$G$6,2,FALSE),"")</f>
        <v>0.6</v>
      </c>
      <c r="X16" s="794" t="str">
        <f>IF(U16=20%,"Leve",IF(U16=40%,"Menor",IF(U16=60%,"Moderado",IF(U16=80%,"Mayor",IF(U16=100%,"Catastrófico","")))))</f>
        <v>Moderado</v>
      </c>
      <c r="Y16" s="801">
        <f>+IFERROR(VLOOKUP(X16,[12]Fórmula!$H$1:$I$6,2,FALSE),"")</f>
        <v>0.6</v>
      </c>
      <c r="Z16" s="802" t="str">
        <f>+IFERROR(VLOOKUP(V16&amp;X16,[12]Fórmula!$C$2:$D$26,2,FALSE),"")</f>
        <v>Moderado</v>
      </c>
      <c r="AA16" s="793">
        <f>IF(Z16="Bajo",25%,IF(Z16="Moderado",50%,IF(Z16="Alto",75%,IF(Z16="Extremo",100%,""))))</f>
        <v>0.5</v>
      </c>
      <c r="AB16" s="793"/>
      <c r="AC16" s="48" t="str">
        <f>+AC8</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6" s="48" t="s">
        <v>57</v>
      </c>
      <c r="AE16" s="31">
        <f t="shared" si="3"/>
        <v>0.25</v>
      </c>
      <c r="AF16" s="303" t="s">
        <v>214</v>
      </c>
      <c r="AG16" s="31">
        <f t="shared" si="4"/>
        <v>0.15</v>
      </c>
      <c r="AH16" s="31">
        <f t="shared" si="5"/>
        <v>0.4</v>
      </c>
      <c r="AI16" s="291" t="s">
        <v>24</v>
      </c>
      <c r="AJ16" s="48" t="s">
        <v>885</v>
      </c>
      <c r="AK16" s="303">
        <f>+AH16*AA16</f>
        <v>0.2</v>
      </c>
      <c r="AL16" s="32">
        <f>+AA16-AK16</f>
        <v>0.3</v>
      </c>
      <c r="AM16" s="878" t="str">
        <f>+IF(C16="Corrupción","Moderado",IF(AL17&lt;=25%,"Bajo",IF(AL17&lt;=50%,"Moderado",IF(AL17&lt;=75%,"Alto",IF(AL17&gt;75%,"Extremo","")))))</f>
        <v>Bajo</v>
      </c>
      <c r="AN16" s="804" t="s">
        <v>59</v>
      </c>
      <c r="AO16" s="89"/>
      <c r="AP16" s="292" t="s">
        <v>849</v>
      </c>
      <c r="AQ16" s="293">
        <v>45658</v>
      </c>
      <c r="AR16" s="293">
        <v>46021</v>
      </c>
      <c r="AS16" s="47" t="s">
        <v>298</v>
      </c>
    </row>
    <row r="17" spans="1:45" ht="142.5" customHeight="1">
      <c r="A17" s="807"/>
      <c r="B17" s="795"/>
      <c r="C17" s="795"/>
      <c r="D17" s="795"/>
      <c r="E17" s="795"/>
      <c r="F17" s="811"/>
      <c r="G17" s="797"/>
      <c r="H17" s="797"/>
      <c r="I17" s="811"/>
      <c r="J17" s="795"/>
      <c r="K17" s="795"/>
      <c r="L17" s="805"/>
      <c r="M17" s="795"/>
      <c r="N17" s="795"/>
      <c r="O17" s="795"/>
      <c r="P17" s="795"/>
      <c r="Q17" s="795"/>
      <c r="R17" s="795"/>
      <c r="S17" s="790"/>
      <c r="T17" s="790"/>
      <c r="U17" s="790"/>
      <c r="V17" s="794"/>
      <c r="W17" s="801"/>
      <c r="X17" s="794"/>
      <c r="Y17" s="801"/>
      <c r="Z17" s="802"/>
      <c r="AA17" s="793"/>
      <c r="AB17" s="793"/>
      <c r="AC17" s="48" t="s">
        <v>886</v>
      </c>
      <c r="AD17" s="48" t="s">
        <v>39</v>
      </c>
      <c r="AE17" s="31">
        <f t="shared" si="3"/>
        <v>0.15</v>
      </c>
      <c r="AF17" s="303" t="s">
        <v>214</v>
      </c>
      <c r="AG17" s="31">
        <f t="shared" si="4"/>
        <v>0.15</v>
      </c>
      <c r="AH17" s="31">
        <f t="shared" si="5"/>
        <v>0.3</v>
      </c>
      <c r="AI17" s="291" t="s">
        <v>24</v>
      </c>
      <c r="AJ17" s="303" t="s">
        <v>887</v>
      </c>
      <c r="AK17" s="303">
        <f>+AL16*AH17</f>
        <v>0.09</v>
      </c>
      <c r="AL17" s="32">
        <f>+AL16-AK17</f>
        <v>0.21</v>
      </c>
      <c r="AM17" s="878"/>
      <c r="AN17" s="804"/>
      <c r="AO17" s="48" t="s">
        <v>888</v>
      </c>
      <c r="AP17" s="292" t="s">
        <v>849</v>
      </c>
      <c r="AQ17" s="293">
        <v>45658</v>
      </c>
      <c r="AR17" s="293">
        <v>46021</v>
      </c>
      <c r="AS17" s="303" t="s">
        <v>329</v>
      </c>
    </row>
    <row r="18" spans="1:45" ht="246.75" customHeight="1" thickBot="1">
      <c r="A18" s="1027" t="s">
        <v>51</v>
      </c>
      <c r="B18" s="957" t="s">
        <v>102</v>
      </c>
      <c r="C18" s="957" t="s">
        <v>1115</v>
      </c>
      <c r="D18" s="957" t="s">
        <v>12</v>
      </c>
      <c r="E18" s="957" t="s">
        <v>36</v>
      </c>
      <c r="F18" s="1019" t="s">
        <v>1111</v>
      </c>
      <c r="G18" s="1019" t="s">
        <v>1191</v>
      </c>
      <c r="H18" s="1019" t="s">
        <v>889</v>
      </c>
      <c r="I18" s="1019" t="s">
        <v>890</v>
      </c>
      <c r="J18" s="957" t="s">
        <v>66</v>
      </c>
      <c r="K18" s="957">
        <v>0</v>
      </c>
      <c r="L18" s="959">
        <f>IF(J18="Diaria",+(K18/360),IF(J18="Mensual",+(K18/12),IF(J18="Bimestral",+(K18/6),IF(J18="Trimestral",+(K18/4),IF(J18="Semestral",+(K18/2),IF(J18="Anual",+(K18/1),""))))))</f>
        <v>0</v>
      </c>
      <c r="M18" s="957" t="s">
        <v>30</v>
      </c>
      <c r="N18" s="291">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957" t="s">
        <v>73</v>
      </c>
      <c r="P18" s="291">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957" t="s">
        <v>73</v>
      </c>
      <c r="R18" s="291">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960" t="s">
        <v>72</v>
      </c>
      <c r="T18" s="960" t="s">
        <v>61</v>
      </c>
      <c r="U18" s="81">
        <f>+MAX(N18,P18,R18)</f>
        <v>0.2</v>
      </c>
      <c r="V18" s="968" t="str">
        <f>IF(L18&lt;=20%,"Muy baja",IF(L18&lt;=40%,"Baja",IF(L18&lt;=60%,"Media",IF(L18&lt;=80%,"Alta",IF(L18&lt;=100%,"Muy alta",IF(L18&gt;=100%,"Muy alta",""))))))</f>
        <v>Muy baja</v>
      </c>
      <c r="W18" s="305">
        <f>+IFERROR(VLOOKUP(V18,[12]Fórmula!$F$1:$G$6,2,FALSE),"")</f>
        <v>0.2</v>
      </c>
      <c r="X18" s="968" t="str">
        <f>IF(U18=20%,"Leve",IF(U18=40%,"Menor",IF(U18=60%,"Moderado",IF(U18=80%,"Mayor",IF(U18=100%,"Catastrófico","")))))</f>
        <v>Leve</v>
      </c>
      <c r="Y18" s="305">
        <f>+IFERROR(VLOOKUP(X18,[12]Fórmula!$H$1:$I$6,2,FALSE),"")</f>
        <v>0.2</v>
      </c>
      <c r="Z18" s="839" t="str">
        <f>+IFERROR(VLOOKUP(V18&amp;X18,[12]Fórmula!$C$2:$D$26,2,FALSE),"")</f>
        <v>Bajo</v>
      </c>
      <c r="AA18" s="289">
        <f>IF(Z18="Bajo",25%,IF(Z18="Moderado",50%,IF(Z18="Alto",75%,IF(Z18="Extremo",100%,""))))</f>
        <v>0.25</v>
      </c>
      <c r="AB18" s="1030" t="s">
        <v>1110</v>
      </c>
      <c r="AC18" s="28" t="s">
        <v>891</v>
      </c>
      <c r="AD18" s="28" t="s">
        <v>57</v>
      </c>
      <c r="AE18" s="37">
        <f t="shared" si="3"/>
        <v>0.25</v>
      </c>
      <c r="AF18" s="317" t="s">
        <v>214</v>
      </c>
      <c r="AG18" s="37">
        <f t="shared" si="4"/>
        <v>0.15</v>
      </c>
      <c r="AH18" s="37">
        <f t="shared" si="5"/>
        <v>0.4</v>
      </c>
      <c r="AI18" s="281" t="s">
        <v>24</v>
      </c>
      <c r="AJ18" s="155" t="s">
        <v>892</v>
      </c>
      <c r="AK18" s="317">
        <f>+AH18*AA18</f>
        <v>0.1</v>
      </c>
      <c r="AL18" s="364">
        <f>+AA18-AK18</f>
        <v>0.15</v>
      </c>
      <c r="AM18" s="839" t="str">
        <f>+IF(C18="Corrupción","Moderado",IF(AL19&lt;=25%,"Bajo",IF(AL19&lt;=50%,"Moderado",IF(AL19&lt;=75%,"Alto",IF(AL19&gt;75%,"Extremo","")))))</f>
        <v>Bajo</v>
      </c>
      <c r="AN18" s="966" t="s">
        <v>59</v>
      </c>
      <c r="AO18" s="90"/>
      <c r="AP18" s="343"/>
      <c r="AQ18" s="113"/>
      <c r="AR18" s="113"/>
      <c r="AS18" s="91"/>
    </row>
    <row r="19" spans="1:45" ht="141" thickBot="1">
      <c r="A19" s="1028"/>
      <c r="B19" s="851"/>
      <c r="C19" s="851"/>
      <c r="D19" s="851"/>
      <c r="E19" s="851"/>
      <c r="F19" s="1020"/>
      <c r="G19" s="1020"/>
      <c r="H19" s="1020"/>
      <c r="I19" s="1020"/>
      <c r="J19" s="851"/>
      <c r="K19" s="851"/>
      <c r="L19" s="861"/>
      <c r="M19" s="851"/>
      <c r="N19" s="82"/>
      <c r="O19" s="851"/>
      <c r="P19" s="82"/>
      <c r="Q19" s="851"/>
      <c r="R19" s="82"/>
      <c r="S19" s="864"/>
      <c r="T19" s="864"/>
      <c r="U19" s="82"/>
      <c r="V19" s="1032"/>
      <c r="W19" s="82"/>
      <c r="X19" s="1032"/>
      <c r="Y19" s="156"/>
      <c r="Z19" s="857"/>
      <c r="AA19" s="82"/>
      <c r="AB19" s="854"/>
      <c r="AC19" s="28" t="s">
        <v>893</v>
      </c>
      <c r="AD19" s="28" t="s">
        <v>57</v>
      </c>
      <c r="AE19" s="37">
        <f t="shared" si="3"/>
        <v>0.25</v>
      </c>
      <c r="AF19" s="317" t="s">
        <v>214</v>
      </c>
      <c r="AG19" s="37">
        <f t="shared" si="4"/>
        <v>0.15</v>
      </c>
      <c r="AH19" s="37">
        <f t="shared" si="5"/>
        <v>0.4</v>
      </c>
      <c r="AI19" s="281" t="s">
        <v>41</v>
      </c>
      <c r="AJ19" s="317"/>
      <c r="AK19" s="317">
        <f>+AH19*AA19</f>
        <v>0</v>
      </c>
      <c r="AL19" s="364">
        <f>+AA19-AK19</f>
        <v>0</v>
      </c>
      <c r="AM19" s="857"/>
      <c r="AN19" s="1004"/>
      <c r="AO19" s="90"/>
      <c r="AP19" s="343"/>
      <c r="AQ19" s="113"/>
      <c r="AR19" s="113"/>
      <c r="AS19" s="91"/>
    </row>
    <row r="20" spans="1:45" ht="149.25" customHeight="1" thickBot="1">
      <c r="A20" s="1029"/>
      <c r="B20" s="910"/>
      <c r="C20" s="910"/>
      <c r="D20" s="910"/>
      <c r="E20" s="910"/>
      <c r="F20" s="1021"/>
      <c r="G20" s="1021"/>
      <c r="H20" s="1021"/>
      <c r="I20" s="1021"/>
      <c r="J20" s="910"/>
      <c r="K20" s="910"/>
      <c r="L20" s="1010"/>
      <c r="M20" s="910"/>
      <c r="N20" s="82"/>
      <c r="O20" s="910"/>
      <c r="P20" s="82"/>
      <c r="Q20" s="910"/>
      <c r="R20" s="82"/>
      <c r="S20" s="1009"/>
      <c r="T20" s="1009"/>
      <c r="U20" s="82"/>
      <c r="V20" s="1033"/>
      <c r="W20" s="82"/>
      <c r="X20" s="1033"/>
      <c r="Y20" s="156"/>
      <c r="Z20" s="838"/>
      <c r="AA20" s="82"/>
      <c r="AB20" s="1031"/>
      <c r="AC20" s="28" t="s">
        <v>1112</v>
      </c>
      <c r="AD20" s="28" t="s">
        <v>57</v>
      </c>
      <c r="AE20" s="37">
        <f t="shared" ref="AE20" si="6">IF(AD20="Preventivo",25%,IF(AD20="Detectivo",15%,IF(AD20="Correctivo",10%,"")))</f>
        <v>0.25</v>
      </c>
      <c r="AF20" s="317" t="s">
        <v>214</v>
      </c>
      <c r="AG20" s="37">
        <f t="shared" ref="AG20" si="7">IF(AF20="Manual",15%,IF(AF20="Automático",25%,""))</f>
        <v>0.15</v>
      </c>
      <c r="AH20" s="37">
        <f t="shared" ref="AH20" si="8">+AG20+AE20</f>
        <v>0.4</v>
      </c>
      <c r="AI20" s="281" t="s">
        <v>41</v>
      </c>
      <c r="AJ20" s="365"/>
      <c r="AK20" s="365"/>
      <c r="AL20" s="45"/>
      <c r="AM20" s="838"/>
      <c r="AN20" s="1006"/>
      <c r="AO20" s="531"/>
      <c r="AP20" s="514"/>
      <c r="AQ20" s="532"/>
      <c r="AR20" s="532"/>
      <c r="AS20" s="533"/>
    </row>
    <row r="21" spans="1:45" ht="240.75" customHeight="1">
      <c r="A21" s="301" t="s">
        <v>51</v>
      </c>
      <c r="B21" s="291" t="s">
        <v>102</v>
      </c>
      <c r="C21" s="291" t="s">
        <v>58</v>
      </c>
      <c r="D21" s="291" t="s">
        <v>79</v>
      </c>
      <c r="E21" s="291" t="s">
        <v>36</v>
      </c>
      <c r="F21" s="304" t="s">
        <v>305</v>
      </c>
      <c r="G21" s="292" t="s">
        <v>306</v>
      </c>
      <c r="H21" s="292" t="s">
        <v>307</v>
      </c>
      <c r="I21" s="304" t="s">
        <v>308</v>
      </c>
      <c r="J21" s="291" t="s">
        <v>33</v>
      </c>
      <c r="K21" s="291">
        <v>0</v>
      </c>
      <c r="L21" s="299">
        <f>IF(J21="Diaria",+(K21/360),IF(J21="Mensual",+(K21/12),IF(J21="Bimestral",+(K21/6),IF(J21="Trimestral",+(K21/4),IF(J21="Semestral",+(K21/2),IF(J21="Anual",+(K21/1),""))))))</f>
        <v>0</v>
      </c>
      <c r="M21" s="291" t="s">
        <v>73</v>
      </c>
      <c r="N21" s="291">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291" t="s">
        <v>31</v>
      </c>
      <c r="P21" s="291">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291" t="s">
        <v>73</v>
      </c>
      <c r="R21" s="291">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286" t="s">
        <v>73</v>
      </c>
      <c r="T21" s="286" t="s">
        <v>61</v>
      </c>
      <c r="U21" s="286">
        <f>+MAX(N21,P21,R21)</f>
        <v>0.2</v>
      </c>
      <c r="V21" s="290" t="str">
        <f>IF(L21&lt;=20%,"Muy baja",IF(L21&lt;=40%,"Baja",IF(L21&lt;=60%,"Media",IF(L21&lt;=80%,"Alta",IF(L21&lt;=100%,"Muy alta",IF(L21&gt;=100%,"Muy alta",""))))))</f>
        <v>Muy baja</v>
      </c>
      <c r="W21" s="296">
        <f>+IFERROR(VLOOKUP(V21,[12]Fórmula!$F$1:$G$6,2,FALSE),"")</f>
        <v>0.2</v>
      </c>
      <c r="X21" s="290" t="str">
        <f>IF(U21=20%,"Leve",IF(U21=40%,"Menor",IF(U21=60%,"Moderado",IF(U21=80%,"Mayor",IF(U21=100%,"Catastrófico","")))))</f>
        <v>Leve</v>
      </c>
      <c r="Y21" s="296">
        <f>+IFERROR(VLOOKUP(X21,[12]Fórmula!$H$1:$I$6,2,FALSE),"")</f>
        <v>0.2</v>
      </c>
      <c r="Z21" s="297" t="str">
        <f>+IFERROR(VLOOKUP(V21&amp;X21,[12]Fórmula!$C$2:$D$26,2,FALSE),"")</f>
        <v>Bajo</v>
      </c>
      <c r="AA21" s="289">
        <f>IF(Z21="Bajo",25%,IF(Z21="Moderado",50%,IF(Z21="Alto",75%,IF(Z21="Extremo",100%,""))))</f>
        <v>0.25</v>
      </c>
      <c r="AB21" s="289"/>
      <c r="AC21" s="482" t="s">
        <v>894</v>
      </c>
      <c r="AD21" s="48" t="s">
        <v>57</v>
      </c>
      <c r="AE21" s="31">
        <f t="shared" si="3"/>
        <v>0.25</v>
      </c>
      <c r="AF21" s="303" t="s">
        <v>214</v>
      </c>
      <c r="AG21" s="31">
        <f t="shared" si="4"/>
        <v>0.15</v>
      </c>
      <c r="AH21" s="31">
        <f t="shared" si="5"/>
        <v>0.4</v>
      </c>
      <c r="AI21" s="291" t="s">
        <v>41</v>
      </c>
      <c r="AJ21" s="48"/>
      <c r="AK21" s="303">
        <f>+AH21*AA21</f>
        <v>0.1</v>
      </c>
      <c r="AL21" s="32">
        <f>+AA21-AK21</f>
        <v>0.15</v>
      </c>
      <c r="AM21" s="297" t="str">
        <f>+IF(C21="Corrupción","Moderado",IF(#REF!&lt;=25%,"Bajo",IF(#REF!&lt;=50%,"Moderado",IF(#REF!&lt;=75%,"Alto",IF(#REF!&gt;75%,"Extremo","")))))</f>
        <v>Moderado</v>
      </c>
      <c r="AN21" s="298" t="s">
        <v>59</v>
      </c>
      <c r="AO21" s="89" t="s">
        <v>311</v>
      </c>
      <c r="AP21" s="292" t="s">
        <v>849</v>
      </c>
      <c r="AQ21" s="293">
        <v>45901</v>
      </c>
      <c r="AR21" s="293">
        <v>46021</v>
      </c>
      <c r="AS21" s="47" t="s">
        <v>895</v>
      </c>
    </row>
    <row r="22" spans="1:45" ht="258.75" customHeight="1" thickBot="1">
      <c r="A22" s="807" t="s">
        <v>51</v>
      </c>
      <c r="B22" s="795" t="s">
        <v>102</v>
      </c>
      <c r="C22" s="795" t="s">
        <v>58</v>
      </c>
      <c r="D22" s="795" t="s">
        <v>79</v>
      </c>
      <c r="E22" s="795" t="s">
        <v>36</v>
      </c>
      <c r="F22" s="811" t="s">
        <v>316</v>
      </c>
      <c r="G22" s="797" t="s">
        <v>317</v>
      </c>
      <c r="H22" s="797" t="s">
        <v>318</v>
      </c>
      <c r="I22" s="811" t="s">
        <v>319</v>
      </c>
      <c r="J22" s="795" t="s">
        <v>66</v>
      </c>
      <c r="K22" s="795">
        <v>0</v>
      </c>
      <c r="L22" s="805">
        <f>IF(J22="Diaria",+(K22/360),IF(J22="Mensual",+(K22/12),IF(J22="Bimestral",+(K22/6),IF(J22="Trimestral",+(K22/4),IF(J22="Semestral",+(K22/2),IF(J22="Anual",+(K22/1),""))))))</f>
        <v>0</v>
      </c>
      <c r="M22" s="795" t="s">
        <v>30</v>
      </c>
      <c r="N22" s="795">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795" t="s">
        <v>48</v>
      </c>
      <c r="P22" s="795">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0.4</v>
      </c>
      <c r="Q22" s="795" t="s">
        <v>73</v>
      </c>
      <c r="R22" s="795">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790" t="s">
        <v>73</v>
      </c>
      <c r="T22" s="790" t="s">
        <v>61</v>
      </c>
      <c r="U22" s="790">
        <f>+MAX(N22,P22,R22)</f>
        <v>0.4</v>
      </c>
      <c r="V22" s="794" t="str">
        <f>IF(L22&lt;=20%,"Muy baja",IF(L22&lt;=40%,"Baja",IF(L22&lt;=60%,"Media",IF(L22&lt;=80%,"Alta",IF(L22&lt;=100%,"Muy alta",IF(L22&gt;=100%,"Muy alta",""))))))</f>
        <v>Muy baja</v>
      </c>
      <c r="W22" s="801">
        <f>+IFERROR(VLOOKUP(V22,[12]Fórmula!$F$1:$G$6,2,FALSE),"")</f>
        <v>0.2</v>
      </c>
      <c r="X22" s="794" t="str">
        <f>IF(U22=20%,"Leve",IF(U22=40%,"Menor",IF(U22=60%,"Moderado",IF(U22=80%,"Mayor",IF(U22=100%,"Catastrófico","")))))</f>
        <v>Menor</v>
      </c>
      <c r="Y22" s="801">
        <f>+IFERROR(VLOOKUP(X22,[12]Fórmula!$H$1:$I$6,2,FALSE),"")</f>
        <v>0.4</v>
      </c>
      <c r="Z22" s="802" t="str">
        <f>+IFERROR(VLOOKUP(V22&amp;X22,[12]Fórmula!$C$2:$D$26,2,FALSE),"")</f>
        <v>Bajo</v>
      </c>
      <c r="AA22" s="793">
        <f>IF(Z22="Bajo",25%,IF(Z22="Moderado",50%,IF(Z22="Alto",75%,IF(Z22="Extremo",100%,""))))</f>
        <v>0.25</v>
      </c>
      <c r="AB22" s="793"/>
      <c r="AC22" s="28" t="s">
        <v>891</v>
      </c>
      <c r="AD22" s="48" t="s">
        <v>57</v>
      </c>
      <c r="AE22" s="31">
        <f t="shared" si="3"/>
        <v>0.25</v>
      </c>
      <c r="AF22" s="303" t="s">
        <v>214</v>
      </c>
      <c r="AG22" s="31">
        <f t="shared" si="4"/>
        <v>0.15</v>
      </c>
      <c r="AH22" s="31">
        <f t="shared" si="5"/>
        <v>0.4</v>
      </c>
      <c r="AI22" s="291" t="s">
        <v>24</v>
      </c>
      <c r="AJ22" s="48" t="s">
        <v>322</v>
      </c>
      <c r="AK22" s="303">
        <f>+AH22*AA22</f>
        <v>0.1</v>
      </c>
      <c r="AL22" s="32">
        <f>+AA22-AK22</f>
        <v>0.15</v>
      </c>
      <c r="AM22" s="802" t="str">
        <f>+IF(C22="Corrupción","Moderado",IF(AL23&lt;=25%,"Bajo",IF(AL23&lt;=50%,"Moderado",IF(AL23&lt;=75%,"Alto",IF(AL23&gt;75%,"Extremo","")))))</f>
        <v>Moderado</v>
      </c>
      <c r="AN22" s="804" t="s">
        <v>59</v>
      </c>
      <c r="AO22" s="89"/>
      <c r="AP22" s="292"/>
      <c r="AQ22" s="293"/>
      <c r="AR22" s="293"/>
      <c r="AS22" s="47"/>
    </row>
    <row r="23" spans="1:45" ht="156.75" customHeight="1" thickBot="1">
      <c r="A23" s="807"/>
      <c r="B23" s="795"/>
      <c r="C23" s="795"/>
      <c r="D23" s="795"/>
      <c r="E23" s="795"/>
      <c r="F23" s="811"/>
      <c r="G23" s="797"/>
      <c r="H23" s="797"/>
      <c r="I23" s="811"/>
      <c r="J23" s="795"/>
      <c r="K23" s="795"/>
      <c r="L23" s="805"/>
      <c r="M23" s="795"/>
      <c r="N23" s="795"/>
      <c r="O23" s="795"/>
      <c r="P23" s="795"/>
      <c r="Q23" s="795"/>
      <c r="R23" s="795"/>
      <c r="S23" s="790"/>
      <c r="T23" s="790"/>
      <c r="U23" s="790"/>
      <c r="V23" s="794"/>
      <c r="W23" s="801"/>
      <c r="X23" s="794"/>
      <c r="Y23" s="801"/>
      <c r="Z23" s="802"/>
      <c r="AA23" s="793"/>
      <c r="AB23" s="793"/>
      <c r="AC23" s="28" t="s">
        <v>893</v>
      </c>
      <c r="AD23" s="28" t="s">
        <v>57</v>
      </c>
      <c r="AE23" s="37">
        <f t="shared" si="3"/>
        <v>0.25</v>
      </c>
      <c r="AF23" s="317" t="s">
        <v>214</v>
      </c>
      <c r="AG23" s="37">
        <f t="shared" si="4"/>
        <v>0.15</v>
      </c>
      <c r="AH23" s="37">
        <f t="shared" si="5"/>
        <v>0.4</v>
      </c>
      <c r="AI23" s="281" t="s">
        <v>41</v>
      </c>
      <c r="AJ23" s="317"/>
      <c r="AK23" s="303">
        <f>+AL22*AH23</f>
        <v>0.06</v>
      </c>
      <c r="AL23" s="32">
        <f>+AL22-AK23</f>
        <v>0.09</v>
      </c>
      <c r="AM23" s="802"/>
      <c r="AN23" s="804"/>
      <c r="AO23" s="48"/>
      <c r="AP23" s="292"/>
      <c r="AQ23" s="293"/>
      <c r="AR23" s="293"/>
      <c r="AS23" s="303"/>
    </row>
    <row r="24" spans="1:45" ht="216.75" customHeight="1" thickBot="1">
      <c r="A24" s="301" t="s">
        <v>51</v>
      </c>
      <c r="B24" s="291" t="s">
        <v>102</v>
      </c>
      <c r="C24" s="291" t="s">
        <v>58</v>
      </c>
      <c r="D24" s="291" t="s">
        <v>79</v>
      </c>
      <c r="E24" s="291" t="s">
        <v>36</v>
      </c>
      <c r="F24" s="304" t="s">
        <v>334</v>
      </c>
      <c r="G24" s="292" t="s">
        <v>335</v>
      </c>
      <c r="H24" s="292" t="s">
        <v>336</v>
      </c>
      <c r="I24" s="304" t="s">
        <v>337</v>
      </c>
      <c r="J24" s="291" t="s">
        <v>33</v>
      </c>
      <c r="K24" s="291">
        <v>0</v>
      </c>
      <c r="L24" s="299">
        <f>IF(J24="Diaria",+(K24/360),IF(J24="Mensual",+(K24/12),IF(J24="Bimestral",+(K24/6),IF(J24="Trimestral",+(K24/4),IF(J24="Semestral",+(K24/2),IF(J24="Anual",+(K24/1),""))))))</f>
        <v>0</v>
      </c>
      <c r="M24" s="291" t="s">
        <v>73</v>
      </c>
      <c r="N24" s="291">
        <f t="shared" ref="N24:N30" si="9">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v>
      </c>
      <c r="O24" s="291" t="s">
        <v>31</v>
      </c>
      <c r="P24" s="291">
        <f t="shared" ref="P24:P30" si="10">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0.2</v>
      </c>
      <c r="Q24" s="291" t="s">
        <v>73</v>
      </c>
      <c r="R24" s="291">
        <f t="shared" ref="R24:R30" si="11">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286" t="s">
        <v>73</v>
      </c>
      <c r="T24" s="286" t="s">
        <v>61</v>
      </c>
      <c r="U24" s="286">
        <f t="shared" ref="U24:U30" si="12">+MAX(N24,P24,R24)</f>
        <v>0.2</v>
      </c>
      <c r="V24" s="550" t="str">
        <f>IF(L24&lt;=20%,"Muy baja",IF(L24&lt;=40%,"Baja",IF(L24&lt;=60%,"Media",IF(L24&lt;=80%,"Alta",IF(L24&lt;=100%,"Muy alta",IF(L24&gt;=100%,"Muy alta",""))))))</f>
        <v>Muy baja</v>
      </c>
      <c r="W24" s="551">
        <f>+IFERROR(VLOOKUP(V24,[12]Fórmula!$F$1:$G$6,2,FALSE),"")</f>
        <v>0.2</v>
      </c>
      <c r="X24" s="550" t="str">
        <f>IF(U24=20%,"Leve",IF(U24=40%,"Menor",IF(U24=60%,"Moderado",IF(U24=80%,"Mayor",IF(U24=100%,"Catastrófico","")))))</f>
        <v>Leve</v>
      </c>
      <c r="Y24" s="551">
        <f>+IFERROR(VLOOKUP(X24,[12]Fórmula!$H$1:$I$6,2,FALSE),"")</f>
        <v>0.2</v>
      </c>
      <c r="Z24" s="552" t="str">
        <f>+IFERROR(VLOOKUP(V24&amp;X24,[12]Fórmula!$C$2:$D$26,2,FALSE),"")</f>
        <v>Bajo</v>
      </c>
      <c r="AA24" s="289">
        <f>IF(Z24="Bajo",25%,IF(Z24="Moderado",50%,IF(Z24="Alto",75%,IF(Z24="Extremo",100%,""))))</f>
        <v>0.25</v>
      </c>
      <c r="AB24" s="289"/>
      <c r="AC24" s="48" t="s">
        <v>896</v>
      </c>
      <c r="AD24" s="48" t="s">
        <v>57</v>
      </c>
      <c r="AE24" s="31">
        <f t="shared" si="3"/>
        <v>0.25</v>
      </c>
      <c r="AF24" s="303" t="s">
        <v>214</v>
      </c>
      <c r="AG24" s="31">
        <f t="shared" si="4"/>
        <v>0.15</v>
      </c>
      <c r="AH24" s="31">
        <f t="shared" si="5"/>
        <v>0.4</v>
      </c>
      <c r="AI24" s="291" t="s">
        <v>41</v>
      </c>
      <c r="AJ24" s="48"/>
      <c r="AK24" s="303">
        <f>+AH24*AA24</f>
        <v>0.1</v>
      </c>
      <c r="AL24" s="32">
        <f>+AA24-AK24</f>
        <v>0.15</v>
      </c>
      <c r="AM24" s="297" t="str">
        <f>+IF(C24="Corrupción","Moderado",IF(#REF!&lt;=25%,"Bajo",IF(#REF!&lt;=50%,"Moderado",IF(#REF!&lt;=75%,"Alto",IF(#REF!&gt;75%,"Extremo","")))))</f>
        <v>Moderado</v>
      </c>
      <c r="AN24" s="298" t="s">
        <v>59</v>
      </c>
      <c r="AO24" s="89" t="s">
        <v>340</v>
      </c>
      <c r="AP24" s="292" t="s">
        <v>849</v>
      </c>
      <c r="AQ24" s="293">
        <v>45901</v>
      </c>
      <c r="AR24" s="293">
        <v>46021</v>
      </c>
      <c r="AS24" s="47" t="s">
        <v>895</v>
      </c>
    </row>
    <row r="25" spans="1:45" ht="121.5" customHeight="1" thickBot="1">
      <c r="A25" s="300" t="s">
        <v>216</v>
      </c>
      <c r="B25" s="346" t="s">
        <v>102</v>
      </c>
      <c r="C25" s="280" t="s">
        <v>92</v>
      </c>
      <c r="D25" s="280" t="s">
        <v>79</v>
      </c>
      <c r="E25" s="280" t="s">
        <v>36</v>
      </c>
      <c r="F25" s="302" t="s">
        <v>594</v>
      </c>
      <c r="G25" s="436" t="s">
        <v>595</v>
      </c>
      <c r="H25" s="436" t="s">
        <v>596</v>
      </c>
      <c r="I25" s="302" t="s">
        <v>597</v>
      </c>
      <c r="J25" s="280" t="s">
        <v>66</v>
      </c>
      <c r="K25" s="280">
        <v>1</v>
      </c>
      <c r="L25" s="283">
        <v>2.7777777777777779E-3</v>
      </c>
      <c r="M25" s="280" t="s">
        <v>30</v>
      </c>
      <c r="N25" s="280">
        <f t="shared" si="9"/>
        <v>0.2</v>
      </c>
      <c r="O25" s="280" t="s">
        <v>64</v>
      </c>
      <c r="P25" s="280">
        <f t="shared" si="10"/>
        <v>0.6</v>
      </c>
      <c r="Q25" s="280" t="s">
        <v>73</v>
      </c>
      <c r="R25" s="280">
        <f t="shared" si="11"/>
        <v>0</v>
      </c>
      <c r="S25" s="276" t="s">
        <v>60</v>
      </c>
      <c r="T25" s="276" t="s">
        <v>45</v>
      </c>
      <c r="U25" s="276">
        <f t="shared" si="12"/>
        <v>0.6</v>
      </c>
      <c r="V25" s="287" t="str">
        <f>IF(L25&lt;=20%,"Muy baja",IF(L25&lt;=40%,"Baja",IF(L25&lt;=60%,"Media",IF(L25&lt;=80%,"Alta",IF(L25&lt;=100%,"Muy alta",IF(L25&gt;=100%,"Muy alta",""))))))</f>
        <v>Muy baja</v>
      </c>
      <c r="W25" s="269">
        <f>+IFERROR(VLOOKUP(V25,[13]Fórmula!$F$1:$G$6,2,FALSE),"")</f>
        <v>0.2</v>
      </c>
      <c r="X25" s="278" t="str">
        <f>IF(U25=20%,"Leve",IF(U25=40%,"Menor",IF(U25=60%,"Moderado",IF(U25=80%,"Mayor",IF(U25=100%,"Catastrófico","")))))</f>
        <v>Moderado</v>
      </c>
      <c r="Y25" s="295" t="s">
        <v>56</v>
      </c>
      <c r="Z25" s="273" t="str">
        <f>+IFERROR(VLOOKUP(V25&amp;X25,[13]Fórmula!$C$2:$D$26,2,FALSE),"")</f>
        <v>Moderado</v>
      </c>
      <c r="AA25" s="295" t="s">
        <v>56</v>
      </c>
      <c r="AB25" s="510" t="s">
        <v>598</v>
      </c>
      <c r="AC25" s="57" t="s">
        <v>639</v>
      </c>
      <c r="AD25" s="49" t="s">
        <v>57</v>
      </c>
      <c r="AE25" s="22">
        <f t="shared" si="3"/>
        <v>0.25</v>
      </c>
      <c r="AF25" s="302" t="s">
        <v>214</v>
      </c>
      <c r="AG25" s="22">
        <f t="shared" si="4"/>
        <v>0.15</v>
      </c>
      <c r="AH25" s="22">
        <f t="shared" si="5"/>
        <v>0.4</v>
      </c>
      <c r="AI25" s="280" t="s">
        <v>24</v>
      </c>
      <c r="AJ25" s="302" t="s">
        <v>638</v>
      </c>
      <c r="AK25" s="302" t="s">
        <v>638</v>
      </c>
      <c r="AL25" s="363">
        <v>0.3</v>
      </c>
      <c r="AM25" s="338" t="s">
        <v>56</v>
      </c>
      <c r="AN25" s="411" t="s">
        <v>59</v>
      </c>
      <c r="AO25" s="485" t="s">
        <v>600</v>
      </c>
      <c r="AP25" s="490" t="s">
        <v>849</v>
      </c>
      <c r="AQ25" s="430">
        <v>45658</v>
      </c>
      <c r="AR25" s="430">
        <v>46022</v>
      </c>
      <c r="AS25" s="430" t="s">
        <v>601</v>
      </c>
    </row>
    <row r="26" spans="1:45" ht="102.75" thickBot="1">
      <c r="A26" s="847" t="s">
        <v>51</v>
      </c>
      <c r="B26" s="850" t="s">
        <v>153</v>
      </c>
      <c r="C26" s="850" t="s">
        <v>109</v>
      </c>
      <c r="D26" s="850" t="s">
        <v>640</v>
      </c>
      <c r="E26" s="850" t="s">
        <v>19</v>
      </c>
      <c r="F26" s="361" t="s">
        <v>897</v>
      </c>
      <c r="G26" s="795" t="s">
        <v>898</v>
      </c>
      <c r="H26" s="998" t="s">
        <v>899</v>
      </c>
      <c r="I26" s="899" t="s">
        <v>1131</v>
      </c>
      <c r="J26" s="1002" t="s">
        <v>33</v>
      </c>
      <c r="K26" s="1002">
        <v>0</v>
      </c>
      <c r="L26" s="903">
        <f>IF(J26="Diaria",+(K26/360),IF(J26="Mensual",+(K26/12),IF(J26="Bimestral",+(K26/6),IF(J26="Trimestral",+(K26/4),IF(J26="Semestral",+(K26/2),IF(J26="Anual",+(K26/1),""))))))</f>
        <v>0</v>
      </c>
      <c r="M26" s="850" t="s">
        <v>30</v>
      </c>
      <c r="N26" s="280">
        <f t="shared" si="9"/>
        <v>0.2</v>
      </c>
      <c r="O26" s="850" t="s">
        <v>64</v>
      </c>
      <c r="P26" s="280">
        <f t="shared" si="10"/>
        <v>0.6</v>
      </c>
      <c r="Q26" s="850" t="s">
        <v>73</v>
      </c>
      <c r="R26" s="280">
        <f t="shared" si="11"/>
        <v>0</v>
      </c>
      <c r="S26" s="863" t="s">
        <v>72</v>
      </c>
      <c r="T26" s="863" t="s">
        <v>28</v>
      </c>
      <c r="U26" s="276">
        <f t="shared" si="12"/>
        <v>0.6</v>
      </c>
      <c r="V26" s="905" t="str">
        <f>IF(L26&lt;=20%,"Muy baja",IF(L26&lt;=40%,"Baja",IF(L26&lt;=60%,"Media",IF(L26&lt;=80%,"Alta",IF(L26&lt;=100%,"Muy alta",IF(L26&gt;=100%,"Muy alta",""))))))</f>
        <v>Muy baja</v>
      </c>
      <c r="W26" s="444">
        <f>+IFERROR(VLOOKUP(V26,[6]Fórmula!$F$1:$G$6,2,FALSE),"")</f>
        <v>0.2</v>
      </c>
      <c r="X26" s="905" t="str">
        <f>IF(U26=20%,"Leve",IF(U26=40%,"Menor",IF(U26=60%,"Moderado",IF(U26=80%,"Mayor",IF(U26=100%,"Catastrófico","")))))</f>
        <v>Moderado</v>
      </c>
      <c r="Y26" s="444">
        <f>+IFERROR(VLOOKUP(X26,[6]Fórmula!$H$1:$I$6,2,FALSE),"")</f>
        <v>0.6</v>
      </c>
      <c r="Z26" s="907" t="str">
        <f>+IFERROR(VLOOKUP(V26&amp;X26,[6]Fórmula!$C$2:$D$26,2,FALSE),"")</f>
        <v>Moderado</v>
      </c>
      <c r="AA26" s="444">
        <f t="shared" ref="AA26:AA36" si="13">IF(Z26="Bajo",25%,IF(Z26="Moderado",50%,IF(Z26="Alto",75%,IF(Z26="Extremo",100%,""))))</f>
        <v>0.5</v>
      </c>
      <c r="AB26" s="911" t="s">
        <v>901</v>
      </c>
      <c r="AC26" s="361" t="s">
        <v>902</v>
      </c>
      <c r="AD26" s="452" t="s">
        <v>57</v>
      </c>
      <c r="AE26" s="453">
        <f t="shared" si="3"/>
        <v>0.25</v>
      </c>
      <c r="AF26" s="452" t="s">
        <v>214</v>
      </c>
      <c r="AG26" s="446">
        <f t="shared" si="4"/>
        <v>0.15</v>
      </c>
      <c r="AH26" s="446">
        <f t="shared" si="5"/>
        <v>0.4</v>
      </c>
      <c r="AI26" s="280" t="s">
        <v>24</v>
      </c>
      <c r="AJ26" s="302" t="s">
        <v>903</v>
      </c>
      <c r="AM26" s="273" t="str">
        <f>+IF(B26="Corrupción","Moderado",IF(AL26&lt;=25%,"Bajo",IF(AL26&lt;=50%,"Moderado",IF(AL26&lt;=75%,"Alto",IF(AL26&gt;75%,"Extremo","")))))</f>
        <v>Bajo</v>
      </c>
      <c r="AN26" s="858" t="s">
        <v>59</v>
      </c>
      <c r="AO26" s="83"/>
      <c r="AP26" s="84"/>
      <c r="AQ26" s="484"/>
      <c r="AR26" s="484"/>
      <c r="AS26" s="82"/>
    </row>
    <row r="27" spans="1:45" ht="181.5" customHeight="1" thickBot="1">
      <c r="A27" s="849"/>
      <c r="B27" s="852"/>
      <c r="C27" s="852"/>
      <c r="D27" s="852"/>
      <c r="E27" s="852"/>
      <c r="F27" s="361" t="s">
        <v>904</v>
      </c>
      <c r="G27" s="795"/>
      <c r="H27" s="998"/>
      <c r="I27" s="900"/>
      <c r="J27" s="1003"/>
      <c r="K27" s="1003"/>
      <c r="L27" s="904"/>
      <c r="M27" s="852"/>
      <c r="N27" s="280" t="str">
        <f t="shared" si="9"/>
        <v/>
      </c>
      <c r="O27" s="852"/>
      <c r="P27" s="280" t="str">
        <f t="shared" si="10"/>
        <v/>
      </c>
      <c r="Q27" s="852"/>
      <c r="R27" s="280" t="str">
        <f t="shared" si="11"/>
        <v/>
      </c>
      <c r="S27" s="865"/>
      <c r="T27" s="865"/>
      <c r="U27" s="276">
        <f t="shared" si="12"/>
        <v>0</v>
      </c>
      <c r="V27" s="906"/>
      <c r="W27" s="444" t="str">
        <f>+IFERROR(VLOOKUP(V27,[6]Fórmula!$F$1:$G$6,2,FALSE),"")</f>
        <v/>
      </c>
      <c r="X27" s="906"/>
      <c r="Y27" s="444" t="str">
        <f>+IFERROR(VLOOKUP(X27,[6]Fórmula!$H$1:$I$6,2,FALSE),"")</f>
        <v/>
      </c>
      <c r="Z27" s="908"/>
      <c r="AA27" s="444" t="str">
        <f t="shared" si="13"/>
        <v/>
      </c>
      <c r="AB27" s="997"/>
      <c r="AC27" s="452" t="s">
        <v>1220</v>
      </c>
      <c r="AD27" s="452" t="s">
        <v>57</v>
      </c>
      <c r="AE27" s="453">
        <f t="shared" si="3"/>
        <v>0.25</v>
      </c>
      <c r="AF27" s="452" t="s">
        <v>214</v>
      </c>
      <c r="AG27" s="446">
        <f t="shared" si="4"/>
        <v>0.15</v>
      </c>
      <c r="AH27" s="446">
        <f t="shared" si="5"/>
        <v>0.4</v>
      </c>
      <c r="AI27" s="280" t="s">
        <v>41</v>
      </c>
      <c r="AJ27" s="302" t="s">
        <v>303</v>
      </c>
      <c r="AM27" s="273" t="str">
        <f>+IF(B27="Corrupción","Moderado",IF(AL27&lt;=25%,"Bajo",IF(AL27&lt;=50%,"Moderado",IF(AL27&lt;=75%,"Alto",IF(AL27&gt;75%,"Extremo","")))))</f>
        <v>Bajo</v>
      </c>
      <c r="AN27" s="909"/>
      <c r="AO27" s="83"/>
      <c r="AP27" s="84"/>
      <c r="AQ27" s="484"/>
      <c r="AR27" s="484"/>
      <c r="AS27" s="82"/>
    </row>
    <row r="28" spans="1:45" ht="390.75" thickBot="1">
      <c r="A28" s="300" t="s">
        <v>51</v>
      </c>
      <c r="B28" s="280" t="s">
        <v>153</v>
      </c>
      <c r="C28" s="280" t="s">
        <v>109</v>
      </c>
      <c r="D28" s="280" t="s">
        <v>640</v>
      </c>
      <c r="E28" s="280" t="s">
        <v>19</v>
      </c>
      <c r="F28" s="361" t="s">
        <v>905</v>
      </c>
      <c r="G28" s="48" t="s">
        <v>906</v>
      </c>
      <c r="H28" s="29" t="s">
        <v>907</v>
      </c>
      <c r="I28" s="361" t="s">
        <v>900</v>
      </c>
      <c r="J28" s="280" t="s">
        <v>33</v>
      </c>
      <c r="K28" s="280"/>
      <c r="L28" s="454">
        <f>IF(J28="Diaria",+(K28/360),IF(J28="Mensual",+(K28/12),IF(J28="Bimestral",+(K28/6),IF(J28="Trimestral",+(K28/4),IF(J28="Semestral",+(K28/2),IF(J28="Anual",+(K28/1),""))))))</f>
        <v>0</v>
      </c>
      <c r="M28" s="280" t="s">
        <v>30</v>
      </c>
      <c r="N28" s="280">
        <f t="shared" si="9"/>
        <v>0.2</v>
      </c>
      <c r="O28" s="280" t="s">
        <v>64</v>
      </c>
      <c r="P28" s="280">
        <f t="shared" si="10"/>
        <v>0.6</v>
      </c>
      <c r="Q28" s="280" t="s">
        <v>73</v>
      </c>
      <c r="R28" s="280">
        <f t="shared" si="11"/>
        <v>0</v>
      </c>
      <c r="S28" s="276" t="s">
        <v>72</v>
      </c>
      <c r="T28" s="276" t="s">
        <v>28</v>
      </c>
      <c r="U28" s="276">
        <f t="shared" si="12"/>
        <v>0.6</v>
      </c>
      <c r="V28" s="287" t="str">
        <f>IF(L28&lt;=20%,"Muy baja",IF(L28&lt;=40%,"Baja",IF(L28&lt;=60%,"Media",IF(L28&lt;=80%,"Alta",IF(L28&lt;=100%,"Muy alta",IF(L28&gt;=100%,"Muy alta",""))))))</f>
        <v>Muy baja</v>
      </c>
      <c r="W28" s="444">
        <f>+IFERROR(VLOOKUP(V28,[6]Fórmula!$F$1:$G$6,2,FALSE),"")</f>
        <v>0.2</v>
      </c>
      <c r="X28" s="287" t="str">
        <f>IF(U28=20%,"Leve",IF(U28=40%,"Menor",IF(U28=60%,"Moderado",IF(U28=80%,"Mayor",IF(U28=100%,"Catastrófico","")))))</f>
        <v>Moderado</v>
      </c>
      <c r="Y28" s="444">
        <f>+IFERROR(VLOOKUP(X28,[6]Fórmula!$H$1:$I$6,2,FALSE),"")</f>
        <v>0.6</v>
      </c>
      <c r="Z28" s="273" t="str">
        <f>+IFERROR(VLOOKUP(V28&amp;X28,[6]Fórmula!$C$2:$D$26,2,FALSE),"")</f>
        <v>Moderado</v>
      </c>
      <c r="AA28" s="444">
        <f t="shared" si="13"/>
        <v>0.5</v>
      </c>
      <c r="AB28" s="455" t="s">
        <v>901</v>
      </c>
      <c r="AC28" s="361" t="s">
        <v>1221</v>
      </c>
      <c r="AD28" s="49" t="s">
        <v>57</v>
      </c>
      <c r="AE28" s="446">
        <f t="shared" si="3"/>
        <v>0.25</v>
      </c>
      <c r="AF28" s="302" t="s">
        <v>214</v>
      </c>
      <c r="AG28" s="446">
        <f t="shared" si="4"/>
        <v>0.15</v>
      </c>
      <c r="AH28" s="446">
        <f t="shared" si="5"/>
        <v>0.4</v>
      </c>
      <c r="AI28" s="450" t="s">
        <v>24</v>
      </c>
      <c r="AJ28" s="449" t="s">
        <v>908</v>
      </c>
      <c r="AM28" s="273" t="str">
        <f>+IF(B28="Corrupción","Moderado",IF(AL28&lt;=25%,"Bajo",IF(AL28&lt;=50%,"Moderado",IF(AL28&lt;=75%,"Alto",IF(AL28&gt;75%,"Extremo","")))))</f>
        <v>Bajo</v>
      </c>
      <c r="AN28" s="275" t="s">
        <v>59</v>
      </c>
      <c r="AO28" s="83"/>
      <c r="AP28" s="84"/>
      <c r="AQ28" s="484"/>
      <c r="AR28" s="484"/>
      <c r="AS28" s="82"/>
    </row>
    <row r="29" spans="1:45" ht="102.75" thickBot="1">
      <c r="A29" s="847" t="s">
        <v>51</v>
      </c>
      <c r="B29" s="850" t="s">
        <v>153</v>
      </c>
      <c r="C29" s="850" t="s">
        <v>109</v>
      </c>
      <c r="D29" s="850" t="s">
        <v>640</v>
      </c>
      <c r="E29" s="850" t="s">
        <v>19</v>
      </c>
      <c r="F29" s="361" t="s">
        <v>909</v>
      </c>
      <c r="G29" s="795" t="s">
        <v>910</v>
      </c>
      <c r="H29" s="998" t="s">
        <v>911</v>
      </c>
      <c r="I29" s="899" t="s">
        <v>900</v>
      </c>
      <c r="J29" s="850" t="s">
        <v>33</v>
      </c>
      <c r="K29" s="850"/>
      <c r="L29" s="903">
        <f>IF(J29="Diaria",+(K29/360),IF(J29="Mensual",+(K29/12),IF(J29="Bimestral",+(K29/6),IF(J29="Trimestral",+(K29/4),IF(J29="Semestral",+(K29/2),IF(J29="Anual",+(K29/1),""))))))</f>
        <v>0</v>
      </c>
      <c r="M29" s="850" t="s">
        <v>30</v>
      </c>
      <c r="N29" s="280">
        <f t="shared" si="9"/>
        <v>0.2</v>
      </c>
      <c r="O29" s="850" t="s">
        <v>64</v>
      </c>
      <c r="P29" s="280">
        <f t="shared" si="10"/>
        <v>0.6</v>
      </c>
      <c r="Q29" s="850" t="s">
        <v>73</v>
      </c>
      <c r="R29" s="280">
        <f t="shared" si="11"/>
        <v>0</v>
      </c>
      <c r="S29" s="863" t="s">
        <v>72</v>
      </c>
      <c r="T29" s="863" t="s">
        <v>28</v>
      </c>
      <c r="U29" s="276">
        <f t="shared" si="12"/>
        <v>0.6</v>
      </c>
      <c r="V29" s="905" t="str">
        <f>IF(L29&lt;=20%,"Muy baja",IF(L29&lt;=40%,"Baja",IF(L29&lt;=60%,"Media",IF(L29&lt;=80%,"Alta",IF(L29&lt;=100%,"Muy alta",IF(L29&gt;=100%,"Muy alta",""))))))</f>
        <v>Muy baja</v>
      </c>
      <c r="W29" s="444">
        <f>+IFERROR(VLOOKUP(V29,[6]Fórmula!$F$1:$G$6,2,FALSE),"")</f>
        <v>0.2</v>
      </c>
      <c r="X29" s="905" t="str">
        <f>IF(U29=20%,"Leve",IF(U29=40%,"Menor",IF(U29=60%,"Moderado",IF(U29=80%,"Mayor",IF(U29=100%,"Catastrófico","")))))</f>
        <v>Moderado</v>
      </c>
      <c r="Y29" s="444">
        <f>+IFERROR(VLOOKUP(X29,[6]Fórmula!$H$1:$I$6,2,FALSE),"")</f>
        <v>0.6</v>
      </c>
      <c r="Z29" s="907" t="str">
        <f>+IFERROR(VLOOKUP(V29&amp;X29,[6]Fórmula!$C$2:$D$26,2,FALSE),"")</f>
        <v>Moderado</v>
      </c>
      <c r="AA29" s="444">
        <f t="shared" si="13"/>
        <v>0.5</v>
      </c>
      <c r="AB29" s="911" t="s">
        <v>901</v>
      </c>
      <c r="AC29" s="49" t="s">
        <v>912</v>
      </c>
      <c r="AD29" s="49" t="s">
        <v>57</v>
      </c>
      <c r="AE29" s="446">
        <f t="shared" si="3"/>
        <v>0.25</v>
      </c>
      <c r="AF29" s="302" t="s">
        <v>214</v>
      </c>
      <c r="AG29" s="446">
        <f t="shared" si="4"/>
        <v>0.15</v>
      </c>
      <c r="AH29" s="446">
        <f t="shared" si="5"/>
        <v>0.4</v>
      </c>
      <c r="AI29" s="450" t="s">
        <v>24</v>
      </c>
      <c r="AJ29" s="449" t="s">
        <v>908</v>
      </c>
      <c r="AM29" s="907" t="str">
        <f>+IF(B29="Corrupción","Moderado",IF(AL29&lt;=25%,"Bajo",IF(AL29&lt;=50%,"Moderado",IF(AL29&lt;=75%,"Alto",IF(AL29&gt;75%,"Extremo","")))))</f>
        <v>Bajo</v>
      </c>
      <c r="AN29" s="858" t="s">
        <v>59</v>
      </c>
      <c r="AO29" s="83"/>
      <c r="AP29" s="84"/>
      <c r="AQ29" s="484"/>
      <c r="AR29" s="484"/>
      <c r="AS29" s="82"/>
    </row>
    <row r="30" spans="1:45" ht="102.75" thickBot="1">
      <c r="A30" s="849"/>
      <c r="B30" s="852"/>
      <c r="C30" s="852"/>
      <c r="D30" s="852"/>
      <c r="E30" s="852"/>
      <c r="F30" s="361" t="s">
        <v>913</v>
      </c>
      <c r="G30" s="795"/>
      <c r="H30" s="998"/>
      <c r="I30" s="900"/>
      <c r="J30" s="852"/>
      <c r="K30" s="852"/>
      <c r="L30" s="904"/>
      <c r="M30" s="852"/>
      <c r="N30" s="280" t="str">
        <f t="shared" si="9"/>
        <v/>
      </c>
      <c r="O30" s="852"/>
      <c r="P30" s="280" t="str">
        <f t="shared" si="10"/>
        <v/>
      </c>
      <c r="Q30" s="852"/>
      <c r="R30" s="280" t="str">
        <f t="shared" si="11"/>
        <v/>
      </c>
      <c r="S30" s="865"/>
      <c r="T30" s="865"/>
      <c r="U30" s="276">
        <f t="shared" si="12"/>
        <v>0</v>
      </c>
      <c r="V30" s="906"/>
      <c r="W30" s="444" t="str">
        <f>+IFERROR(VLOOKUP(V30,[6]Fórmula!$F$1:$G$6,2,FALSE),"")</f>
        <v/>
      </c>
      <c r="X30" s="906"/>
      <c r="Y30" s="444" t="str">
        <f>+IFERROR(VLOOKUP(X30,[6]Fórmula!$H$1:$I$6,2,FALSE),"")</f>
        <v/>
      </c>
      <c r="Z30" s="908"/>
      <c r="AA30" s="444" t="str">
        <f t="shared" si="13"/>
        <v/>
      </c>
      <c r="AB30" s="997"/>
      <c r="AC30" s="361" t="s">
        <v>902</v>
      </c>
      <c r="AD30" s="49" t="s">
        <v>57</v>
      </c>
      <c r="AE30" s="446">
        <f t="shared" si="3"/>
        <v>0.25</v>
      </c>
      <c r="AF30" s="302" t="s">
        <v>214</v>
      </c>
      <c r="AG30" s="446">
        <f t="shared" si="4"/>
        <v>0.15</v>
      </c>
      <c r="AH30" s="446">
        <f t="shared" si="5"/>
        <v>0.4</v>
      </c>
      <c r="AI30" s="280" t="s">
        <v>24</v>
      </c>
      <c r="AJ30" s="302" t="s">
        <v>903</v>
      </c>
      <c r="AM30" s="996"/>
      <c r="AN30" s="909"/>
      <c r="AO30" s="83"/>
      <c r="AP30" s="84"/>
      <c r="AQ30" s="484"/>
      <c r="AR30" s="484"/>
      <c r="AS30" s="82"/>
    </row>
    <row r="31" spans="1:45" ht="72" customHeight="1" thickBot="1">
      <c r="A31" s="847" t="s">
        <v>51</v>
      </c>
      <c r="B31" s="850" t="s">
        <v>153</v>
      </c>
      <c r="C31" s="850" t="s">
        <v>1115</v>
      </c>
      <c r="D31" s="850" t="s">
        <v>640</v>
      </c>
      <c r="E31" s="850" t="s">
        <v>36</v>
      </c>
      <c r="F31" s="361" t="s">
        <v>1116</v>
      </c>
      <c r="G31" s="795" t="s">
        <v>1192</v>
      </c>
      <c r="H31" s="998" t="s">
        <v>1198</v>
      </c>
      <c r="I31" s="899" t="s">
        <v>1118</v>
      </c>
      <c r="J31" s="850" t="s">
        <v>66</v>
      </c>
      <c r="K31" s="999">
        <v>0.08</v>
      </c>
      <c r="L31" s="1000">
        <f>IF(J31="Diaria",+(K31/360),IF(J31="Mensual",+(K31/12),IF(J31="Bimestral",+(K31/6),IF(J31="Trimestral",+(K31/4),IF(J31="Semestral",+(K31/2),IF(J31="Anual",+(K31/1),""))))))</f>
        <v>6.6666666666666671E-3</v>
      </c>
      <c r="M31" s="850" t="s">
        <v>30</v>
      </c>
      <c r="N31" s="280">
        <f t="shared" ref="N31:N32" si="14">IF(M31="Menor al 1% del patrimonio de la Lotería de Bogotá",20%,IF(M31="Entre el 1% y el 3% del patrimonio de la Lotería de Bogotá",40%,IF(M31="Entre el 3% y el 6% del patrimonio de la Lotería de Bogotá",60%,IF(M31="Entre el 6% y el 10% del patrimonio de la Lotería de Bogotá",80%,IF(M31="Mayor al 10% del patrimonio de la Lotería de Bogotá",100%,IF(M31="NA",0%,""))))))</f>
        <v>0.2</v>
      </c>
      <c r="O31" s="850" t="s">
        <v>64</v>
      </c>
      <c r="P31" s="280">
        <f t="shared" ref="P31:P32" si="15">IF(O31="El riesgo afecta la imagen de algún área de la organización",20%,IF(O31="El riesgo afecta la imagen de la entidad internamente, de conocimiento general nivel interno, de junta directiva y accionistas y/o de proveedores",40%,IF(O31="El riesgo afecta la imagen de la entidad con algunos usuarios de relevancia frente al logro de los objetivos",60%,IF(O31="El riesgo afecta la imagen de la entidad con efecto publicitario sistenido a nivel de sector administrativo, nivel departamental o municipal",80%,IF(O31="El riesgo afecta la imagen de la entidad a nivel nacional, con efecto publicitario sistenido a nivel país",100%,IF(O31="NA",0%,""))))))</f>
        <v>0.6</v>
      </c>
      <c r="Q31" s="850" t="s">
        <v>73</v>
      </c>
      <c r="R31" s="280">
        <f t="shared" ref="R31:R32" si="16">IF(Q31="Interrupción de la operación por menos de un día",20%,IF(Q31="Interrupción de la operación por un día completo",40%,IF(Q31="Interrupción de la operación mayor a 1 día y menor a 2 días",60%,IF(Q31="Interrupción de la operación por dos días completos",80%,IF(Q31="Interrupción de la operación por más de dos días",100%,IF(Q31="NA",0%,""))))))</f>
        <v>0</v>
      </c>
      <c r="S31" s="863" t="s">
        <v>72</v>
      </c>
      <c r="T31" s="863" t="s">
        <v>28</v>
      </c>
      <c r="U31" s="276">
        <f t="shared" ref="U31:U32" si="17">+MAX(N31,P31,R31)</f>
        <v>0.6</v>
      </c>
      <c r="V31" s="905" t="str">
        <f>IF(L31&lt;=20%,"Muy baja",IF(L31&lt;=40%,"Baja",IF(L31&lt;=60%,"Media",IF(L31&lt;=80%,"Alta",IF(L31&lt;=100%,"Muy alta",IF(L31&gt;=100%,"Muy alta",""))))))</f>
        <v>Muy baja</v>
      </c>
      <c r="W31" s="444">
        <f>+IFERROR(VLOOKUP(V31,[6]Fórmula!$F$1:$G$6,2,FALSE),"")</f>
        <v>0.2</v>
      </c>
      <c r="X31" s="905" t="str">
        <f>IF(U31=20%,"Leve",IF(U31=40%,"Menor",IF(U31=60%,"Moderado",IF(U31=80%,"Mayor",IF(U31=100%,"Catastrófico","")))))</f>
        <v>Moderado</v>
      </c>
      <c r="Y31" s="444">
        <f>+IFERROR(VLOOKUP(X31,[6]Fórmula!$H$1:$I$6,2,FALSE),"")</f>
        <v>0.6</v>
      </c>
      <c r="Z31" s="907" t="str">
        <f>+IFERROR(VLOOKUP(V31&amp;X31,[6]Fórmula!$C$2:$D$26,2,FALSE),"")</f>
        <v>Moderado</v>
      </c>
      <c r="AA31" s="444">
        <f t="shared" si="13"/>
        <v>0.5</v>
      </c>
      <c r="AB31" s="911"/>
      <c r="AC31" s="994" t="s">
        <v>1119</v>
      </c>
      <c r="AD31" s="850" t="s">
        <v>57</v>
      </c>
      <c r="AE31" s="903">
        <f t="shared" ref="AE31" si="18">IF(AD31="Preventivo",25%,IF(AD31="Detectivo",15%,IF(AD31="Correctivo",10%,"")))</f>
        <v>0.25</v>
      </c>
      <c r="AF31" s="850" t="s">
        <v>214</v>
      </c>
      <c r="AG31" s="903">
        <f t="shared" ref="AG31" si="19">IF(AF31="Manual",15%,IF(AF31="Automático",25%,""))</f>
        <v>0.15</v>
      </c>
      <c r="AH31" s="903">
        <f t="shared" ref="AH31" si="20">+AG31+AE31</f>
        <v>0.4</v>
      </c>
      <c r="AI31" s="1002" t="s">
        <v>24</v>
      </c>
      <c r="AJ31" s="1002" t="s">
        <v>1159</v>
      </c>
      <c r="AM31" s="907" t="str">
        <f>+IF(B31="Corrupción","Moderado",IF(AL31&lt;=25%,"Bajo",IF(AL31&lt;=50%,"Moderado",IF(AL31&lt;=75%,"Alto",IF(AL31&gt;75%,"Extremo","")))))</f>
        <v>Bajo</v>
      </c>
      <c r="AN31" s="858" t="s">
        <v>59</v>
      </c>
      <c r="AO31" s="83"/>
      <c r="AP31" s="84"/>
      <c r="AQ31" s="484"/>
      <c r="AR31" s="484"/>
      <c r="AS31" s="82"/>
    </row>
    <row r="32" spans="1:45" ht="63" customHeight="1" thickBot="1">
      <c r="A32" s="849"/>
      <c r="B32" s="852"/>
      <c r="C32" s="852"/>
      <c r="D32" s="852"/>
      <c r="E32" s="852"/>
      <c r="F32" s="361" t="s">
        <v>1117</v>
      </c>
      <c r="G32" s="795"/>
      <c r="H32" s="998"/>
      <c r="I32" s="900"/>
      <c r="J32" s="852"/>
      <c r="K32" s="852"/>
      <c r="L32" s="1001"/>
      <c r="M32" s="852"/>
      <c r="N32" s="280" t="str">
        <f t="shared" si="14"/>
        <v/>
      </c>
      <c r="O32" s="852"/>
      <c r="P32" s="280" t="str">
        <f t="shared" si="15"/>
        <v/>
      </c>
      <c r="Q32" s="852"/>
      <c r="R32" s="280" t="str">
        <f t="shared" si="16"/>
        <v/>
      </c>
      <c r="S32" s="865"/>
      <c r="T32" s="865"/>
      <c r="U32" s="276">
        <f t="shared" si="17"/>
        <v>0</v>
      </c>
      <c r="V32" s="906"/>
      <c r="W32" s="444" t="str">
        <f>+IFERROR(VLOOKUP(V32,[6]Fórmula!$F$1:$G$6,2,FALSE),"")</f>
        <v/>
      </c>
      <c r="X32" s="906"/>
      <c r="Y32" s="444" t="str">
        <f>+IFERROR(VLOOKUP(X32,[6]Fórmula!$H$1:$I$6,2,FALSE),"")</f>
        <v/>
      </c>
      <c r="Z32" s="908"/>
      <c r="AA32" s="444" t="str">
        <f t="shared" si="13"/>
        <v/>
      </c>
      <c r="AB32" s="997"/>
      <c r="AC32" s="995"/>
      <c r="AD32" s="852"/>
      <c r="AE32" s="904"/>
      <c r="AF32" s="852"/>
      <c r="AG32" s="904"/>
      <c r="AH32" s="904"/>
      <c r="AI32" s="1003"/>
      <c r="AJ32" s="1003"/>
      <c r="AM32" s="996"/>
      <c r="AN32" s="909"/>
      <c r="AO32" s="83"/>
      <c r="AP32" s="84"/>
      <c r="AQ32" s="484"/>
      <c r="AR32" s="484"/>
      <c r="AS32" s="82"/>
    </row>
    <row r="33" spans="1:46" ht="87.75" customHeight="1" thickBot="1">
      <c r="A33" s="847" t="s">
        <v>51</v>
      </c>
      <c r="B33" s="850" t="s">
        <v>153</v>
      </c>
      <c r="C33" s="850" t="s">
        <v>1115</v>
      </c>
      <c r="D33" s="850" t="s">
        <v>640</v>
      </c>
      <c r="E33" s="850" t="s">
        <v>36</v>
      </c>
      <c r="F33" s="361" t="s">
        <v>1162</v>
      </c>
      <c r="G33" s="795" t="s">
        <v>1196</v>
      </c>
      <c r="H33" s="998" t="s">
        <v>1160</v>
      </c>
      <c r="I33" s="899" t="s">
        <v>1163</v>
      </c>
      <c r="J33" s="850" t="s">
        <v>66</v>
      </c>
      <c r="K33" s="999">
        <v>0.08</v>
      </c>
      <c r="L33" s="1000">
        <f>IF(J33="Diaria",+(K33/360),IF(J33="Mensual",+(K33/12),IF(J33="Bimestral",+(K33/6),IF(J33="Trimestral",+(K33/4),IF(J33="Semestral",+(K33/2),IF(J33="Anual",+(K33/1),""))))))</f>
        <v>6.6666666666666671E-3</v>
      </c>
      <c r="M33" s="850" t="s">
        <v>30</v>
      </c>
      <c r="N33" s="280">
        <f t="shared" ref="N33:N34" si="21">IF(M33="Menor al 1% del patrimonio de la Lotería de Bogotá",20%,IF(M33="Entre el 1% y el 3% del patrimonio de la Lotería de Bogotá",40%,IF(M33="Entre el 3% y el 6% del patrimonio de la Lotería de Bogotá",60%,IF(M33="Entre el 6% y el 10% del patrimonio de la Lotería de Bogotá",80%,IF(M33="Mayor al 10% del patrimonio de la Lotería de Bogotá",100%,IF(M33="NA",0%,""))))))</f>
        <v>0.2</v>
      </c>
      <c r="O33" s="850" t="s">
        <v>64</v>
      </c>
      <c r="P33" s="280">
        <f t="shared" ref="P33:P34" si="22">IF(O33="El riesgo afecta la imagen de algún área de la organización",20%,IF(O33="El riesgo afecta la imagen de la entidad internamente, de conocimiento general nivel interno, de junta directiva y accionistas y/o de proveedores",40%,IF(O33="El riesgo afecta la imagen de la entidad con algunos usuarios de relevancia frente al logro de los objetivos",60%,IF(O33="El riesgo afecta la imagen de la entidad con efecto publicitario sistenido a nivel de sector administrativo, nivel departamental o municipal",80%,IF(O33="El riesgo afecta la imagen de la entidad a nivel nacional, con efecto publicitario sistenido a nivel país",100%,IF(O33="NA",0%,""))))))</f>
        <v>0.6</v>
      </c>
      <c r="Q33" s="850" t="s">
        <v>73</v>
      </c>
      <c r="R33" s="280">
        <f t="shared" ref="R33:R34" si="23">IF(Q33="Interrupción de la operación por menos de un día",20%,IF(Q33="Interrupción de la operación por un día completo",40%,IF(Q33="Interrupción de la operación mayor a 1 día y menor a 2 días",60%,IF(Q33="Interrupción de la operación por dos días completos",80%,IF(Q33="Interrupción de la operación por más de dos días",100%,IF(Q33="NA",0%,""))))))</f>
        <v>0</v>
      </c>
      <c r="S33" s="863" t="s">
        <v>72</v>
      </c>
      <c r="T33" s="863" t="s">
        <v>28</v>
      </c>
      <c r="U33" s="276">
        <f t="shared" ref="U33:U34" si="24">+MAX(N33,P33,R33)</f>
        <v>0.6</v>
      </c>
      <c r="V33" s="905" t="str">
        <f>IF(L33&lt;=20%,"Muy baja",IF(L33&lt;=40%,"Baja",IF(L33&lt;=60%,"Media",IF(L33&lt;=80%,"Alta",IF(L33&lt;=100%,"Muy alta",IF(L33&gt;=100%,"Muy alta",""))))))</f>
        <v>Muy baja</v>
      </c>
      <c r="W33" s="444">
        <f>+IFERROR(VLOOKUP(V33,[6]Fórmula!$F$1:$G$6,2,FALSE),"")</f>
        <v>0.2</v>
      </c>
      <c r="X33" s="905" t="str">
        <f>IF(U33=20%,"Leve",IF(U33=40%,"Menor",IF(U33=60%,"Moderado",IF(U33=80%,"Mayor",IF(U33=100%,"Catastrófico","")))))</f>
        <v>Moderado</v>
      </c>
      <c r="Y33" s="444">
        <f>+IFERROR(VLOOKUP(X33,[6]Fórmula!$H$1:$I$6,2,FALSE),"")</f>
        <v>0.6</v>
      </c>
      <c r="Z33" s="907" t="str">
        <f>+IFERROR(VLOOKUP(V33&amp;X33,[6]Fórmula!$C$2:$D$26,2,FALSE),"")</f>
        <v>Moderado</v>
      </c>
      <c r="AA33" s="444">
        <f t="shared" si="13"/>
        <v>0.5</v>
      </c>
      <c r="AB33" s="911"/>
      <c r="AC33" s="994" t="s">
        <v>1120</v>
      </c>
      <c r="AD33" s="850" t="s">
        <v>57</v>
      </c>
      <c r="AE33" s="903">
        <f t="shared" ref="AE33" si="25">IF(AD33="Preventivo",25%,IF(AD33="Detectivo",15%,IF(AD33="Correctivo",10%,"")))</f>
        <v>0.25</v>
      </c>
      <c r="AF33" s="850" t="s">
        <v>214</v>
      </c>
      <c r="AG33" s="903">
        <f t="shared" ref="AG33" si="26">IF(AF33="Manual",15%,IF(AF33="Automático",25%,""))</f>
        <v>0.15</v>
      </c>
      <c r="AH33" s="903">
        <f t="shared" ref="AH33" si="27">+AG33+AE33</f>
        <v>0.4</v>
      </c>
      <c r="AI33" s="1002" t="s">
        <v>24</v>
      </c>
      <c r="AJ33" s="1002" t="s">
        <v>1168</v>
      </c>
      <c r="AM33" s="907" t="str">
        <f>+IF(B33="Corrupción","Moderado",IF(AL33&lt;=25%,"Bajo",IF(AL33&lt;=50%,"Moderado",IF(AL33&lt;=75%,"Alto",IF(AL33&gt;75%,"Extremo","")))))</f>
        <v>Bajo</v>
      </c>
      <c r="AN33" s="858" t="s">
        <v>59</v>
      </c>
      <c r="AO33" s="83"/>
      <c r="AP33" s="84"/>
      <c r="AQ33" s="484"/>
      <c r="AR33" s="484"/>
      <c r="AS33" s="82"/>
    </row>
    <row r="34" spans="1:46" ht="96" customHeight="1" thickBot="1">
      <c r="A34" s="849"/>
      <c r="B34" s="852"/>
      <c r="C34" s="852"/>
      <c r="D34" s="852"/>
      <c r="E34" s="852"/>
      <c r="F34" s="361" t="s">
        <v>1161</v>
      </c>
      <c r="G34" s="795"/>
      <c r="H34" s="998"/>
      <c r="I34" s="900"/>
      <c r="J34" s="852"/>
      <c r="K34" s="852"/>
      <c r="L34" s="1001"/>
      <c r="M34" s="852"/>
      <c r="N34" s="280" t="str">
        <f t="shared" si="21"/>
        <v/>
      </c>
      <c r="O34" s="852"/>
      <c r="P34" s="280" t="str">
        <f t="shared" si="22"/>
        <v/>
      </c>
      <c r="Q34" s="852"/>
      <c r="R34" s="280" t="str">
        <f t="shared" si="23"/>
        <v/>
      </c>
      <c r="S34" s="865"/>
      <c r="T34" s="865"/>
      <c r="U34" s="276">
        <f t="shared" si="24"/>
        <v>0</v>
      </c>
      <c r="V34" s="906"/>
      <c r="W34" s="444" t="str">
        <f>+IFERROR(VLOOKUP(V34,[6]Fórmula!$F$1:$G$6,2,FALSE),"")</f>
        <v/>
      </c>
      <c r="X34" s="906"/>
      <c r="Y34" s="444" t="str">
        <f>+IFERROR(VLOOKUP(X34,[6]Fórmula!$H$1:$I$6,2,FALSE),"")</f>
        <v/>
      </c>
      <c r="Z34" s="908"/>
      <c r="AA34" s="444" t="str">
        <f t="shared" si="13"/>
        <v/>
      </c>
      <c r="AB34" s="997"/>
      <c r="AC34" s="995"/>
      <c r="AD34" s="852"/>
      <c r="AE34" s="904"/>
      <c r="AF34" s="852"/>
      <c r="AG34" s="904"/>
      <c r="AH34" s="904"/>
      <c r="AI34" s="1003"/>
      <c r="AJ34" s="1003"/>
      <c r="AM34" s="996"/>
      <c r="AN34" s="909"/>
      <c r="AO34" s="83"/>
      <c r="AP34" s="84"/>
      <c r="AQ34" s="484"/>
      <c r="AR34" s="484"/>
      <c r="AS34" s="82"/>
    </row>
    <row r="35" spans="1:46" ht="26.25" thickBot="1">
      <c r="A35" s="847" t="s">
        <v>51</v>
      </c>
      <c r="B35" s="850" t="s">
        <v>153</v>
      </c>
      <c r="C35" s="850" t="s">
        <v>1115</v>
      </c>
      <c r="D35" s="850" t="s">
        <v>640</v>
      </c>
      <c r="E35" s="850" t="s">
        <v>36</v>
      </c>
      <c r="F35" s="361" t="s">
        <v>1166</v>
      </c>
      <c r="G35" s="795" t="s">
        <v>1197</v>
      </c>
      <c r="H35" s="998" t="s">
        <v>1164</v>
      </c>
      <c r="I35" s="899" t="s">
        <v>1163</v>
      </c>
      <c r="J35" s="850" t="s">
        <v>66</v>
      </c>
      <c r="K35" s="999">
        <v>0.08</v>
      </c>
      <c r="L35" s="1000">
        <f>IF(J35="Diaria",+(K35/360),IF(J35="Mensual",+(K35/12),IF(J35="Bimestral",+(K35/6),IF(J35="Trimestral",+(K35/4),IF(J35="Semestral",+(K35/2),IF(J35="Anual",+(K35/1),""))))))</f>
        <v>6.6666666666666671E-3</v>
      </c>
      <c r="M35" s="850" t="s">
        <v>30</v>
      </c>
      <c r="N35" s="280">
        <f t="shared" ref="N35:N37" si="28">IF(M35="Menor al 1% del patrimonio de la Lotería de Bogotá",20%,IF(M35="Entre el 1% y el 3% del patrimonio de la Lotería de Bogotá",40%,IF(M35="Entre el 3% y el 6% del patrimonio de la Lotería de Bogotá",60%,IF(M35="Entre el 6% y el 10% del patrimonio de la Lotería de Bogotá",80%,IF(M35="Mayor al 10% del patrimonio de la Lotería de Bogotá",100%,IF(M35="NA",0%,""))))))</f>
        <v>0.2</v>
      </c>
      <c r="O35" s="850" t="s">
        <v>64</v>
      </c>
      <c r="P35" s="280">
        <f t="shared" ref="P35:P37" si="29">IF(O35="El riesgo afecta la imagen de algún área de la organización",20%,IF(O35="El riesgo afecta la imagen de la entidad internamente, de conocimiento general nivel interno, de junta directiva y accionistas y/o de proveedores",40%,IF(O35="El riesgo afecta la imagen de la entidad con algunos usuarios de relevancia frente al logro de los objetivos",60%,IF(O35="El riesgo afecta la imagen de la entidad con efecto publicitario sistenido a nivel de sector administrativo, nivel departamental o municipal",80%,IF(O35="El riesgo afecta la imagen de la entidad a nivel nacional, con efecto publicitario sistenido a nivel país",100%,IF(O35="NA",0%,""))))))</f>
        <v>0.6</v>
      </c>
      <c r="Q35" s="850" t="s">
        <v>73</v>
      </c>
      <c r="R35" s="280">
        <f t="shared" ref="R35:R36" si="30">IF(Q35="Interrupción de la operación por menos de un día",20%,IF(Q35="Interrupción de la operación por un día completo",40%,IF(Q35="Interrupción de la operación mayor a 1 día y menor a 2 días",60%,IF(Q35="Interrupción de la operación por dos días completos",80%,IF(Q35="Interrupción de la operación por más de dos días",100%,IF(Q35="NA",0%,""))))))</f>
        <v>0</v>
      </c>
      <c r="S35" s="863" t="s">
        <v>72</v>
      </c>
      <c r="T35" s="863" t="s">
        <v>28</v>
      </c>
      <c r="U35" s="276">
        <f t="shared" ref="U35:U36" si="31">+MAX(N35,P35,R35)</f>
        <v>0.6</v>
      </c>
      <c r="V35" s="905" t="str">
        <f>IF(L35&lt;=20%,"Muy baja",IF(L35&lt;=40%,"Baja",IF(L35&lt;=60%,"Media",IF(L35&lt;=80%,"Alta",IF(L35&lt;=100%,"Muy alta",IF(L35&gt;=100%,"Muy alta",""))))))</f>
        <v>Muy baja</v>
      </c>
      <c r="W35" s="444">
        <f>+IFERROR(VLOOKUP(V35,[6]Fórmula!$F$1:$G$6,2,FALSE),"")</f>
        <v>0.2</v>
      </c>
      <c r="X35" s="905" t="str">
        <f>IF(U35=20%,"Leve",IF(U35=40%,"Menor",IF(U35=60%,"Moderado",IF(U35=80%,"Mayor",IF(U35=100%,"Catastrófico","")))))</f>
        <v>Moderado</v>
      </c>
      <c r="Y35" s="444">
        <f>+IFERROR(VLOOKUP(X35,[6]Fórmula!$H$1:$I$6,2,FALSE),"")</f>
        <v>0.6</v>
      </c>
      <c r="Z35" s="907" t="str">
        <f>+IFERROR(VLOOKUP(V35&amp;X35,[6]Fórmula!$C$2:$D$26,2,FALSE),"")</f>
        <v>Moderado</v>
      </c>
      <c r="AA35" s="444">
        <f t="shared" si="13"/>
        <v>0.5</v>
      </c>
      <c r="AB35" s="911"/>
      <c r="AC35" s="994" t="s">
        <v>1121</v>
      </c>
      <c r="AD35" s="850" t="s">
        <v>57</v>
      </c>
      <c r="AE35" s="903">
        <f t="shared" ref="AE35" si="32">IF(AD35="Preventivo",25%,IF(AD35="Detectivo",15%,IF(AD35="Correctivo",10%,"")))</f>
        <v>0.25</v>
      </c>
      <c r="AF35" s="850" t="s">
        <v>214</v>
      </c>
      <c r="AG35" s="903">
        <f t="shared" ref="AG35" si="33">IF(AF35="Manual",15%,IF(AF35="Automático",25%,""))</f>
        <v>0.15</v>
      </c>
      <c r="AH35" s="903">
        <f t="shared" ref="AH35" si="34">+AG35+AE35</f>
        <v>0.4</v>
      </c>
      <c r="AI35" s="1002" t="s">
        <v>24</v>
      </c>
      <c r="AJ35" s="1002" t="s">
        <v>1167</v>
      </c>
      <c r="AM35" s="907" t="str">
        <f>+IF(B35="Corrupción","Moderado",IF(AL35&lt;=25%,"Bajo",IF(AL35&lt;=50%,"Moderado",IF(AL35&lt;=75%,"Alto",IF(AL35&gt;75%,"Extremo","")))))</f>
        <v>Bajo</v>
      </c>
      <c r="AN35" s="858" t="s">
        <v>59</v>
      </c>
      <c r="AO35" s="83"/>
      <c r="AP35" s="84"/>
      <c r="AQ35" s="484"/>
      <c r="AR35" s="484"/>
      <c r="AS35" s="82"/>
    </row>
    <row r="36" spans="1:46" ht="60.75" customHeight="1" thickBot="1">
      <c r="A36" s="849"/>
      <c r="B36" s="852"/>
      <c r="C36" s="852"/>
      <c r="D36" s="852"/>
      <c r="E36" s="852"/>
      <c r="F36" s="361" t="s">
        <v>1165</v>
      </c>
      <c r="G36" s="795"/>
      <c r="H36" s="998"/>
      <c r="I36" s="900"/>
      <c r="J36" s="852"/>
      <c r="K36" s="852"/>
      <c r="L36" s="1001"/>
      <c r="M36" s="852"/>
      <c r="N36" s="280" t="str">
        <f t="shared" si="28"/>
        <v/>
      </c>
      <c r="O36" s="852"/>
      <c r="P36" s="280" t="str">
        <f t="shared" si="29"/>
        <v/>
      </c>
      <c r="Q36" s="852"/>
      <c r="R36" s="280" t="str">
        <f t="shared" si="30"/>
        <v/>
      </c>
      <c r="S36" s="865"/>
      <c r="T36" s="865"/>
      <c r="U36" s="276">
        <f t="shared" si="31"/>
        <v>0</v>
      </c>
      <c r="V36" s="906"/>
      <c r="W36" s="444" t="str">
        <f>+IFERROR(VLOOKUP(V36,[6]Fórmula!$F$1:$G$6,2,FALSE),"")</f>
        <v/>
      </c>
      <c r="X36" s="906"/>
      <c r="Y36" s="444" t="str">
        <f>+IFERROR(VLOOKUP(X36,[6]Fórmula!$H$1:$I$6,2,FALSE),"")</f>
        <v/>
      </c>
      <c r="Z36" s="908"/>
      <c r="AA36" s="444" t="str">
        <f t="shared" si="13"/>
        <v/>
      </c>
      <c r="AB36" s="997"/>
      <c r="AC36" s="995"/>
      <c r="AD36" s="910"/>
      <c r="AE36" s="1035"/>
      <c r="AF36" s="910"/>
      <c r="AG36" s="1035"/>
      <c r="AH36" s="1035"/>
      <c r="AI36" s="1034"/>
      <c r="AJ36" s="1034"/>
      <c r="AM36" s="996"/>
      <c r="AN36" s="909"/>
      <c r="AO36" s="83"/>
      <c r="AP36" s="84"/>
      <c r="AQ36" s="484"/>
      <c r="AR36" s="484"/>
      <c r="AS36" s="82"/>
    </row>
    <row r="37" spans="1:46" s="571" customFormat="1" ht="409.5">
      <c r="A37" s="556" t="s">
        <v>51</v>
      </c>
      <c r="B37" s="29" t="s">
        <v>1180</v>
      </c>
      <c r="C37" s="29" t="s">
        <v>58</v>
      </c>
      <c r="D37" s="29" t="s">
        <v>79</v>
      </c>
      <c r="E37" s="29" t="s">
        <v>80</v>
      </c>
      <c r="F37" s="40" t="s">
        <v>1177</v>
      </c>
      <c r="G37" s="181" t="s">
        <v>532</v>
      </c>
      <c r="H37" s="576" t="s">
        <v>1178</v>
      </c>
      <c r="I37" s="40" t="s">
        <v>1179</v>
      </c>
      <c r="J37" s="557" t="s">
        <v>95</v>
      </c>
      <c r="K37" s="558">
        <v>1</v>
      </c>
      <c r="L37" s="559">
        <f>IF(J37="Diaria",+(K37/360),IF(J37="Mensual",+(K37/12),IF(J37="Bimestral",+(K37/6),IF(J37="Trimestral",+(K37/4),IF(J37="Semestral",+(K37/2),IF(J37="Anual",+(K37/1),""))))))</f>
        <v>0.5</v>
      </c>
      <c r="M37" s="558" t="s">
        <v>47</v>
      </c>
      <c r="N37" s="542">
        <f t="shared" si="28"/>
        <v>0.4</v>
      </c>
      <c r="O37" s="560" t="s">
        <v>76</v>
      </c>
      <c r="P37" s="542" t="str">
        <f t="shared" si="29"/>
        <v/>
      </c>
      <c r="Q37" s="558" t="s">
        <v>73</v>
      </c>
      <c r="R37" s="542">
        <f>IF(Q37="Interrupción de la operación por menos de un día",20%,IF(Q37="Interrupción de la operación por un día completo",40%,IF(Q37="Interrupción de la operación mayor a 1 día y menor a 2 días",60%,IF(Q37="Interrupción de la operación por dos días completos",80%,IF(Q37="Interrupción de la operación por más de dos días",100%,IF(Q37="NA",0%,""))))))</f>
        <v>0</v>
      </c>
      <c r="S37" s="561" t="s">
        <v>60</v>
      </c>
      <c r="T37" s="561" t="s">
        <v>73</v>
      </c>
      <c r="U37" s="562">
        <f>+MAX(N37,P37,R37)</f>
        <v>0.4</v>
      </c>
      <c r="V37" s="563" t="str">
        <f>IF(L37&lt;=20%,"Muy baja",IF(L37&lt;=40%,"Baja",IF(L37&lt;=60%,"Media",IF(L37&lt;=80%,"Alta",IF(L37&lt;=100%,"Muy alta",IF(L37&gt;=100%,"Muy alta",""))))))</f>
        <v>Media</v>
      </c>
      <c r="W37" s="564">
        <f>+IFERROR(VLOOKUP(V37,[3]Fórmula!$F$1:$G$6,2,FALSE),"")</f>
        <v>0.6</v>
      </c>
      <c r="X37" s="565" t="s">
        <v>56</v>
      </c>
      <c r="Y37" s="564">
        <f>+IFERROR(VLOOKUP(X37,[3]Fórmula!$H$1:$I$6,2,FALSE),"")</f>
        <v>0.6</v>
      </c>
      <c r="Z37" s="565" t="str">
        <f>+IFERROR(VLOOKUP(V37&amp;X37,[3]Fórmula!$C$2:$D$26,2,FALSE),"")</f>
        <v>Moderado</v>
      </c>
      <c r="AA37" s="566">
        <f>IF(Z37="Bajo",25%,IF(Z37="Moderado",50%,IF(Z37="Alto",75%,IF(Z37="Extremo",100%,""))))</f>
        <v>0.5</v>
      </c>
      <c r="AB37" s="567"/>
      <c r="AC37" s="557" t="s">
        <v>1226</v>
      </c>
      <c r="AD37" s="40" t="s">
        <v>57</v>
      </c>
      <c r="AE37" s="543">
        <f t="shared" ref="AE37" si="35">IF(AD37="Preventivo",25%,IF(AD37="Detectivo",15%,IF(AD37="Correctivo",10%,"")))</f>
        <v>0.25</v>
      </c>
      <c r="AF37" s="40" t="s">
        <v>214</v>
      </c>
      <c r="AG37" s="543">
        <f t="shared" ref="AG37" si="36">IF(AF37="Manual",15%,IF(AF37="Automático",25%,""))</f>
        <v>0.15</v>
      </c>
      <c r="AH37" s="543">
        <f t="shared" ref="AH37" si="37">+AG37+AE37</f>
        <v>0.4</v>
      </c>
      <c r="AI37" s="40" t="s">
        <v>215</v>
      </c>
      <c r="AJ37" s="40" t="s">
        <v>24</v>
      </c>
      <c r="AK37" s="40" t="s">
        <v>1225</v>
      </c>
      <c r="AL37" s="29">
        <f>+AA37*AH37</f>
        <v>0.2</v>
      </c>
      <c r="AM37" s="603" t="s">
        <v>56</v>
      </c>
      <c r="AN37" s="605" t="s">
        <v>59</v>
      </c>
      <c r="AO37" s="181"/>
      <c r="AP37" s="46"/>
      <c r="AQ37" s="572"/>
      <c r="AR37" s="572"/>
      <c r="AS37" s="46"/>
    </row>
    <row r="38" spans="1:46" ht="290.25" customHeight="1" thickBot="1">
      <c r="A38" s="591" t="s">
        <v>216</v>
      </c>
      <c r="B38" s="346" t="s">
        <v>29</v>
      </c>
      <c r="C38" s="346" t="s">
        <v>92</v>
      </c>
      <c r="D38" s="346" t="s">
        <v>79</v>
      </c>
      <c r="E38" s="346" t="s">
        <v>36</v>
      </c>
      <c r="F38" s="348" t="s">
        <v>1252</v>
      </c>
      <c r="G38" s="346" t="s">
        <v>1214</v>
      </c>
      <c r="H38" s="592" t="s">
        <v>824</v>
      </c>
      <c r="I38" s="348" t="s">
        <v>825</v>
      </c>
      <c r="J38" s="346" t="s">
        <v>66</v>
      </c>
      <c r="K38" s="346">
        <v>1</v>
      </c>
      <c r="L38" s="587">
        <f>IF(J38="Diaria",+(K38/360),IF(J38="Mensual",+(K38/12),IF(J38="Bimestral",+(K38/6),IF(J38="Trimestral",+(K38/4),IF(J38="Semestral",+(K38/2),IF(J38="Anual",+(K38/1),""))))))</f>
        <v>8.3333333333333329E-2</v>
      </c>
      <c r="M38" s="346" t="s">
        <v>73</v>
      </c>
      <c r="N38" s="346">
        <f>IF(M38="Menor al 1% del patrimonio de la Lotería de Bogotá",20%,IF(M38="Entre el 1% y el 3% del patrimonio de la Lotería de Bogotá",40%,IF(M38="Entre el 3% y el 6% del patrimonio de la Lotería de Bogotá",60%,IF(M38="Entre el 6% y el 10% del patrimonio de la Lotería de Bogotá",80%,IF(M38="Mayor al 10% del patrimonio de la Lotería de Bogotá",100%,IF(M38="NA",0%,""))))))</f>
        <v>0</v>
      </c>
      <c r="O38" s="346" t="s">
        <v>31</v>
      </c>
      <c r="P38" s="346">
        <f>IF(O38="El riesgo afecta la imagen de algún área de la organización",20%,IF(O38="El riesgo afecta la imagen de la entidad internamente, de conocimiento general nivel interno, de junta directiva y accionistas y/o de proveedores",40%,IF(O38="El riesgo afecta la imagen de la entidad con algunos usuarios de relevancia frente al logro de los objetivos",60%,IF(O38="El riesgo afecta la imagen de la entidad con efecto publicitario sistenido a nivel de sector administrativo, nivel departamental o municipal",80%,IF(O38="El riesgo afecta la imagen de la entidad a nivel nacional, con efecto publicitario sistenido a nivel país",100%,IF(O38="NA",0%,""))))))</f>
        <v>0.2</v>
      </c>
      <c r="Q38" s="346" t="s">
        <v>73</v>
      </c>
      <c r="R38" s="346">
        <f>IF(Q38="Interrupción de la operación por menos de un día",20%,IF(Q38="Interrupción de la operación por un día completo",40%,IF(Q38="Interrupción de la operación mayor a 1 día y menor a 2 días",60%,IF(Q38="Interrupción de la operación por dos días completos",80%,IF(Q38="Interrupción de la operación por más de dos días",100%,IF(Q38="NA",0%,""))))))</f>
        <v>0</v>
      </c>
      <c r="S38" s="586" t="s">
        <v>60</v>
      </c>
      <c r="T38" s="586" t="s">
        <v>45</v>
      </c>
      <c r="U38" s="586">
        <f>+MAX(N38,P38,R38)</f>
        <v>0.2</v>
      </c>
      <c r="V38" s="588" t="str">
        <f>IF(L38&lt;=20%,"Muy baja",IF(L38&lt;=40%,"Baja",IF(L38&lt;=60%,"Media",IF(L38&lt;=80%,"Alta",IF(L38&lt;=100%,"Muy alta",IF(L38&gt;=100%,"Muy alta",""))))))</f>
        <v>Muy baja</v>
      </c>
      <c r="W38" s="590">
        <f>+IFERROR(VLOOKUP(V38,Fórmula!$F$1:$G$6,2,FALSE),"")</f>
        <v>0.2</v>
      </c>
      <c r="X38" s="588" t="str">
        <f>IF(U38=20%,"Leve",IF(U38=40%,"Menor",IF(U38=60%,"Moderado",IF(U38=80%,"Mayor",IF(U38=100%,"Catastrófico","")))))</f>
        <v>Leve</v>
      </c>
      <c r="Y38" s="590">
        <f>+IFERROR(VLOOKUP(X38,Fórmula!$H$1:$I$6,2,FALSE),"")</f>
        <v>0.2</v>
      </c>
      <c r="Z38" s="350" t="str">
        <f>+IFERROR(VLOOKUP(V38&amp;X38,Fórmula!$C$2:$D$26,2,FALSE),"")</f>
        <v>Bajo</v>
      </c>
      <c r="AA38" s="594">
        <f>IF(Z38="Bajo",25%,IF(Z38="Moderado",50%,IF(Z38="Alto",75%,IF(Z38="Extremo",100%,""))))</f>
        <v>0.25</v>
      </c>
      <c r="AB38" s="593" t="s">
        <v>826</v>
      </c>
      <c r="AC38" s="400" t="s">
        <v>1254</v>
      </c>
      <c r="AD38" s="71" t="s">
        <v>57</v>
      </c>
      <c r="AE38" s="72">
        <f>IF(AD38="Preventivo",25%,IF(AD38="Detectivo",15%,IF(AD38="Correctivo",10%,"")))</f>
        <v>0.25</v>
      </c>
      <c r="AF38" s="348" t="s">
        <v>729</v>
      </c>
      <c r="AG38" s="72">
        <f>IF(AF38="Manual",15%,IF(AF38="Automático",25%,""))</f>
        <v>0.25</v>
      </c>
      <c r="AH38" s="72">
        <f>+AG38+AE38</f>
        <v>0.5</v>
      </c>
      <c r="AI38" s="346" t="s">
        <v>24</v>
      </c>
      <c r="AJ38" s="348" t="s">
        <v>827</v>
      </c>
      <c r="AK38" s="348">
        <f>+AH38*AA38</f>
        <v>0.125</v>
      </c>
      <c r="AL38" s="73">
        <f>+AA38-AK38</f>
        <v>0.125</v>
      </c>
      <c r="AM38" s="350" t="s">
        <v>168</v>
      </c>
      <c r="AN38" s="598" t="s">
        <v>59</v>
      </c>
      <c r="AO38" s="93"/>
      <c r="AP38" s="291"/>
      <c r="AQ38" s="36"/>
      <c r="AR38" s="36"/>
      <c r="AS38" s="294"/>
      <c r="AT38" s="34"/>
    </row>
  </sheetData>
  <sheetProtection formatCells="0" formatColumns="0" formatRows="0"/>
  <autoFilter ref="A3:AS24">
    <filterColumn colId="6" showButton="0"/>
    <filterColumn colId="34" showButton="0"/>
    <filterColumn colId="36" showButton="0"/>
    <filterColumn colId="37" showButton="0"/>
  </autoFilter>
  <mergeCells count="328">
    <mergeCell ref="AI35:AI36"/>
    <mergeCell ref="AH35:AH36"/>
    <mergeCell ref="AG35:AG36"/>
    <mergeCell ref="AF35:AF36"/>
    <mergeCell ref="AE35:AE36"/>
    <mergeCell ref="AD35:AD36"/>
    <mergeCell ref="AJ35:AJ36"/>
    <mergeCell ref="AD31:AD32"/>
    <mergeCell ref="AE31:AE32"/>
    <mergeCell ref="AF31:AF32"/>
    <mergeCell ref="AG31:AG32"/>
    <mergeCell ref="AH31:AH32"/>
    <mergeCell ref="AI31:AI32"/>
    <mergeCell ref="AJ31:AJ32"/>
    <mergeCell ref="AJ33:AJ34"/>
    <mergeCell ref="AD33:AD34"/>
    <mergeCell ref="AE33:AE34"/>
    <mergeCell ref="AF33:AF34"/>
    <mergeCell ref="AG33:AG34"/>
    <mergeCell ref="AH33:AH34"/>
    <mergeCell ref="AI33:AI34"/>
    <mergeCell ref="F18:F20"/>
    <mergeCell ref="G18:G20"/>
    <mergeCell ref="H18:H20"/>
    <mergeCell ref="I18:I20"/>
    <mergeCell ref="J18:J20"/>
    <mergeCell ref="K18:K20"/>
    <mergeCell ref="L18:L20"/>
    <mergeCell ref="AB18:AB20"/>
    <mergeCell ref="T18:T20"/>
    <mergeCell ref="V18:V20"/>
    <mergeCell ref="X18:X20"/>
    <mergeCell ref="Z18:Z20"/>
    <mergeCell ref="F22:F23"/>
    <mergeCell ref="J22:J23"/>
    <mergeCell ref="K22:K23"/>
    <mergeCell ref="L22:L23"/>
    <mergeCell ref="A13:A15"/>
    <mergeCell ref="B13:B15"/>
    <mergeCell ref="C13:C15"/>
    <mergeCell ref="A8:A12"/>
    <mergeCell ref="B8:B12"/>
    <mergeCell ref="C8:C12"/>
    <mergeCell ref="D8:D12"/>
    <mergeCell ref="E8:E12"/>
    <mergeCell ref="H8:H12"/>
    <mergeCell ref="F8:F12"/>
    <mergeCell ref="G8:G12"/>
    <mergeCell ref="G13:G15"/>
    <mergeCell ref="F16:F17"/>
    <mergeCell ref="G16:G17"/>
    <mergeCell ref="A18:A20"/>
    <mergeCell ref="B18:B20"/>
    <mergeCell ref="C18:C20"/>
    <mergeCell ref="G22:G23"/>
    <mergeCell ref="H22:H23"/>
    <mergeCell ref="I22:I23"/>
    <mergeCell ref="A16:A17"/>
    <mergeCell ref="B16:B17"/>
    <mergeCell ref="C16:C17"/>
    <mergeCell ref="D16:D17"/>
    <mergeCell ref="E16:E17"/>
    <mergeCell ref="A22:A23"/>
    <mergeCell ref="B22:B23"/>
    <mergeCell ref="C22:C23"/>
    <mergeCell ref="D22:D23"/>
    <mergeCell ref="E22:E23"/>
    <mergeCell ref="D18:D20"/>
    <mergeCell ref="E18:E20"/>
    <mergeCell ref="AN22:AN23"/>
    <mergeCell ref="N22:N23"/>
    <mergeCell ref="O22:O23"/>
    <mergeCell ref="AB8:AB12"/>
    <mergeCell ref="AM8:AM12"/>
    <mergeCell ref="AB13:AB15"/>
    <mergeCell ref="AM13:AM15"/>
    <mergeCell ref="X16:X17"/>
    <mergeCell ref="Z16:Z17"/>
    <mergeCell ref="T13:T15"/>
    <mergeCell ref="AB16:AB17"/>
    <mergeCell ref="Y16:Y17"/>
    <mergeCell ref="AA13:AA15"/>
    <mergeCell ref="Z13:Z15"/>
    <mergeCell ref="U13:U15"/>
    <mergeCell ref="U16:U17"/>
    <mergeCell ref="Y8:Y11"/>
    <mergeCell ref="AA8:AA11"/>
    <mergeCell ref="AN16:AN17"/>
    <mergeCell ref="X8:X12"/>
    <mergeCell ref="AN18:AN20"/>
    <mergeCell ref="AM18:AM20"/>
    <mergeCell ref="P22:P23"/>
    <mergeCell ref="Q22:Q23"/>
    <mergeCell ref="AM22:AM23"/>
    <mergeCell ref="X22:X23"/>
    <mergeCell ref="AB22:AB23"/>
    <mergeCell ref="Q16:Q17"/>
    <mergeCell ref="M18:M20"/>
    <mergeCell ref="O18:O20"/>
    <mergeCell ref="Q18:Q20"/>
    <mergeCell ref="S18:S20"/>
    <mergeCell ref="V16:V17"/>
    <mergeCell ref="W16:W17"/>
    <mergeCell ref="AM16:AM17"/>
    <mergeCell ref="AA16:AA17"/>
    <mergeCell ref="M22:M23"/>
    <mergeCell ref="T22:T23"/>
    <mergeCell ref="U22:U23"/>
    <mergeCell ref="H13:H15"/>
    <mergeCell ref="I13:I15"/>
    <mergeCell ref="J13:J15"/>
    <mergeCell ref="I8:I12"/>
    <mergeCell ref="I5:I7"/>
    <mergeCell ref="R5:R7"/>
    <mergeCell ref="U5:U7"/>
    <mergeCell ref="V5:V7"/>
    <mergeCell ref="O16:O17"/>
    <mergeCell ref="P16:P17"/>
    <mergeCell ref="S16:S17"/>
    <mergeCell ref="T16:T17"/>
    <mergeCell ref="K16:K17"/>
    <mergeCell ref="L16:L17"/>
    <mergeCell ref="L13:L15"/>
    <mergeCell ref="I16:I17"/>
    <mergeCell ref="M16:M17"/>
    <mergeCell ref="T5:T7"/>
    <mergeCell ref="M13:M15"/>
    <mergeCell ref="K13:K15"/>
    <mergeCell ref="H16:H17"/>
    <mergeCell ref="Z8:Z12"/>
    <mergeCell ref="S13:S15"/>
    <mergeCell ref="P13:P15"/>
    <mergeCell ref="Q13:Q15"/>
    <mergeCell ref="R13:R15"/>
    <mergeCell ref="R16:R17"/>
    <mergeCell ref="AS5:AS6"/>
    <mergeCell ref="AB5:AB7"/>
    <mergeCell ref="AM5:AM7"/>
    <mergeCell ref="AN13:AN15"/>
    <mergeCell ref="V13:V15"/>
    <mergeCell ref="W13:W15"/>
    <mergeCell ref="X13:X15"/>
    <mergeCell ref="Y13:Y15"/>
    <mergeCell ref="AQ5:AQ6"/>
    <mergeCell ref="AR5:AR6"/>
    <mergeCell ref="AO5:AO6"/>
    <mergeCell ref="AP5:AP6"/>
    <mergeCell ref="V8:V12"/>
    <mergeCell ref="S5:S7"/>
    <mergeCell ref="A5:A7"/>
    <mergeCell ref="B5:B7"/>
    <mergeCell ref="C5:C7"/>
    <mergeCell ref="D5:D7"/>
    <mergeCell ref="E5:E7"/>
    <mergeCell ref="Q5:Q7"/>
    <mergeCell ref="O5:O7"/>
    <mergeCell ref="P5:P7"/>
    <mergeCell ref="M5:M7"/>
    <mergeCell ref="F5:F7"/>
    <mergeCell ref="N5:N7"/>
    <mergeCell ref="J5:J7"/>
    <mergeCell ref="H5:H7"/>
    <mergeCell ref="K5:K7"/>
    <mergeCell ref="L5:L7"/>
    <mergeCell ref="A1:AS1"/>
    <mergeCell ref="A2:T3"/>
    <mergeCell ref="U2:AB3"/>
    <mergeCell ref="AC2:AK2"/>
    <mergeCell ref="AM2:AN2"/>
    <mergeCell ref="AO2:AS2"/>
    <mergeCell ref="AC3:AC4"/>
    <mergeCell ref="AD3:AG3"/>
    <mergeCell ref="AH3:AH4"/>
    <mergeCell ref="AI3:AK3"/>
    <mergeCell ref="AL3:AN4"/>
    <mergeCell ref="AO3:AP4"/>
    <mergeCell ref="AQ3:AQ4"/>
    <mergeCell ref="AR3:AR4"/>
    <mergeCell ref="AS3:AS4"/>
    <mergeCell ref="G4:H4"/>
    <mergeCell ref="AJ4:AK4"/>
    <mergeCell ref="D13:D15"/>
    <mergeCell ref="E13:E15"/>
    <mergeCell ref="F13:F15"/>
    <mergeCell ref="AN8:AN12"/>
    <mergeCell ref="X5:X7"/>
    <mergeCell ref="Y5:Y7"/>
    <mergeCell ref="W8:W11"/>
    <mergeCell ref="P8:P11"/>
    <mergeCell ref="R8:R11"/>
    <mergeCell ref="U8:U11"/>
    <mergeCell ref="S8:S12"/>
    <mergeCell ref="T8:T12"/>
    <mergeCell ref="M8:M12"/>
    <mergeCell ref="O8:O12"/>
    <mergeCell ref="Q8:Q12"/>
    <mergeCell ref="L8:L12"/>
    <mergeCell ref="N8:N11"/>
    <mergeCell ref="J8:J12"/>
    <mergeCell ref="W5:W7"/>
    <mergeCell ref="AN5:AN7"/>
    <mergeCell ref="K8:K12"/>
    <mergeCell ref="Z5:Z7"/>
    <mergeCell ref="AA5:AA7"/>
    <mergeCell ref="G5:G7"/>
    <mergeCell ref="AB26:AB27"/>
    <mergeCell ref="Q29:Q30"/>
    <mergeCell ref="S29:S30"/>
    <mergeCell ref="T29:T30"/>
    <mergeCell ref="V29:V30"/>
    <mergeCell ref="X29:X30"/>
    <mergeCell ref="N13:N15"/>
    <mergeCell ref="O13:O15"/>
    <mergeCell ref="J16:J17"/>
    <mergeCell ref="Y22:Y23"/>
    <mergeCell ref="Z22:Z23"/>
    <mergeCell ref="R22:R23"/>
    <mergeCell ref="S22:S23"/>
    <mergeCell ref="V22:V23"/>
    <mergeCell ref="W22:W23"/>
    <mergeCell ref="N16:N17"/>
    <mergeCell ref="AA22:AA23"/>
    <mergeCell ref="AN26:AN27"/>
    <mergeCell ref="AN29:AN30"/>
    <mergeCell ref="K29:K30"/>
    <mergeCell ref="L29:L30"/>
    <mergeCell ref="M29:M30"/>
    <mergeCell ref="O29:O30"/>
    <mergeCell ref="H26:H27"/>
    <mergeCell ref="I26:I27"/>
    <mergeCell ref="J26:J27"/>
    <mergeCell ref="AM29:AM30"/>
    <mergeCell ref="K26:K27"/>
    <mergeCell ref="L26:L27"/>
    <mergeCell ref="M26:M27"/>
    <mergeCell ref="O26:O27"/>
    <mergeCell ref="Q26:Q27"/>
    <mergeCell ref="I29:I30"/>
    <mergeCell ref="J29:J30"/>
    <mergeCell ref="Z29:Z30"/>
    <mergeCell ref="AB29:AB30"/>
    <mergeCell ref="S26:S27"/>
    <mergeCell ref="T26:T27"/>
    <mergeCell ref="V26:V27"/>
    <mergeCell ref="X26:X27"/>
    <mergeCell ref="Z26:Z27"/>
    <mergeCell ref="A29:A30"/>
    <mergeCell ref="B29:B30"/>
    <mergeCell ref="C29:C30"/>
    <mergeCell ref="D29:D30"/>
    <mergeCell ref="E29:E30"/>
    <mergeCell ref="G29:G30"/>
    <mergeCell ref="H29:H30"/>
    <mergeCell ref="A26:A27"/>
    <mergeCell ref="B26:B27"/>
    <mergeCell ref="C26:C27"/>
    <mergeCell ref="D26:D27"/>
    <mergeCell ref="E26:E27"/>
    <mergeCell ref="G26:G27"/>
    <mergeCell ref="A31:A32"/>
    <mergeCell ref="B31:B32"/>
    <mergeCell ref="C31:C32"/>
    <mergeCell ref="D31:D32"/>
    <mergeCell ref="E31:E32"/>
    <mergeCell ref="G31:G32"/>
    <mergeCell ref="H31:H32"/>
    <mergeCell ref="I31:I32"/>
    <mergeCell ref="J31:J32"/>
    <mergeCell ref="V33:V34"/>
    <mergeCell ref="X33:X34"/>
    <mergeCell ref="Z33:Z34"/>
    <mergeCell ref="K31:K32"/>
    <mergeCell ref="L31:L32"/>
    <mergeCell ref="M31:M32"/>
    <mergeCell ref="O31:O32"/>
    <mergeCell ref="Q31:Q32"/>
    <mergeCell ref="S31:S32"/>
    <mergeCell ref="T31:T32"/>
    <mergeCell ref="V31:V32"/>
    <mergeCell ref="X31:X32"/>
    <mergeCell ref="X35:X36"/>
    <mergeCell ref="Z35:Z36"/>
    <mergeCell ref="AB35:AB36"/>
    <mergeCell ref="Z31:Z32"/>
    <mergeCell ref="AB31:AB32"/>
    <mergeCell ref="AM31:AM32"/>
    <mergeCell ref="AN31:AN32"/>
    <mergeCell ref="AC31:AC32"/>
    <mergeCell ref="A33:A34"/>
    <mergeCell ref="B33:B34"/>
    <mergeCell ref="C33:C34"/>
    <mergeCell ref="D33:D34"/>
    <mergeCell ref="E33:E34"/>
    <mergeCell ref="G33:G34"/>
    <mergeCell ref="H33:H34"/>
    <mergeCell ref="I33:I34"/>
    <mergeCell ref="J33:J34"/>
    <mergeCell ref="K33:K34"/>
    <mergeCell ref="L33:L34"/>
    <mergeCell ref="M33:M34"/>
    <mergeCell ref="O33:O34"/>
    <mergeCell ref="Q33:Q34"/>
    <mergeCell ref="S33:S34"/>
    <mergeCell ref="T33:T34"/>
    <mergeCell ref="AC35:AC36"/>
    <mergeCell ref="AM35:AM36"/>
    <mergeCell ref="AN35:AN36"/>
    <mergeCell ref="AB33:AB34"/>
    <mergeCell ref="AC33:AC34"/>
    <mergeCell ref="AM33:AM34"/>
    <mergeCell ref="AN33:AN34"/>
    <mergeCell ref="A35:A36"/>
    <mergeCell ref="B35:B36"/>
    <mergeCell ref="C35:C36"/>
    <mergeCell ref="D35:D36"/>
    <mergeCell ref="E35:E36"/>
    <mergeCell ref="G35:G36"/>
    <mergeCell ref="H35:H36"/>
    <mergeCell ref="I35:I36"/>
    <mergeCell ref="J35:J36"/>
    <mergeCell ref="K35:K36"/>
    <mergeCell ref="L35:L36"/>
    <mergeCell ref="M35:M36"/>
    <mergeCell ref="O35:O36"/>
    <mergeCell ref="Q35:Q36"/>
    <mergeCell ref="S35:S36"/>
    <mergeCell ref="T35:T36"/>
    <mergeCell ref="V35:V36"/>
  </mergeCells>
  <conditionalFormatting sqref="AC8 AC16:AH16 AP25">
    <cfRule type="containsText" dxfId="585" priority="77" operator="containsText" text="BAJA">
      <formula>NOT(ISERROR(SEARCH("BAJA",AC8)))</formula>
    </cfRule>
    <cfRule type="containsText" dxfId="584" priority="78" operator="containsText" text="MEDIA">
      <formula>NOT(ISERROR(SEARCH("MEDIA",AC8)))</formula>
    </cfRule>
    <cfRule type="containsText" dxfId="583" priority="79" operator="containsText" text="ALTA">
      <formula>NOT(ISERROR(SEARCH("ALTA",AC8)))</formula>
    </cfRule>
  </conditionalFormatting>
  <conditionalFormatting sqref="AC18:AC19 AC21:AC23 AC24:AJ24 AI22:AJ22">
    <cfRule type="containsText" dxfId="582" priority="49" operator="containsText" text="ALTA">
      <formula>NOT(ISERROR(SEARCH("ALTA",AC18)))</formula>
    </cfRule>
  </conditionalFormatting>
  <conditionalFormatting sqref="AC18:AC19 AC21:AC24 AK22:AL23">
    <cfRule type="containsText" dxfId="581" priority="47" operator="containsText" text="BAJA">
      <formula>NOT(ISERROR(SEARCH("BAJA",AC18)))</formula>
    </cfRule>
    <cfRule type="containsText" dxfId="580" priority="48" operator="containsText" text="MEDIA">
      <formula>NOT(ISERROR(SEARCH("MEDIA",AC18)))</formula>
    </cfRule>
  </conditionalFormatting>
  <conditionalFormatting sqref="AI37">
    <cfRule type="containsText" dxfId="579" priority="15" operator="containsText" text="BAJA">
      <formula>NOT(ISERROR(SEARCH("BAJA",AI37)))</formula>
    </cfRule>
    <cfRule type="containsText" dxfId="578" priority="15" operator="containsText" text="MEDIA">
      <formula>NOT(ISERROR(SEARCH("MEDIA",AI37)))</formula>
    </cfRule>
    <cfRule type="containsText" dxfId="577" priority="15" operator="containsText" text="ALTA">
      <formula>NOT(ISERROR(SEARCH("ALTA",AI37)))</formula>
    </cfRule>
  </conditionalFormatting>
  <conditionalFormatting sqref="AI18:AJ18 AI21:AJ21">
    <cfRule type="containsText" dxfId="576" priority="67" operator="containsText" text="MEDIA">
      <formula>NOT(ISERROR(SEARCH("MEDIA",AI18)))</formula>
    </cfRule>
    <cfRule type="containsText" dxfId="575" priority="66" operator="containsText" text="BAJA">
      <formula>NOT(ISERROR(SEARCH("BAJA",AI18)))</formula>
    </cfRule>
  </conditionalFormatting>
  <conditionalFormatting sqref="AI25:AL25">
    <cfRule type="containsText" dxfId="574" priority="34" operator="containsText" text="BAJA">
      <formula>NOT(ISERROR(SEARCH("BAJA",AI25)))</formula>
    </cfRule>
    <cfRule type="containsText" dxfId="573" priority="35" operator="containsText" text="MEDIA">
      <formula>NOT(ISERROR(SEARCH("MEDIA",AI25)))</formula>
    </cfRule>
    <cfRule type="containsText" dxfId="572" priority="36" operator="containsText" text="ALTA">
      <formula>NOT(ISERROR(SEARCH("ALTA",AI25)))</formula>
    </cfRule>
  </conditionalFormatting>
  <conditionalFormatting sqref="AJ8:AJ9">
    <cfRule type="containsText" dxfId="571" priority="76" operator="containsText" text="ALTA">
      <formula>NOT(ISERROR(SEARCH("ALTA",AJ8)))</formula>
    </cfRule>
    <cfRule type="containsText" dxfId="570" priority="75" operator="containsText" text="MEDIA">
      <formula>NOT(ISERROR(SEARCH("MEDIA",AJ8)))</formula>
    </cfRule>
    <cfRule type="containsText" dxfId="569" priority="74" operator="containsText" text="BAJA">
      <formula>NOT(ISERROR(SEARCH("BAJA",AJ8)))</formula>
    </cfRule>
  </conditionalFormatting>
  <conditionalFormatting sqref="AJ13">
    <cfRule type="containsText" dxfId="568" priority="73" operator="containsText" text="ALTA">
      <formula>NOT(ISERROR(SEARCH("ALTA",AJ13)))</formula>
    </cfRule>
    <cfRule type="containsText" dxfId="567" priority="72" operator="containsText" text="MEDIA">
      <formula>NOT(ISERROR(SEARCH("MEDIA",AJ13)))</formula>
    </cfRule>
    <cfRule type="containsText" dxfId="566" priority="71" operator="containsText" text="BAJA">
      <formula>NOT(ISERROR(SEARCH("BAJA",AJ13)))</formula>
    </cfRule>
  </conditionalFormatting>
  <conditionalFormatting sqref="AJ16">
    <cfRule type="containsText" dxfId="565" priority="70" operator="containsText" text="ALTA">
      <formula>NOT(ISERROR(SEARCH("ALTA",AJ16)))</formula>
    </cfRule>
    <cfRule type="containsText" dxfId="564" priority="68" operator="containsText" text="BAJA">
      <formula>NOT(ISERROR(SEARCH("BAJA",AJ16)))</formula>
    </cfRule>
    <cfRule type="containsText" dxfId="563" priority="69" operator="containsText" text="MEDIA">
      <formula>NOT(ISERROR(SEARCH("MEDIA",AJ16)))</formula>
    </cfRule>
  </conditionalFormatting>
  <conditionalFormatting sqref="AJ18:AJ20">
    <cfRule type="containsText" dxfId="562" priority="65" operator="containsText" text="ALTA">
      <formula>NOT(ISERROR(SEARCH("ALTA",AJ18)))</formula>
    </cfRule>
  </conditionalFormatting>
  <conditionalFormatting sqref="AJ19:AJ20">
    <cfRule type="containsText" dxfId="561" priority="64" operator="containsText" text="MEDIA">
      <formula>NOT(ISERROR(SEARCH("MEDIA",AJ19)))</formula>
    </cfRule>
    <cfRule type="containsText" dxfId="560" priority="63" operator="containsText" text="BAJA">
      <formula>NOT(ISERROR(SEARCH("BAJA",AJ19)))</formula>
    </cfRule>
  </conditionalFormatting>
  <conditionalFormatting sqref="AJ21:AJ23">
    <cfRule type="containsText" dxfId="559" priority="59" operator="containsText" text="ALTA">
      <formula>NOT(ISERROR(SEARCH("ALTA",AJ21)))</formula>
    </cfRule>
  </conditionalFormatting>
  <conditionalFormatting sqref="AJ22:AJ24">
    <cfRule type="containsText" dxfId="558" priority="50" operator="containsText" text="BAJA">
      <formula>NOT(ISERROR(SEARCH("BAJA",AJ22)))</formula>
    </cfRule>
    <cfRule type="containsText" dxfId="557" priority="51" operator="containsText" text="MEDIA">
      <formula>NOT(ISERROR(SEARCH("MEDIA",AJ22)))</formula>
    </cfRule>
  </conditionalFormatting>
  <conditionalFormatting sqref="AK5:AL21">
    <cfRule type="containsText" dxfId="556" priority="60" operator="containsText" text="BAJA">
      <formula>NOT(ISERROR(SEARCH("BAJA",AK5)))</formula>
    </cfRule>
    <cfRule type="containsText" dxfId="555" priority="61" operator="containsText" text="MEDIA">
      <formula>NOT(ISERROR(SEARCH("MEDIA",AK5)))</formula>
    </cfRule>
    <cfRule type="containsText" dxfId="554" priority="62" operator="containsText" text="ALTA">
      <formula>NOT(ISERROR(SEARCH("ALTA",AK5)))</formula>
    </cfRule>
  </conditionalFormatting>
  <conditionalFormatting sqref="AK22:AL24">
    <cfRule type="containsText" dxfId="553" priority="58" operator="containsText" text="ALTA">
      <formula>NOT(ISERROR(SEARCH("ALTA",AK22)))</formula>
    </cfRule>
  </conditionalFormatting>
  <conditionalFormatting sqref="AK24:AL24">
    <cfRule type="containsText" dxfId="552" priority="56" operator="containsText" text="BAJA">
      <formula>NOT(ISERROR(SEARCH("BAJA",AK24)))</formula>
    </cfRule>
    <cfRule type="containsText" dxfId="551" priority="57" operator="containsText" text="MEDIA">
      <formula>NOT(ISERROR(SEARCH("MEDIA",AK24)))</formula>
    </cfRule>
  </conditionalFormatting>
  <conditionalFormatting sqref="AK38:AL38">
    <cfRule type="containsText" dxfId="550" priority="6" operator="containsText" text="MEDIA">
      <formula>NOT(ISERROR(SEARCH("MEDIA",AK38)))</formula>
    </cfRule>
    <cfRule type="containsText" dxfId="549" priority="5" operator="containsText" text="BAJA">
      <formula>NOT(ISERROR(SEARCH("BAJA",AK38)))</formula>
    </cfRule>
    <cfRule type="containsText" dxfId="548" priority="7" operator="containsText" text="ALTA">
      <formula>NOT(ISERROR(SEARCH("ALTA",AK38)))</formula>
    </cfRule>
  </conditionalFormatting>
  <conditionalFormatting sqref="AL5:AL24">
    <cfRule type="cellIs" dxfId="547" priority="54" operator="between">
      <formula>26%</formula>
      <formula>50%</formula>
    </cfRule>
    <cfRule type="cellIs" dxfId="546" priority="55" operator="between">
      <formula>0%</formula>
      <formula>25%</formula>
    </cfRule>
    <cfRule type="cellIs" dxfId="545" priority="52" operator="greaterThan">
      <formula>75%</formula>
    </cfRule>
    <cfRule type="cellIs" dxfId="544" priority="53" operator="between">
      <formula>51%</formula>
      <formula>75%</formula>
    </cfRule>
  </conditionalFormatting>
  <conditionalFormatting sqref="AL25">
    <cfRule type="cellIs" dxfId="543" priority="33" operator="between">
      <formula>0%</formula>
      <formula>25%</formula>
    </cfRule>
    <cfRule type="cellIs" dxfId="542" priority="32" operator="between">
      <formula>26%</formula>
      <formula>50%</formula>
    </cfRule>
    <cfRule type="cellIs" dxfId="541" priority="31" operator="between">
      <formula>51%</formula>
      <formula>75%</formula>
    </cfRule>
    <cfRule type="cellIs" dxfId="540" priority="30" operator="greaterThan">
      <formula>75%</formula>
    </cfRule>
  </conditionalFormatting>
  <conditionalFormatting sqref="AL37">
    <cfRule type="containsText" dxfId="539" priority="17" operator="containsText" text="ALTA">
      <formula>NOT(ISERROR(SEARCH("ALTA",AL37)))</formula>
    </cfRule>
    <cfRule type="containsText" dxfId="538" priority="16" operator="containsText" text="MEDIA">
      <formula>NOT(ISERROR(SEARCH("MEDIA",AL37)))</formula>
    </cfRule>
    <cfRule type="containsText" dxfId="537" priority="80" operator="containsText" text="BAJA">
      <formula>NOT(ISERROR(SEARCH("BAJA",AL37)))</formula>
    </cfRule>
  </conditionalFormatting>
  <conditionalFormatting sqref="AL37:AL38">
    <cfRule type="cellIs" dxfId="536" priority="1" operator="greaterThan">
      <formula>75%</formula>
    </cfRule>
    <cfRule type="cellIs" dxfId="535" priority="4" operator="between">
      <formula>0%</formula>
      <formula>25%</formula>
    </cfRule>
    <cfRule type="cellIs" dxfId="534" priority="3" operator="between">
      <formula>26%</formula>
      <formula>50%</formula>
    </cfRule>
    <cfRule type="cellIs" dxfId="533" priority="2" operator="between">
      <formula>51%</formula>
      <formula>75%</formula>
    </cfRule>
  </conditionalFormatting>
  <dataValidations count="16">
    <dataValidation type="list" allowBlank="1" showInputMessage="1" showErrorMessage="1" sqref="AF26:AF31 AF33 AF35">
      <formula1>INDIRECT("IMPL[IMPLEMENTACION]")</formula1>
    </dataValidation>
    <dataValidation type="list" allowBlank="1" showInputMessage="1" showErrorMessage="1" sqref="AD26:AD31 AD33 AD35">
      <formula1>INDIRECT("CONT[CONTROL]")</formula1>
    </dataValidation>
    <dataValidation type="list" allowBlank="1" showInputMessage="1" showErrorMessage="1" sqref="B26 B28:B29 B31 B33 B35">
      <formula1>INDIRECT("PROC[PROCESOS]")</formula1>
    </dataValidation>
    <dataValidation type="list" allowBlank="1" showInputMessage="1" showErrorMessage="1" sqref="D26 D28:D29 D33 D31 D35">
      <formula1>INDIRECT("FACT[FACTOR]")</formula1>
    </dataValidation>
    <dataValidation type="list" allowBlank="1" showInputMessage="1" showErrorMessage="1" sqref="E26 E28:E29">
      <formula1>INDIRECT("CLAS[CLASIFICACION]")</formula1>
    </dataValidation>
    <dataValidation type="list" allowBlank="1" showInputMessage="1" showErrorMessage="1" sqref="J26 J28:J29">
      <formula1>INDIRECT("PERI[PERIODICIDAD]")</formula1>
    </dataValidation>
    <dataValidation type="list" allowBlank="1" showInputMessage="1" showErrorMessage="1" sqref="M26 M28:M29 M31 M33 M35">
      <formula1>INDIRECT("ECON[ECONO]")</formula1>
    </dataValidation>
    <dataValidation type="list" allowBlank="1" showInputMessage="1" showErrorMessage="1" sqref="O26 O28:O29 O31 O33 O35">
      <formula1>INDIRECT("REPU[REPUT]")</formula1>
    </dataValidation>
    <dataValidation type="list" allowBlank="1" showInputMessage="1" showErrorMessage="1" sqref="Q26 Q28:Q29 Q31 Q33 Q35">
      <formula1>INDIRECT("OPER[OPER]")</formula1>
    </dataValidation>
    <dataValidation type="list" allowBlank="1" showInputMessage="1" showErrorMessage="1" sqref="S26 S28:S29 S31 S33 S35">
      <formula1>INDIRECT("ACTI[ACTIVO]")</formula1>
    </dataValidation>
    <dataValidation type="list" allowBlank="1" showInputMessage="1" showErrorMessage="1" sqref="T26 T28:T29 T31 T33 T35">
      <formula1>INDIRECT("CRIT[CRITERIO]")</formula1>
    </dataValidation>
    <dataValidation type="list" allowBlank="1" showInputMessage="1" showErrorMessage="1" sqref="AI26:AI31 AI33 AI35">
      <formula1>INDIRECT("DOCU[DOCUMENTADO]")</formula1>
    </dataValidation>
    <dataValidation type="list" allowBlank="1" showInputMessage="1" showErrorMessage="1" sqref="AN26 AN28:AN29 AN31 AN33 AN35 AN37">
      <formula1>INDIRECT("TRAT[TRATAMIENTO]")</formula1>
    </dataValidation>
    <dataValidation type="list" allowBlank="1" showInputMessage="1" showErrorMessage="1" sqref="A5 A8 A21:A22 A13 A16 A18 A28:A29 A31 A33 A35 A24:A26 A37:A38">
      <formula1>"SI,NO"</formula1>
    </dataValidation>
    <dataValidation type="list" allowBlank="1" showInputMessage="1" showErrorMessage="1" sqref="AF5:AF25 AF37:AF38">
      <formula1>"Manual,Automático"</formula1>
    </dataValidation>
    <dataValidation type="list" allowBlank="1" showInputMessage="1" showErrorMessage="1" sqref="AI37">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Listas!$K$2:$K$5</xm:f>
          </x14:formula1>
          <xm:sqref>S38</xm:sqref>
        </x14:dataValidation>
        <x14:dataValidation type="list" allowBlank="1" showInputMessage="1" showErrorMessage="1">
          <x14:formula1>
            <xm:f>Listas!$M$2:$M$15</xm:f>
          </x14:formula1>
          <xm:sqref>B38</xm:sqref>
        </x14:dataValidation>
        <x14:dataValidation type="list" allowBlank="1" showInputMessage="1" showErrorMessage="1">
          <x14:formula1>
            <xm:f>Listas!$L$2:$L$5</xm:f>
          </x14:formula1>
          <xm:sqref>T38</xm:sqref>
        </x14:dataValidation>
        <x14:dataValidation type="list" allowBlank="1" showInputMessage="1" showErrorMessage="1">
          <x14:formula1>
            <xm:f>Listas!$G$2:$G$11</xm:f>
          </x14:formula1>
          <xm:sqref>C38</xm:sqref>
        </x14:dataValidation>
        <x14:dataValidation type="list" allowBlank="1" showInputMessage="1" showErrorMessage="1">
          <x14:formula1>
            <xm:f>Listas!$B$2:$B$7</xm:f>
          </x14:formula1>
          <xm:sqref>D38</xm:sqref>
        </x14:dataValidation>
        <x14:dataValidation type="list" allowBlank="1" showInputMessage="1" showErrorMessage="1">
          <x14:formula1>
            <xm:f>Listas!$H$2:$H$3</xm:f>
          </x14:formula1>
          <xm:sqref>AI38</xm:sqref>
        </x14:dataValidation>
        <x14:dataValidation type="list" allowBlank="1" showInputMessage="1" showErrorMessage="1">
          <x14:formula1>
            <xm:f>Listas!$C$2:$C$8</xm:f>
          </x14:formula1>
          <xm:sqref>E38</xm:sqref>
        </x14:dataValidation>
        <x14:dataValidation type="list" allowBlank="1" showInputMessage="1" showErrorMessage="1">
          <x14:formula1>
            <xm:f>Listas!$F$2:$F$4</xm:f>
          </x14:formula1>
          <xm:sqref>AD38</xm:sqref>
        </x14:dataValidation>
        <x14:dataValidation type="list" allowBlank="1" showInputMessage="1" showErrorMessage="1">
          <x14:formula1>
            <xm:f>Listas!$Q$2:$Q$8</xm:f>
          </x14:formula1>
          <xm:sqref>J38</xm:sqref>
        </x14:dataValidation>
        <x14:dataValidation type="list" allowBlank="1" showInputMessage="1" showErrorMessage="1">
          <x14:formula1>
            <xm:f>Listas!$P$2:$P$7</xm:f>
          </x14:formula1>
          <xm:sqref>Q38</xm:sqref>
        </x14:dataValidation>
        <x14:dataValidation type="list" allowBlank="1" showInputMessage="1" showErrorMessage="1">
          <x14:formula1>
            <xm:f>Listas!$O$2:$O$7</xm:f>
          </x14:formula1>
          <xm:sqref>O38</xm:sqref>
        </x14:dataValidation>
        <x14:dataValidation type="list" allowBlank="1" showInputMessage="1" showErrorMessage="1">
          <x14:formula1>
            <xm:f>Listas!$N$2:$N$7</xm:f>
          </x14:formula1>
          <xm:sqref>M38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3"/>
  <sheetViews>
    <sheetView zoomScale="81" zoomScaleNormal="89" workbookViewId="0">
      <pane ySplit="3" topLeftCell="A12" activePane="bottomLeft" state="frozen"/>
      <selection activeCell="AB16" sqref="AB16"/>
      <selection pane="bottomLeft" activeCell="A12" sqref="A12:A14"/>
    </sheetView>
  </sheetViews>
  <sheetFormatPr baseColWidth="10" defaultColWidth="11.42578125" defaultRowHeight="15" customHeight="1"/>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5"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579" t="s">
        <v>1227</v>
      </c>
      <c r="AS1" s="579" t="s">
        <v>1255</v>
      </c>
    </row>
    <row r="2" spans="1:45"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row>
    <row r="3" spans="1:45"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c r="AP3" s="823" t="s">
        <v>181</v>
      </c>
      <c r="AQ3" s="817"/>
    </row>
    <row r="4" spans="1:45"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row>
    <row r="5" spans="1:45" ht="188.25" customHeight="1">
      <c r="A5" s="956" t="s">
        <v>51</v>
      </c>
      <c r="B5" s="957" t="s">
        <v>106</v>
      </c>
      <c r="C5" s="957" t="s">
        <v>1115</v>
      </c>
      <c r="D5" s="957" t="s">
        <v>79</v>
      </c>
      <c r="E5" s="957" t="s">
        <v>36</v>
      </c>
      <c r="F5" s="957" t="s">
        <v>914</v>
      </c>
      <c r="G5" s="1019" t="s">
        <v>1199</v>
      </c>
      <c r="H5" s="957" t="s">
        <v>1101</v>
      </c>
      <c r="I5" s="957" t="s">
        <v>915</v>
      </c>
      <c r="J5" s="957" t="s">
        <v>95</v>
      </c>
      <c r="K5" s="957">
        <v>1</v>
      </c>
      <c r="L5" s="959">
        <f>IF(J5="Diaria",+(K5/360),IF(J5="Mensual",+(K5/12),IF(J5="Bimestral",+(K5/6),IF(J5="Trimestral",+(K5/4),IF(J5="Semestral",+(K5/2),IF(J5="Anual",+(K5/1),""))))))</f>
        <v>0.5</v>
      </c>
      <c r="M5" s="957" t="s">
        <v>63</v>
      </c>
      <c r="N5" s="79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0.6</v>
      </c>
      <c r="O5" s="957" t="s">
        <v>48</v>
      </c>
      <c r="P5" s="79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957" t="s">
        <v>73</v>
      </c>
      <c r="R5" s="79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60" t="s">
        <v>60</v>
      </c>
      <c r="T5" s="960" t="s">
        <v>61</v>
      </c>
      <c r="U5" s="790">
        <f>+MAX(N5,P5,R5)</f>
        <v>0.6</v>
      </c>
      <c r="V5" s="969" t="str">
        <f>IF(L5&lt;=20%,"Muy baja",IF(L5&lt;=40%,"Baja",IF(L5&lt;=60%,"Media",IF(L5&lt;=80%,"Alta",IF(L5&lt;=100%,"Muy alta",IF(L5&gt;=100%,"Muy alta",""))))))</f>
        <v>Media</v>
      </c>
      <c r="W5" s="801">
        <f>+IFERROR(VLOOKUP(V5,[14]Fórmula!$F$1:$G$6,2,FALSE),"")</f>
        <v>0.6</v>
      </c>
      <c r="X5" s="969" t="str">
        <f>IF(U5=20%,"Leve",IF(U5=40%,"Menor",IF(U5=60%,"Moderado",IF(U5=80%,"Mayor",IF(U5=100%,"Catastrófico","")))))</f>
        <v>Moderado</v>
      </c>
      <c r="Y5" s="801">
        <f>+IFERROR(VLOOKUP(X5,[14]Fórmula!$H$1:$I$6,2,FALSE),"")</f>
        <v>0.6</v>
      </c>
      <c r="Z5" s="965" t="str">
        <f>+IFERROR(VLOOKUP(V5&amp;X5,[14]Fórmula!$C$2:$D$26,2,FALSE),"")</f>
        <v>Moderado</v>
      </c>
      <c r="AA5" s="793">
        <f>IF(Z5="Bajo",25%,IF(Z5="Moderado",50%,IF(Z5="Alto",75%,IF(Z5="Extremo",100%,""))))</f>
        <v>0.5</v>
      </c>
      <c r="AB5" s="1030" t="s">
        <v>916</v>
      </c>
      <c r="AC5" s="48" t="s">
        <v>1103</v>
      </c>
      <c r="AD5" s="48" t="s">
        <v>57</v>
      </c>
      <c r="AE5" s="31">
        <f t="shared" ref="AE5:AE19" si="0">IF(AD5="Preventivo",25%,IF(AD5="Detectivo",15%,IF(AD5="Correctivo",10%,"")))</f>
        <v>0.25</v>
      </c>
      <c r="AF5" s="303" t="s">
        <v>214</v>
      </c>
      <c r="AG5" s="31">
        <f t="shared" ref="AG5:AG19" si="1">IF(AF5="Manual",15%,IF(AF5="Automático",25%,""))</f>
        <v>0.15</v>
      </c>
      <c r="AH5" s="31">
        <f t="shared" ref="AH5:AH13" si="2">+AG5+AE5</f>
        <v>0.4</v>
      </c>
      <c r="AI5" s="291" t="s">
        <v>24</v>
      </c>
      <c r="AJ5" s="303" t="s">
        <v>917</v>
      </c>
      <c r="AK5" s="303">
        <f>+AH5*AA5</f>
        <v>0.2</v>
      </c>
      <c r="AL5" s="32">
        <f>+AA5-AK5</f>
        <v>0.3</v>
      </c>
      <c r="AM5" s="878" t="str">
        <f>+IF(C5="Corrupción","Moderado",IF(AL7&lt;=25%,"Bajo",IF(AL7&lt;=50%,"Moderado",IF(AL7&lt;=75%,"Alto",IF(AL7&gt;75%,"Extremo","")))))</f>
        <v>Bajo</v>
      </c>
      <c r="AN5" s="804" t="s">
        <v>59</v>
      </c>
      <c r="AO5" s="134">
        <v>1</v>
      </c>
      <c r="AP5" s="88" t="s">
        <v>918</v>
      </c>
      <c r="AQ5" s="294" t="s">
        <v>919</v>
      </c>
    </row>
    <row r="6" spans="1:45" ht="102">
      <c r="A6" s="848"/>
      <c r="B6" s="851"/>
      <c r="C6" s="851"/>
      <c r="D6" s="851"/>
      <c r="E6" s="851"/>
      <c r="F6" s="851"/>
      <c r="G6" s="1020"/>
      <c r="H6" s="851"/>
      <c r="I6" s="851"/>
      <c r="J6" s="851"/>
      <c r="K6" s="851"/>
      <c r="L6" s="861"/>
      <c r="M6" s="851"/>
      <c r="N6" s="795"/>
      <c r="O6" s="851"/>
      <c r="P6" s="795"/>
      <c r="Q6" s="851"/>
      <c r="R6" s="795"/>
      <c r="S6" s="864"/>
      <c r="T6" s="864"/>
      <c r="U6" s="790"/>
      <c r="V6" s="870"/>
      <c r="W6" s="801"/>
      <c r="X6" s="870"/>
      <c r="Y6" s="801"/>
      <c r="Z6" s="1015"/>
      <c r="AA6" s="793"/>
      <c r="AB6" s="854"/>
      <c r="AC6" s="48" t="s">
        <v>1270</v>
      </c>
      <c r="AD6" s="48" t="s">
        <v>57</v>
      </c>
      <c r="AE6" s="31">
        <f t="shared" si="0"/>
        <v>0.25</v>
      </c>
      <c r="AF6" s="303" t="s">
        <v>214</v>
      </c>
      <c r="AG6" s="31">
        <f t="shared" si="1"/>
        <v>0.15</v>
      </c>
      <c r="AH6" s="31">
        <f t="shared" si="2"/>
        <v>0.4</v>
      </c>
      <c r="AI6" s="291" t="s">
        <v>24</v>
      </c>
      <c r="AJ6" s="303" t="s">
        <v>920</v>
      </c>
      <c r="AK6" s="303">
        <f>+AL5*AH6</f>
        <v>0.12</v>
      </c>
      <c r="AL6" s="32">
        <f>+AL5-AK6</f>
        <v>0.18</v>
      </c>
      <c r="AM6" s="878"/>
      <c r="AN6" s="804"/>
      <c r="AO6" s="140">
        <v>2</v>
      </c>
      <c r="AP6" s="40" t="s">
        <v>921</v>
      </c>
      <c r="AQ6" s="294" t="s">
        <v>919</v>
      </c>
    </row>
    <row r="7" spans="1:45" ht="138" customHeight="1">
      <c r="A7" s="848"/>
      <c r="B7" s="851"/>
      <c r="C7" s="851"/>
      <c r="D7" s="851"/>
      <c r="E7" s="851"/>
      <c r="F7" s="851"/>
      <c r="G7" s="1020"/>
      <c r="H7" s="851"/>
      <c r="I7" s="851"/>
      <c r="J7" s="851"/>
      <c r="K7" s="851"/>
      <c r="L7" s="861"/>
      <c r="M7" s="851"/>
      <c r="N7" s="795"/>
      <c r="O7" s="851"/>
      <c r="P7" s="795"/>
      <c r="Q7" s="851"/>
      <c r="R7" s="795"/>
      <c r="S7" s="864"/>
      <c r="T7" s="864"/>
      <c r="U7" s="790"/>
      <c r="V7" s="870"/>
      <c r="W7" s="801"/>
      <c r="X7" s="870"/>
      <c r="Y7" s="801"/>
      <c r="Z7" s="1015"/>
      <c r="AA7" s="793"/>
      <c r="AB7" s="854"/>
      <c r="AC7" s="705" t="s">
        <v>922</v>
      </c>
      <c r="AD7" s="48" t="s">
        <v>57</v>
      </c>
      <c r="AE7" s="31">
        <f t="shared" si="0"/>
        <v>0.25</v>
      </c>
      <c r="AF7" s="303" t="s">
        <v>214</v>
      </c>
      <c r="AG7" s="31">
        <f t="shared" si="1"/>
        <v>0.15</v>
      </c>
      <c r="AH7" s="31">
        <f t="shared" si="2"/>
        <v>0.4</v>
      </c>
      <c r="AI7" s="291" t="s">
        <v>41</v>
      </c>
      <c r="AJ7" s="303"/>
      <c r="AK7" s="303">
        <f>+AL6*AH7</f>
        <v>7.1999999999999995E-2</v>
      </c>
      <c r="AL7" s="32">
        <f>+AL6-AK7</f>
        <v>0.108</v>
      </c>
      <c r="AM7" s="878"/>
      <c r="AN7" s="804"/>
      <c r="AO7" s="140">
        <v>3</v>
      </c>
      <c r="AP7" s="29" t="s">
        <v>923</v>
      </c>
      <c r="AQ7" s="294" t="s">
        <v>919</v>
      </c>
    </row>
    <row r="8" spans="1:45" ht="167.25" customHeight="1">
      <c r="A8" s="1026"/>
      <c r="B8" s="910"/>
      <c r="C8" s="910"/>
      <c r="D8" s="910"/>
      <c r="E8" s="910"/>
      <c r="F8" s="910"/>
      <c r="G8" s="1021"/>
      <c r="H8" s="910"/>
      <c r="I8" s="910"/>
      <c r="J8" s="910"/>
      <c r="K8" s="910"/>
      <c r="L8" s="1010"/>
      <c r="M8" s="910"/>
      <c r="N8" s="291"/>
      <c r="O8" s="910"/>
      <c r="P8" s="291"/>
      <c r="Q8" s="910"/>
      <c r="R8" s="291"/>
      <c r="S8" s="1009"/>
      <c r="T8" s="1009"/>
      <c r="U8" s="286"/>
      <c r="V8" s="1018"/>
      <c r="W8" s="296"/>
      <c r="X8" s="1018"/>
      <c r="Y8" s="296"/>
      <c r="Z8" s="996"/>
      <c r="AA8" s="289"/>
      <c r="AB8" s="1031"/>
      <c r="AC8" s="48" t="s">
        <v>1102</v>
      </c>
      <c r="AD8" s="48" t="s">
        <v>57</v>
      </c>
      <c r="AE8" s="31">
        <f t="shared" ref="AE8" si="3">IF(AD8="Preventivo",25%,IF(AD8="Detectivo",15%,IF(AD8="Correctivo",10%,"")))</f>
        <v>0.25</v>
      </c>
      <c r="AF8" s="303" t="s">
        <v>214</v>
      </c>
      <c r="AG8" s="31">
        <f t="shared" ref="AG8" si="4">IF(AF8="Manual",15%,IF(AF8="Automático",25%,""))</f>
        <v>0.15</v>
      </c>
      <c r="AH8" s="31">
        <f t="shared" ref="AH8" si="5">+AG8+AE8</f>
        <v>0.4</v>
      </c>
      <c r="AI8" s="291" t="s">
        <v>41</v>
      </c>
      <c r="AJ8" s="303"/>
      <c r="AK8" s="303"/>
      <c r="AL8" s="32"/>
      <c r="AM8" s="382"/>
      <c r="AN8" s="298"/>
      <c r="AO8" s="140"/>
      <c r="AP8" s="29"/>
      <c r="AQ8" s="294"/>
    </row>
    <row r="9" spans="1:45" ht="147" customHeight="1">
      <c r="A9" s="1050" t="s">
        <v>51</v>
      </c>
      <c r="B9" s="813" t="s">
        <v>106</v>
      </c>
      <c r="C9" s="813" t="s">
        <v>58</v>
      </c>
      <c r="D9" s="813" t="s">
        <v>79</v>
      </c>
      <c r="E9" s="813" t="s">
        <v>80</v>
      </c>
      <c r="F9" s="958" t="s">
        <v>343</v>
      </c>
      <c r="G9" s="1055" t="s">
        <v>344</v>
      </c>
      <c r="H9" s="813" t="s">
        <v>345</v>
      </c>
      <c r="I9" s="958" t="s">
        <v>346</v>
      </c>
      <c r="J9" s="813" t="s">
        <v>50</v>
      </c>
      <c r="K9" s="813">
        <v>0</v>
      </c>
      <c r="L9" s="1051">
        <f>IF(J9="Diaria",+(K9/360),IF(J9="Semanal",+(K9/52),IF(J9="Mensual",+(K9/12),IF(J9="Bimestral",+(K9/6),IF(J9="Trimestral",+(K9/4),IF(J9="Semestral",+(K9/2),IF(J9="Anual",+(K9/1),"")))))))</f>
        <v>0</v>
      </c>
      <c r="M9" s="813" t="s">
        <v>47</v>
      </c>
      <c r="N9" s="81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813" t="s">
        <v>48</v>
      </c>
      <c r="P9" s="81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813" t="s">
        <v>73</v>
      </c>
      <c r="R9" s="81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1045" t="s">
        <v>60</v>
      </c>
      <c r="T9" s="1045" t="s">
        <v>28</v>
      </c>
      <c r="U9" s="790">
        <f>+MAX(N9,P9,R9)</f>
        <v>0.4</v>
      </c>
      <c r="V9" s="1044" t="str">
        <f>IF(L9&lt;=20%,"Muy baja",IF(L9&lt;=40%,"Baja",IF(L9&lt;=60%,"Media",IF(L9&lt;=80%,"Alta",IF(L9&lt;=100%,"Muy alta",IF(L9&gt;=100%,"Muy alta",""))))))</f>
        <v>Muy baja</v>
      </c>
      <c r="W9" s="1053">
        <f>+IFERROR(VLOOKUP(V9,[14]Fórmula!$F$1:$G$6,2,FALSE),"")</f>
        <v>0.2</v>
      </c>
      <c r="X9" s="1054" t="s">
        <v>56</v>
      </c>
      <c r="Y9" s="1057">
        <f>+IFERROR(VLOOKUP(X9,[14]Fórmula!$H$1:$I$6,2,FALSE),"")</f>
        <v>0.6</v>
      </c>
      <c r="Z9" s="1052" t="str">
        <f>+IFERROR(VLOOKUP(V9&amp;X9,[14]Fórmula!$C$2:$D$26,2,FALSE),"")</f>
        <v>Moderado</v>
      </c>
      <c r="AA9" s="793">
        <f>IF(Z9="Bajo",25%,IF(Z9="Moderado",50%,IF(Z9="Alto",75%,IF(Z9="Extremo",100%,""))))</f>
        <v>0.5</v>
      </c>
      <c r="AB9" s="1042" t="s">
        <v>347</v>
      </c>
      <c r="AC9" s="39" t="s">
        <v>1104</v>
      </c>
      <c r="AD9" s="39" t="s">
        <v>57</v>
      </c>
      <c r="AE9" s="214">
        <f t="shared" si="0"/>
        <v>0.25</v>
      </c>
      <c r="AF9" s="331" t="s">
        <v>214</v>
      </c>
      <c r="AG9" s="214">
        <f t="shared" si="1"/>
        <v>0.15</v>
      </c>
      <c r="AH9" s="214">
        <f t="shared" si="2"/>
        <v>0.4</v>
      </c>
      <c r="AI9" s="306" t="s">
        <v>24</v>
      </c>
      <c r="AJ9" s="331" t="s">
        <v>351</v>
      </c>
      <c r="AK9" s="207">
        <f>+AA9*AH9</f>
        <v>0.2</v>
      </c>
      <c r="AL9" s="208">
        <f>+AA9-AK9</f>
        <v>0.3</v>
      </c>
      <c r="AM9" s="1052" t="str">
        <f>+IF(C9="Corrupción","Moderado",IF(AL11&lt;=25%,"Bajo",IF(AL11&lt;=50%,"Moderado",IF(AL11&lt;=75%,"Alto",IF(AL11&gt;75%,"Extremo","")))))</f>
        <v>Moderado</v>
      </c>
      <c r="AN9" s="1036" t="s">
        <v>59</v>
      </c>
      <c r="AO9" s="206">
        <v>1</v>
      </c>
      <c r="AP9" s="40" t="s">
        <v>355</v>
      </c>
      <c r="AQ9" s="306" t="s">
        <v>356</v>
      </c>
    </row>
    <row r="10" spans="1:45" ht="222.75" customHeight="1">
      <c r="A10" s="1050"/>
      <c r="B10" s="813"/>
      <c r="C10" s="813"/>
      <c r="D10" s="813"/>
      <c r="E10" s="813"/>
      <c r="F10" s="958"/>
      <c r="G10" s="1055"/>
      <c r="H10" s="813"/>
      <c r="I10" s="958"/>
      <c r="J10" s="813"/>
      <c r="K10" s="813"/>
      <c r="L10" s="1051"/>
      <c r="M10" s="813"/>
      <c r="N10" s="813"/>
      <c r="O10" s="813"/>
      <c r="P10" s="813"/>
      <c r="Q10" s="813"/>
      <c r="R10" s="813"/>
      <c r="S10" s="1045"/>
      <c r="T10" s="1045"/>
      <c r="U10" s="790"/>
      <c r="V10" s="1044"/>
      <c r="W10" s="1053"/>
      <c r="X10" s="1054"/>
      <c r="Y10" s="1057"/>
      <c r="Z10" s="1052"/>
      <c r="AA10" s="793"/>
      <c r="AB10" s="1042"/>
      <c r="AC10" s="39" t="s">
        <v>1105</v>
      </c>
      <c r="AD10" s="39" t="s">
        <v>57</v>
      </c>
      <c r="AE10" s="214">
        <f t="shared" si="0"/>
        <v>0.25</v>
      </c>
      <c r="AF10" s="331" t="s">
        <v>214</v>
      </c>
      <c r="AG10" s="214">
        <f t="shared" si="1"/>
        <v>0.15</v>
      </c>
      <c r="AH10" s="214">
        <f t="shared" si="2"/>
        <v>0.4</v>
      </c>
      <c r="AI10" s="306" t="s">
        <v>24</v>
      </c>
      <c r="AJ10" s="331" t="s">
        <v>367</v>
      </c>
      <c r="AK10" s="207">
        <f>+AL9*AH10</f>
        <v>0.12</v>
      </c>
      <c r="AL10" s="208">
        <f>+AL9-AK10</f>
        <v>0.18</v>
      </c>
      <c r="AM10" s="1052"/>
      <c r="AN10" s="1036"/>
      <c r="AO10" s="140">
        <v>2</v>
      </c>
      <c r="AP10" s="93" t="s">
        <v>370</v>
      </c>
      <c r="AQ10" s="366" t="s">
        <v>371</v>
      </c>
    </row>
    <row r="11" spans="1:45" ht="145.5" customHeight="1">
      <c r="A11" s="1050"/>
      <c r="B11" s="813"/>
      <c r="C11" s="813"/>
      <c r="D11" s="813"/>
      <c r="E11" s="813"/>
      <c r="F11" s="958"/>
      <c r="G11" s="1055"/>
      <c r="H11" s="813"/>
      <c r="I11" s="958"/>
      <c r="J11" s="813"/>
      <c r="K11" s="813"/>
      <c r="L11" s="1051"/>
      <c r="M11" s="813"/>
      <c r="N11" s="813"/>
      <c r="O11" s="813"/>
      <c r="P11" s="813"/>
      <c r="Q11" s="813"/>
      <c r="R11" s="813"/>
      <c r="S11" s="1045"/>
      <c r="T11" s="1045"/>
      <c r="U11" s="790"/>
      <c r="V11" s="1044"/>
      <c r="W11" s="1053"/>
      <c r="X11" s="1054"/>
      <c r="Y11" s="1057"/>
      <c r="Z11" s="1052"/>
      <c r="AA11" s="793"/>
      <c r="AB11" s="1042"/>
      <c r="AC11" s="39" t="s">
        <v>924</v>
      </c>
      <c r="AD11" s="39" t="s">
        <v>57</v>
      </c>
      <c r="AE11" s="214">
        <f t="shared" si="0"/>
        <v>0.25</v>
      </c>
      <c r="AF11" s="331" t="s">
        <v>214</v>
      </c>
      <c r="AG11" s="214">
        <f t="shared" si="1"/>
        <v>0.15</v>
      </c>
      <c r="AH11" s="214">
        <f t="shared" si="2"/>
        <v>0.4</v>
      </c>
      <c r="AI11" s="306" t="s">
        <v>24</v>
      </c>
      <c r="AJ11" s="331" t="s">
        <v>367</v>
      </c>
      <c r="AK11" s="207">
        <f>+AL10*AH11</f>
        <v>7.1999999999999995E-2</v>
      </c>
      <c r="AL11" s="208">
        <f>+AL10-AK11</f>
        <v>0.108</v>
      </c>
      <c r="AM11" s="1052"/>
      <c r="AN11" s="1036"/>
      <c r="AO11" s="140">
        <v>3</v>
      </c>
      <c r="AP11" s="93" t="s">
        <v>383</v>
      </c>
      <c r="AQ11" s="366" t="s">
        <v>384</v>
      </c>
    </row>
    <row r="12" spans="1:45" ht="153" customHeight="1">
      <c r="A12" s="1050" t="s">
        <v>51</v>
      </c>
      <c r="B12" s="813" t="s">
        <v>106</v>
      </c>
      <c r="C12" s="813" t="s">
        <v>1115</v>
      </c>
      <c r="D12" s="813" t="s">
        <v>35</v>
      </c>
      <c r="E12" s="813" t="s">
        <v>100</v>
      </c>
      <c r="F12" s="958" t="s">
        <v>925</v>
      </c>
      <c r="G12" s="1055" t="s">
        <v>1200</v>
      </c>
      <c r="H12" s="813" t="s">
        <v>1106</v>
      </c>
      <c r="I12" s="958" t="s">
        <v>927</v>
      </c>
      <c r="J12" s="813" t="s">
        <v>33</v>
      </c>
      <c r="K12" s="813">
        <v>0</v>
      </c>
      <c r="L12" s="1051">
        <f>IF(J12="Diaria",+(K12/360),IF(J12="Semanal",+(K12/52),IF(J12="Mensual",+(K12/12),IF(J12="Bimestral",+(K12/6),IF(J12="Trimestral",+(K12/4),IF(J12="Semestral",+(K12/2),IF(J12="Anual",+(K12/1),"")))))))</f>
        <v>0</v>
      </c>
      <c r="M12" s="813" t="s">
        <v>75</v>
      </c>
      <c r="N12" s="813">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0.8</v>
      </c>
      <c r="O12" s="813" t="s">
        <v>48</v>
      </c>
      <c r="P12" s="813">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813" t="s">
        <v>73</v>
      </c>
      <c r="R12" s="813">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1045" t="s">
        <v>60</v>
      </c>
      <c r="T12" s="1045" t="s">
        <v>73</v>
      </c>
      <c r="U12" s="1056">
        <f>+MAX(N12,P12,R12)</f>
        <v>0.8</v>
      </c>
      <c r="V12" s="1044" t="str">
        <f>IF(L12&lt;=20%,"Muy baja",IF(L12&lt;=40%,"Baja",IF(L12&lt;=60%,"Media",IF(L12&lt;=80%,"Alta",IF(L12&lt;=100%,"Muy alta",IF(L12&gt;=100%,"Muy alta",""))))))</f>
        <v>Muy baja</v>
      </c>
      <c r="W12" s="955">
        <f>+IFERROR(VLOOKUP(V12,[14]Fórmula!$F$1:$G$6,2,FALSE),"")</f>
        <v>0.2</v>
      </c>
      <c r="X12" s="1043" t="str">
        <f>IF(U12=20%,"Leve",IF(U12=40%,"Menor",IF(U12=60%,"Moderado",IF(U12=80%,"Mayor",IF(U12=100%,"Catastrófico","")))))</f>
        <v>Mayor</v>
      </c>
      <c r="Y12" s="955">
        <f>+IFERROR(VLOOKUP(X12,[14]Fórmula!$H$1:$I$6,2,FALSE),"")</f>
        <v>0.8</v>
      </c>
      <c r="Z12" s="1041" t="str">
        <f>+IFERROR(VLOOKUP(V12&amp;X12,[14]Fórmula!$C$2:$D$26,2,FALSE),"")</f>
        <v>Alto</v>
      </c>
      <c r="AA12" s="1040">
        <f>IF(Z12="Bajo",25%,IF(Z12="Moderado",50%,IF(Z12="Alto",75%,IF(Z12="Extremo",100%,""))))</f>
        <v>0.75</v>
      </c>
      <c r="AB12" s="1042" t="s">
        <v>928</v>
      </c>
      <c r="AC12" s="39" t="s">
        <v>929</v>
      </c>
      <c r="AD12" s="39" t="s">
        <v>57</v>
      </c>
      <c r="AE12" s="214">
        <f t="shared" si="0"/>
        <v>0.25</v>
      </c>
      <c r="AF12" s="331" t="s">
        <v>214</v>
      </c>
      <c r="AG12" s="214">
        <f t="shared" si="1"/>
        <v>0.15</v>
      </c>
      <c r="AH12" s="214">
        <f t="shared" si="2"/>
        <v>0.4</v>
      </c>
      <c r="AI12" s="306" t="s">
        <v>24</v>
      </c>
      <c r="AJ12" s="331" t="s">
        <v>367</v>
      </c>
      <c r="AK12" s="207">
        <f>+AA12*AH12</f>
        <v>0.30000000000000004</v>
      </c>
      <c r="AL12" s="208">
        <f>+AA12-AK12</f>
        <v>0.44999999999999996</v>
      </c>
      <c r="AM12" s="1037" t="str">
        <f>+IF(C12="Corrupción","Moderado",IF(AL14&lt;=25%,"Bajo",IF(AL14&lt;=50%,"Moderado",IF(AL14&lt;=75%,"Alto",IF(AL14&gt;75%,"Extremo","")))))</f>
        <v>Moderado</v>
      </c>
      <c r="AN12" s="1036" t="s">
        <v>59</v>
      </c>
      <c r="AO12" s="206">
        <v>1</v>
      </c>
      <c r="AP12" s="39" t="s">
        <v>930</v>
      </c>
      <c r="AQ12" s="306" t="s">
        <v>931</v>
      </c>
    </row>
    <row r="13" spans="1:45" ht="162.75" customHeight="1">
      <c r="A13" s="1050"/>
      <c r="B13" s="813"/>
      <c r="C13" s="813"/>
      <c r="D13" s="813"/>
      <c r="E13" s="813"/>
      <c r="F13" s="958"/>
      <c r="G13" s="1055"/>
      <c r="H13" s="813"/>
      <c r="I13" s="958"/>
      <c r="J13" s="813"/>
      <c r="K13" s="813"/>
      <c r="L13" s="1051"/>
      <c r="M13" s="813"/>
      <c r="N13" s="813"/>
      <c r="O13" s="813"/>
      <c r="P13" s="813"/>
      <c r="Q13" s="813"/>
      <c r="R13" s="813"/>
      <c r="S13" s="1045"/>
      <c r="T13" s="1045"/>
      <c r="U13" s="1056"/>
      <c r="V13" s="1044"/>
      <c r="W13" s="955"/>
      <c r="X13" s="1043"/>
      <c r="Y13" s="955"/>
      <c r="Z13" s="1041"/>
      <c r="AA13" s="1040"/>
      <c r="AB13" s="1042"/>
      <c r="AC13" s="39" t="s">
        <v>932</v>
      </c>
      <c r="AD13" s="39" t="s">
        <v>57</v>
      </c>
      <c r="AE13" s="214">
        <f t="shared" si="0"/>
        <v>0.25</v>
      </c>
      <c r="AF13" s="331" t="s">
        <v>214</v>
      </c>
      <c r="AG13" s="214">
        <f t="shared" si="1"/>
        <v>0.15</v>
      </c>
      <c r="AH13" s="214">
        <f t="shared" si="2"/>
        <v>0.4</v>
      </c>
      <c r="AI13" s="306" t="s">
        <v>41</v>
      </c>
      <c r="AJ13" s="331"/>
      <c r="AK13" s="207">
        <f>+AL12*AH13</f>
        <v>0.18</v>
      </c>
      <c r="AL13" s="208">
        <f>+AL12-AK13</f>
        <v>0.26999999999999996</v>
      </c>
      <c r="AM13" s="1037"/>
      <c r="AN13" s="1036"/>
      <c r="AO13" s="209">
        <v>2</v>
      </c>
      <c r="AP13" s="39" t="s">
        <v>933</v>
      </c>
      <c r="AQ13" s="306" t="s">
        <v>934</v>
      </c>
    </row>
    <row r="14" spans="1:45" ht="169.5" customHeight="1">
      <c r="A14" s="1050"/>
      <c r="B14" s="813"/>
      <c r="C14" s="813"/>
      <c r="D14" s="813"/>
      <c r="E14" s="813"/>
      <c r="F14" s="958"/>
      <c r="G14" s="1055"/>
      <c r="H14" s="813"/>
      <c r="I14" s="958"/>
      <c r="J14" s="813"/>
      <c r="K14" s="813"/>
      <c r="L14" s="1051"/>
      <c r="M14" s="813"/>
      <c r="N14" s="813"/>
      <c r="O14" s="813"/>
      <c r="P14" s="813"/>
      <c r="Q14" s="813"/>
      <c r="R14" s="813"/>
      <c r="S14" s="1045"/>
      <c r="T14" s="1045"/>
      <c r="U14" s="1056"/>
      <c r="V14" s="1044"/>
      <c r="W14" s="955"/>
      <c r="X14" s="1043"/>
      <c r="Y14" s="955"/>
      <c r="Z14" s="1041"/>
      <c r="AA14" s="1040"/>
      <c r="AB14" s="1042"/>
      <c r="AC14" s="39" t="s">
        <v>935</v>
      </c>
      <c r="AD14" s="39" t="s">
        <v>57</v>
      </c>
      <c r="AE14" s="214">
        <f t="shared" si="0"/>
        <v>0.25</v>
      </c>
      <c r="AF14" s="331" t="s">
        <v>214</v>
      </c>
      <c r="AG14" s="214">
        <f t="shared" si="1"/>
        <v>0.15</v>
      </c>
      <c r="AH14" s="214">
        <v>0</v>
      </c>
      <c r="AI14" s="306" t="s">
        <v>24</v>
      </c>
      <c r="AJ14" s="331" t="s">
        <v>936</v>
      </c>
      <c r="AK14" s="207">
        <f>+AL13*AH14</f>
        <v>0</v>
      </c>
      <c r="AL14" s="208">
        <f>+AL13-AK14</f>
        <v>0.26999999999999996</v>
      </c>
      <c r="AM14" s="1037"/>
      <c r="AN14" s="1036"/>
      <c r="AO14" s="209">
        <v>3</v>
      </c>
      <c r="AP14" s="39" t="s">
        <v>937</v>
      </c>
      <c r="AQ14" s="366" t="s">
        <v>919</v>
      </c>
    </row>
    <row r="15" spans="1:45" ht="210" customHeight="1">
      <c r="A15" s="1058" t="s">
        <v>51</v>
      </c>
      <c r="B15" s="813" t="s">
        <v>106</v>
      </c>
      <c r="C15" s="813" t="s">
        <v>1115</v>
      </c>
      <c r="D15" s="813" t="s">
        <v>79</v>
      </c>
      <c r="E15" s="813" t="s">
        <v>36</v>
      </c>
      <c r="F15" s="1046" t="s">
        <v>938</v>
      </c>
      <c r="G15" s="1059" t="s">
        <v>1201</v>
      </c>
      <c r="H15" s="813" t="s">
        <v>1122</v>
      </c>
      <c r="I15" s="813" t="s">
        <v>940</v>
      </c>
      <c r="J15" s="813" t="s">
        <v>33</v>
      </c>
      <c r="K15" s="1046">
        <v>1</v>
      </c>
      <c r="L15" s="1051">
        <f>IF(J15="Diaria",+(K15/360),IF(J15="Semanal",+(K15/52),IF(J15="Mensual",+(K15/12),IF(J15="Bimestral",+(K15/6),IF(J15="Trimestral",+(K15/4),IF(J15="Semestral",+(K15/2),IF(J15="Anual",+(K15/1),"")))))))</f>
        <v>2.7777777777777779E-3</v>
      </c>
      <c r="M15" s="813" t="s">
        <v>86</v>
      </c>
      <c r="N15" s="81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1</v>
      </c>
      <c r="O15" s="813" t="s">
        <v>73</v>
      </c>
      <c r="P15" s="813">
        <f>IF(O15="Menor al 1% del patrimonio de la Lotería de Bogotá",20%,IF(O15="Entre el 1% y el 3% del patrimonio de la Lotería de Bogotá",40%,IF(O15="Entre el 3% y el 6% del patrimonio de la Lotería de Bogotá",60%,IF(O15="Entre el 6% y el 10% del patrimonio de la Lotería de Bogotá",80%,IF(O15="Mayor al 10% del patrimonio de la Lotería de Bogotá",100%,IF(O15="NA",0%,""))))))</f>
        <v>0</v>
      </c>
      <c r="Q15" s="813" t="s">
        <v>73</v>
      </c>
      <c r="R15" s="813">
        <f>IF(Q15="Menor al 1% del patrimonio de la Lotería de Bogotá",20%,IF(Q15="Entre el 1% y el 3% del patrimonio de la Lotería de Bogotá",40%,IF(Q15="Entre el 3% y el 6% del patrimonio de la Lotería de Bogotá",60%,IF(Q15="Entre el 6% y el 10% del patrimonio de la Lotería de Bogotá",80%,IF(Q15="Mayor al 10% del patrimonio de la Lotería de Bogotá",100%,IF(Q15="NA",0%,""))))))</f>
        <v>0</v>
      </c>
      <c r="S15" s="1045" t="s">
        <v>60</v>
      </c>
      <c r="T15" s="1045" t="s">
        <v>73</v>
      </c>
      <c r="U15" s="1056">
        <f>+MAX(N15,P15,R15)</f>
        <v>1</v>
      </c>
      <c r="V15" s="1044" t="str">
        <f>IF(L15&lt;=20%,"Muy baja",IF(L15&lt;=40%,"Baja",IF(L15&lt;=60%,"Media",IF(L15&lt;=80%,"Alta",IF(L15&lt;=100%,"Muy alta",IF(L15&gt;=100%,"Muy alta",""))))))</f>
        <v>Muy baja</v>
      </c>
      <c r="W15" s="955">
        <f>+IFERROR(VLOOKUP(V15,[14]Fórmula!$F$1:$G$6,2,FALSE),"")</f>
        <v>0.2</v>
      </c>
      <c r="X15" s="1048" t="str">
        <f>IF(U15=20%,"Leve",IF(U15=40%,"Menor",IF(U15=60%,"Moderado",IF(U15=80%,"Mayor",IF(U15=100%,"Catastrófico","")))))</f>
        <v>Catastrófico</v>
      </c>
      <c r="Y15" s="1049">
        <f>+IFERROR(VLOOKUP(X15,[14]Fórmula!$H$1:$I$6,2,FALSE),"")</f>
        <v>1</v>
      </c>
      <c r="Z15" s="1047" t="str">
        <f>+IFERROR(VLOOKUP(V15&amp;X15,[14]Fórmula!$C$2:$D$26,2,FALSE),"")</f>
        <v>Extremo</v>
      </c>
      <c r="AA15" s="1040">
        <f>IF(Z15="Bajo",25%,IF(Z15="Moderado",50%,IF(Z15="Alto",75%,IF(Z15="Extremo",100%,""))))</f>
        <v>1</v>
      </c>
      <c r="AB15" s="1046" t="s">
        <v>941</v>
      </c>
      <c r="AC15" s="266" t="s">
        <v>1107</v>
      </c>
      <c r="AD15" s="39" t="s">
        <v>57</v>
      </c>
      <c r="AE15" s="214">
        <f t="shared" si="0"/>
        <v>0.25</v>
      </c>
      <c r="AF15" s="331" t="s">
        <v>214</v>
      </c>
      <c r="AG15" s="214">
        <f t="shared" si="1"/>
        <v>0.15</v>
      </c>
      <c r="AH15" s="214">
        <f t="shared" ref="AH15:AH19" si="6">+AG15+AE15</f>
        <v>0.4</v>
      </c>
      <c r="AI15" s="306" t="s">
        <v>24</v>
      </c>
      <c r="AJ15" s="331" t="s">
        <v>942</v>
      </c>
      <c r="AK15" s="207">
        <f>+AA15*AH15</f>
        <v>0.4</v>
      </c>
      <c r="AL15" s="208">
        <f>+AA15-AK15</f>
        <v>0.6</v>
      </c>
      <c r="AM15" s="1037" t="str">
        <f>+IF(C16="Corrupción","Moderado",IF(C16&lt;=25%,"Bajo",IF(C16&lt;=50%,"Moderado",IF(C16&lt;=75%,"Alto",IF(C16&gt;75%,"Extremo","")))))</f>
        <v>Bajo</v>
      </c>
      <c r="AN15" s="1036" t="s">
        <v>59</v>
      </c>
      <c r="AO15" s="210"/>
      <c r="AP15" s="331"/>
      <c r="AQ15" s="306" t="s">
        <v>934</v>
      </c>
    </row>
    <row r="16" spans="1:45" ht="197.25" customHeight="1" thickBot="1">
      <c r="A16" s="1058"/>
      <c r="B16" s="813"/>
      <c r="C16" s="813"/>
      <c r="D16" s="813"/>
      <c r="E16" s="813"/>
      <c r="F16" s="1046"/>
      <c r="G16" s="1059"/>
      <c r="H16" s="813"/>
      <c r="I16" s="813"/>
      <c r="J16" s="813"/>
      <c r="K16" s="1046"/>
      <c r="L16" s="1051"/>
      <c r="M16" s="813"/>
      <c r="N16" s="813"/>
      <c r="O16" s="813"/>
      <c r="P16" s="813"/>
      <c r="Q16" s="813"/>
      <c r="R16" s="813"/>
      <c r="S16" s="1045"/>
      <c r="T16" s="1045"/>
      <c r="U16" s="1056"/>
      <c r="V16" s="1044"/>
      <c r="W16" s="955"/>
      <c r="X16" s="1048"/>
      <c r="Y16" s="1049"/>
      <c r="Z16" s="1047"/>
      <c r="AA16" s="1040"/>
      <c r="AB16" s="1046"/>
      <c r="AC16" s="266" t="s">
        <v>1108</v>
      </c>
      <c r="AD16" s="257" t="s">
        <v>57</v>
      </c>
      <c r="AE16" s="534">
        <f t="shared" si="0"/>
        <v>0.25</v>
      </c>
      <c r="AF16" s="259" t="s">
        <v>214</v>
      </c>
      <c r="AG16" s="534">
        <f t="shared" si="1"/>
        <v>0.15</v>
      </c>
      <c r="AH16" s="216">
        <f t="shared" si="6"/>
        <v>0.4</v>
      </c>
      <c r="AI16" s="306" t="s">
        <v>24</v>
      </c>
      <c r="AJ16" s="331" t="s">
        <v>942</v>
      </c>
      <c r="AK16" s="211">
        <f>+AL15*AH16</f>
        <v>0.24</v>
      </c>
      <c r="AL16" s="212">
        <f>+AL15-AK16</f>
        <v>0.36</v>
      </c>
      <c r="AM16" s="1038"/>
      <c r="AN16" s="1039"/>
      <c r="AO16" s="213"/>
      <c r="AP16" s="155"/>
      <c r="AQ16" s="358" t="s">
        <v>934</v>
      </c>
    </row>
    <row r="17" spans="1:47" ht="120" customHeight="1" thickBot="1">
      <c r="A17" s="1058"/>
      <c r="B17" s="813"/>
      <c r="C17" s="813"/>
      <c r="D17" s="813"/>
      <c r="E17" s="813"/>
      <c r="F17" s="1046"/>
      <c r="G17" s="1059"/>
      <c r="H17" s="813"/>
      <c r="I17" s="813"/>
      <c r="J17" s="813"/>
      <c r="K17" s="1046"/>
      <c r="L17" s="1051"/>
      <c r="M17" s="813"/>
      <c r="N17" s="306"/>
      <c r="O17" s="813"/>
      <c r="P17" s="306"/>
      <c r="Q17" s="813"/>
      <c r="R17" s="306"/>
      <c r="S17" s="1045"/>
      <c r="T17" s="1045"/>
      <c r="U17" s="528"/>
      <c r="V17" s="1044"/>
      <c r="W17" s="523"/>
      <c r="X17" s="1048"/>
      <c r="Y17" s="530"/>
      <c r="Z17" s="1047"/>
      <c r="AA17" s="526"/>
      <c r="AB17" s="1046"/>
      <c r="AC17" s="266" t="s">
        <v>1123</v>
      </c>
      <c r="AD17" s="39" t="s">
        <v>22</v>
      </c>
      <c r="AE17" s="214">
        <f t="shared" si="0"/>
        <v>0.1</v>
      </c>
      <c r="AF17" s="331" t="s">
        <v>214</v>
      </c>
      <c r="AG17" s="214">
        <f t="shared" ref="AG17" si="7">IF(AF17="Manual",15%,IF(AF17="Automático",25%,""))</f>
        <v>0.15</v>
      </c>
      <c r="AH17" s="516"/>
      <c r="AI17" s="515"/>
      <c r="AJ17" s="517"/>
      <c r="AK17" s="518"/>
      <c r="AL17" s="519"/>
      <c r="AM17" s="520"/>
      <c r="AN17" s="521"/>
      <c r="AO17" s="522"/>
      <c r="AP17" s="259" t="s">
        <v>1109</v>
      </c>
      <c r="AQ17" s="358"/>
    </row>
    <row r="18" spans="1:47" ht="150.75" customHeight="1" thickBot="1">
      <c r="A18" s="536" t="s">
        <v>216</v>
      </c>
      <c r="B18" s="553" t="s">
        <v>106</v>
      </c>
      <c r="C18" s="422" t="s">
        <v>92</v>
      </c>
      <c r="D18" s="422" t="s">
        <v>79</v>
      </c>
      <c r="E18" s="422" t="s">
        <v>36</v>
      </c>
      <c r="F18" s="544" t="s">
        <v>594</v>
      </c>
      <c r="G18" s="422" t="s">
        <v>595</v>
      </c>
      <c r="H18" s="422" t="s">
        <v>596</v>
      </c>
      <c r="I18" s="544" t="s">
        <v>597</v>
      </c>
      <c r="J18" s="422" t="s">
        <v>66</v>
      </c>
      <c r="K18" s="422">
        <v>1</v>
      </c>
      <c r="L18" s="535">
        <v>2.7777777777777779E-3</v>
      </c>
      <c r="M18" s="422" t="s">
        <v>30</v>
      </c>
      <c r="N18" s="422">
        <f t="shared" ref="N18:N22" si="8">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422" t="s">
        <v>64</v>
      </c>
      <c r="P18" s="422">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422" t="s">
        <v>73</v>
      </c>
      <c r="R18" s="42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424" t="s">
        <v>60</v>
      </c>
      <c r="T18" s="437" t="s">
        <v>45</v>
      </c>
      <c r="U18" s="437">
        <f t="shared" ref="U18:U21" si="9">+MAX(N18,P18,R18)</f>
        <v>0.6</v>
      </c>
      <c r="V18" s="441" t="str">
        <f t="shared" ref="V18:V23" si="10">IF(L18&lt;=20%,"Muy baja",IF(L18&lt;=40%,"Baja",IF(L18&lt;=60%,"Media",IF(L18&lt;=80%,"Alta",IF(L18&lt;=100%,"Muy alta",IF(L18&gt;=100%,"Muy alta",""))))))</f>
        <v>Muy baja</v>
      </c>
      <c r="W18" s="460">
        <f>+IFERROR(VLOOKUP(V18,Fórmula!$F$1:$G$6,2,FALSE),"")</f>
        <v>0.2</v>
      </c>
      <c r="X18" s="438" t="str">
        <f>IF(U18=20%,"Leve",IF(U18=40%,"Menor",IF(U18=60%,"Moderado",IF(U18=80%,"Mayor",IF(U18=100%,"Catastrófico","")))))</f>
        <v>Moderado</v>
      </c>
      <c r="Y18" s="295" t="s">
        <v>56</v>
      </c>
      <c r="Z18" s="273" t="str">
        <f>+IFERROR(VLOOKUP(V18&amp;X18,Fórmula!$C$2:$D$26,2,FALSE),"")</f>
        <v>Moderado</v>
      </c>
      <c r="AA18" s="295" t="s">
        <v>56</v>
      </c>
      <c r="AB18" s="57" t="s">
        <v>599</v>
      </c>
      <c r="AC18" s="57" t="s">
        <v>1124</v>
      </c>
      <c r="AD18" s="49" t="s">
        <v>57</v>
      </c>
      <c r="AE18" s="22">
        <f t="shared" si="0"/>
        <v>0.25</v>
      </c>
      <c r="AF18" s="302" t="s">
        <v>214</v>
      </c>
      <c r="AG18" s="22">
        <f t="shared" si="1"/>
        <v>0.15</v>
      </c>
      <c r="AH18" s="22">
        <f t="shared" si="6"/>
        <v>0.4</v>
      </c>
      <c r="AI18" s="280" t="s">
        <v>24</v>
      </c>
      <c r="AJ18" s="302" t="s">
        <v>638</v>
      </c>
      <c r="AK18" s="302" t="s">
        <v>638</v>
      </c>
      <c r="AL18" s="363">
        <v>0.3</v>
      </c>
      <c r="AM18" s="338" t="s">
        <v>56</v>
      </c>
      <c r="AN18" s="495" t="s">
        <v>59</v>
      </c>
      <c r="AO18" s="489">
        <v>1</v>
      </c>
      <c r="AP18" s="485" t="s">
        <v>600</v>
      </c>
      <c r="AQ18" s="490" t="s">
        <v>155</v>
      </c>
    </row>
    <row r="19" spans="1:47" ht="178.5" customHeight="1">
      <c r="A19" s="439" t="s">
        <v>216</v>
      </c>
      <c r="B19" s="291" t="s">
        <v>106</v>
      </c>
      <c r="C19" s="291" t="s">
        <v>109</v>
      </c>
      <c r="D19" s="291" t="s">
        <v>35</v>
      </c>
      <c r="E19" s="291" t="s">
        <v>80</v>
      </c>
      <c r="F19" s="29" t="s">
        <v>943</v>
      </c>
      <c r="G19" s="43" t="s">
        <v>944</v>
      </c>
      <c r="H19" s="541" t="s">
        <v>945</v>
      </c>
      <c r="I19" s="541" t="s">
        <v>946</v>
      </c>
      <c r="J19" s="291" t="s">
        <v>33</v>
      </c>
      <c r="K19" s="291">
        <v>72</v>
      </c>
      <c r="L19" s="462">
        <f>IF(J19="Diaria",+(K19/360),IF(J19="Mensual",+(K19/12),IF(J19="Bimestral",+(K19/6),IF(J19="Trimestral",+(K19/4),IF(J19="Semestral",+(K19/2),IF(J19="Anual",+(K19/1),""))))))</f>
        <v>0.2</v>
      </c>
      <c r="M19" s="291" t="s">
        <v>73</v>
      </c>
      <c r="N19" s="291">
        <f t="shared" si="8"/>
        <v>0</v>
      </c>
      <c r="O19" s="291" t="s">
        <v>64</v>
      </c>
      <c r="P19" s="291">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0.6</v>
      </c>
      <c r="Q19" s="291" t="s">
        <v>73</v>
      </c>
      <c r="R19" s="291">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286" t="s">
        <v>72</v>
      </c>
      <c r="T19" s="375" t="s">
        <v>28</v>
      </c>
      <c r="U19" s="375">
        <f t="shared" si="9"/>
        <v>0.6</v>
      </c>
      <c r="V19" s="537" t="str">
        <f t="shared" si="10"/>
        <v>Muy baja</v>
      </c>
      <c r="W19" s="555">
        <f>+IFERROR(VLOOKUP(V19,[6]Fórmula!$F$1:$G$6,2,FALSE),"")</f>
        <v>0.2</v>
      </c>
      <c r="X19" s="538" t="str">
        <f>IF(U19=20%,"Leve",IF(U19=40%,"Menor",IF(U19=60%,"Moderado",IF(U19=80%,"Mayor",IF(U19=100%,"Catastrófico","")))))</f>
        <v>Moderado</v>
      </c>
      <c r="Y19" s="470">
        <f>+IFERROR(VLOOKUP(X19,[6]Fórmula!$H$1:$I$6,2,FALSE),"")</f>
        <v>0.6</v>
      </c>
      <c r="Z19" s="440" t="str">
        <f>+IFERROR(VLOOKUP(V19&amp;X19,[6]Fórmula!$C$2:$D$26,2,FALSE),"")</f>
        <v>Moderado</v>
      </c>
      <c r="AA19" s="470">
        <f>IF(Z19="Bajo",25%,IF(Z19="Moderado",50%,IF(Z19="Alto",75%,IF(Z19="Extremo",100%,""))))</f>
        <v>0.5</v>
      </c>
      <c r="AB19" s="540" t="s">
        <v>947</v>
      </c>
      <c r="AC19" s="704" t="s">
        <v>1271</v>
      </c>
      <c r="AD19" s="49" t="s">
        <v>57</v>
      </c>
      <c r="AE19" s="446">
        <f t="shared" si="0"/>
        <v>0.25</v>
      </c>
      <c r="AF19" s="302" t="s">
        <v>214</v>
      </c>
      <c r="AG19" s="446">
        <f t="shared" si="1"/>
        <v>0.15</v>
      </c>
      <c r="AH19" s="446">
        <f t="shared" si="6"/>
        <v>0.4</v>
      </c>
      <c r="AI19" s="280" t="s">
        <v>24</v>
      </c>
      <c r="AJ19" s="302" t="s">
        <v>706</v>
      </c>
      <c r="AK19" s="302" t="s">
        <v>706</v>
      </c>
      <c r="AM19" s="273" t="str">
        <f>+IF(B19="Corrupción","Moderado",IF(AL19&lt;=25%,"Bajo",IF(AL19&lt;=50%,"Moderado",IF(AL19&lt;=75%,"Alto",IF(AL19&gt;75%,"Extremo","")))))</f>
        <v>Bajo</v>
      </c>
      <c r="AN19" s="286" t="s">
        <v>59</v>
      </c>
      <c r="AO19" s="83"/>
      <c r="AP19" s="83" t="s">
        <v>948</v>
      </c>
      <c r="AQ19" s="490" t="s">
        <v>155</v>
      </c>
    </row>
    <row r="20" spans="1:47" ht="210" customHeight="1">
      <c r="A20" s="525" t="s">
        <v>51</v>
      </c>
      <c r="B20" s="306" t="s">
        <v>106</v>
      </c>
      <c r="C20" s="306" t="s">
        <v>1193</v>
      </c>
      <c r="D20" s="306" t="s">
        <v>79</v>
      </c>
      <c r="E20" s="306" t="s">
        <v>36</v>
      </c>
      <c r="F20" s="500" t="s">
        <v>938</v>
      </c>
      <c r="G20" s="578" t="s">
        <v>1202</v>
      </c>
      <c r="H20" s="306" t="s">
        <v>1194</v>
      </c>
      <c r="I20" s="331" t="s">
        <v>940</v>
      </c>
      <c r="J20" s="306" t="s">
        <v>33</v>
      </c>
      <c r="K20" s="500">
        <v>1</v>
      </c>
      <c r="L20" s="524">
        <f>IF(J20="Diaria",+(K20/360),IF(J20="Semanal",+(K20/52),IF(J20="Mensual",+(K20/12),IF(J20="Bimestral",+(K20/6),IF(J20="Trimestral",+(K20/4),IF(J20="Semestral",+(K20/2),IF(J20="Anual",+(K20/1),"")))))))</f>
        <v>2.7777777777777779E-3</v>
      </c>
      <c r="M20" s="306" t="s">
        <v>86</v>
      </c>
      <c r="N20" s="306">
        <f t="shared" si="8"/>
        <v>1</v>
      </c>
      <c r="O20" s="306" t="s">
        <v>73</v>
      </c>
      <c r="P20" s="306">
        <f>IF(O20="Menor al 1% del patrimonio de la Lotería de Bogotá",20%,IF(O20="Entre el 1% y el 3% del patrimonio de la Lotería de Bogotá",40%,IF(O20="Entre el 3% y el 6% del patrimonio de la Lotería de Bogotá",60%,IF(O20="Entre el 6% y el 10% del patrimonio de la Lotería de Bogotá",80%,IF(O20="Mayor al 10% del patrimonio de la Lotería de Bogotá",100%,IF(O20="NA",0%,""))))))</f>
        <v>0</v>
      </c>
      <c r="Q20" s="306" t="s">
        <v>73</v>
      </c>
      <c r="R20" s="306">
        <f>IF(Q20="Menor al 1% del patrimonio de la Lotería de Bogotá",20%,IF(Q20="Entre el 1% y el 3% del patrimonio de la Lotería de Bogotá",40%,IF(Q20="Entre el 3% y el 6% del patrimonio de la Lotería de Bogotá",60%,IF(Q20="Entre el 6% y el 10% del patrimonio de la Lotería de Bogotá",80%,IF(Q20="Mayor al 10% del patrimonio de la Lotería de Bogotá",100%,IF(Q20="NA",0%,""))))))</f>
        <v>0</v>
      </c>
      <c r="S20" s="527" t="s">
        <v>60</v>
      </c>
      <c r="T20" s="286" t="s">
        <v>61</v>
      </c>
      <c r="U20" s="528">
        <f t="shared" si="9"/>
        <v>1</v>
      </c>
      <c r="V20" s="288" t="str">
        <f t="shared" si="10"/>
        <v>Muy baja</v>
      </c>
      <c r="W20" s="463">
        <f>+IFERROR(VLOOKUP(V20,[6]Fórmula!$F$1:$G$6,2,FALSE),"")</f>
        <v>0.2</v>
      </c>
      <c r="X20" s="288" t="s">
        <v>21</v>
      </c>
      <c r="Y20" s="463">
        <f>+IFERROR(VLOOKUP(X20,[6]Fórmula!$H$1:$I$6,2,FALSE),"")</f>
        <v>0.2</v>
      </c>
      <c r="Z20" s="552" t="str">
        <f>+IFERROR(VLOOKUP(V20&amp;X20,[6]Fórmula!$C$2:$D$26,2,FALSE),"")</f>
        <v>Bajo</v>
      </c>
      <c r="AA20" s="526">
        <f>IF(Z20="Bajo",25%,IF(Z20="Moderado",50%,IF(Z20="Alto",75%,IF(Z20="Extremo",100%,""))))</f>
        <v>0.25</v>
      </c>
      <c r="AB20" s="82"/>
      <c r="AC20" s="266" t="s">
        <v>1125</v>
      </c>
      <c r="AD20" s="39" t="s">
        <v>57</v>
      </c>
      <c r="AE20" s="214">
        <f t="shared" ref="AE20" si="11">IF(AD20="Preventivo",25%,IF(AD20="Detectivo",15%,IF(AD20="Correctivo",10%,"")))</f>
        <v>0.25</v>
      </c>
      <c r="AF20" s="331" t="s">
        <v>214</v>
      </c>
      <c r="AG20" s="214">
        <f t="shared" ref="AG20" si="12">IF(AF20="Manual",15%,IF(AF20="Automático",25%,""))</f>
        <v>0.15</v>
      </c>
      <c r="AH20" s="214">
        <f t="shared" ref="AH20" si="13">+AG20+AE20</f>
        <v>0.4</v>
      </c>
      <c r="AI20" s="306" t="s">
        <v>24</v>
      </c>
      <c r="AJ20" s="703" t="s">
        <v>1126</v>
      </c>
      <c r="AK20" s="207">
        <f>+AA20*AH20</f>
        <v>0.1</v>
      </c>
      <c r="AL20" s="208">
        <f>+AA20-AK20</f>
        <v>0.15</v>
      </c>
      <c r="AM20" s="529" t="str">
        <f>+IF(B20="Corrupción","Moderado",IF(AL20&lt;=25%,"Bajo",IF(AL20&lt;=50%,"Moderado",IF(AL20&lt;=75%,"Alto",IF(AL20&gt;75%,"Extremo","")))))</f>
        <v>Bajo</v>
      </c>
      <c r="AN20" s="527" t="s">
        <v>59</v>
      </c>
      <c r="AO20" s="210"/>
      <c r="AP20" s="331"/>
      <c r="AQ20" s="306"/>
    </row>
    <row r="21" spans="1:47" ht="210" customHeight="1">
      <c r="A21" s="554" t="s">
        <v>51</v>
      </c>
      <c r="B21" s="306" t="s">
        <v>106</v>
      </c>
      <c r="C21" s="306" t="s">
        <v>1193</v>
      </c>
      <c r="D21" s="306" t="s">
        <v>79</v>
      </c>
      <c r="E21" s="306" t="s">
        <v>36</v>
      </c>
      <c r="F21" s="500" t="s">
        <v>938</v>
      </c>
      <c r="G21" s="578" t="s">
        <v>1203</v>
      </c>
      <c r="H21" s="306" t="s">
        <v>1195</v>
      </c>
      <c r="I21" s="331" t="s">
        <v>940</v>
      </c>
      <c r="J21" s="306" t="s">
        <v>33</v>
      </c>
      <c r="K21" s="500">
        <v>1</v>
      </c>
      <c r="L21" s="524">
        <f>IF(J21="Diaria",+(K21/360),IF(J21="Semanal",+(K21/52),IF(J21="Mensual",+(K21/12),IF(J21="Bimestral",+(K21/6),IF(J21="Trimestral",+(K21/4),IF(J21="Semestral",+(K21/2),IF(J21="Anual",+(K21/1),"")))))))</f>
        <v>2.7777777777777779E-3</v>
      </c>
      <c r="M21" s="306" t="s">
        <v>86</v>
      </c>
      <c r="N21" s="306">
        <f t="shared" si="8"/>
        <v>1</v>
      </c>
      <c r="O21" s="306" t="s">
        <v>73</v>
      </c>
      <c r="P21" s="306">
        <f>IF(O21="Menor al 1% del patrimonio de la Lotería de Bogotá",20%,IF(O21="Entre el 1% y el 3% del patrimonio de la Lotería de Bogotá",40%,IF(O21="Entre el 3% y el 6% del patrimonio de la Lotería de Bogotá",60%,IF(O21="Entre el 6% y el 10% del patrimonio de la Lotería de Bogotá",80%,IF(O21="Mayor al 10% del patrimonio de la Lotería de Bogotá",100%,IF(O21="NA",0%,""))))))</f>
        <v>0</v>
      </c>
      <c r="Q21" s="306" t="s">
        <v>73</v>
      </c>
      <c r="R21" s="306">
        <f>IF(Q21="Menor al 1% del patrimonio de la Lotería de Bogotá",20%,IF(Q21="Entre el 1% y el 3% del patrimonio de la Lotería de Bogotá",40%,IF(Q21="Entre el 3% y el 6% del patrimonio de la Lotería de Bogotá",60%,IF(Q21="Entre el 6% y el 10% del patrimonio de la Lotería de Bogotá",80%,IF(Q21="Mayor al 10% del patrimonio de la Lotería de Bogotá",100%,IF(Q21="NA",0%,""))))))</f>
        <v>0</v>
      </c>
      <c r="S21" s="539" t="s">
        <v>60</v>
      </c>
      <c r="T21" s="286" t="s">
        <v>61</v>
      </c>
      <c r="U21" s="528">
        <f t="shared" si="9"/>
        <v>1</v>
      </c>
      <c r="V21" s="288" t="str">
        <f t="shared" si="10"/>
        <v>Muy baja</v>
      </c>
      <c r="W21" s="463">
        <f>+IFERROR(VLOOKUP(V21,[6]Fórmula!$F$1:$G$6,2,FALSE),"")</f>
        <v>0.2</v>
      </c>
      <c r="X21" s="288" t="s">
        <v>21</v>
      </c>
      <c r="Y21" s="463">
        <f>+IFERROR(VLOOKUP(X21,[6]Fórmula!$H$1:$I$6,2,FALSE),"")</f>
        <v>0.2</v>
      </c>
      <c r="Z21" s="552" t="str">
        <f>+IFERROR(VLOOKUP(V21&amp;X21,[6]Fórmula!$C$2:$D$26,2,FALSE),"")</f>
        <v>Bajo</v>
      </c>
      <c r="AA21" s="526">
        <f>IF(Z21="Bajo",25%,IF(Z21="Moderado",50%,IF(Z21="Alto",75%,IF(Z21="Extremo",100%,""))))</f>
        <v>0.25</v>
      </c>
      <c r="AB21" s="82"/>
      <c r="AC21" s="266" t="s">
        <v>1170</v>
      </c>
      <c r="AD21" s="39" t="s">
        <v>57</v>
      </c>
      <c r="AE21" s="214">
        <f t="shared" ref="AE21:AE22" si="14">IF(AD21="Preventivo",25%,IF(AD21="Detectivo",15%,IF(AD21="Correctivo",10%,"")))</f>
        <v>0.25</v>
      </c>
      <c r="AF21" s="331" t="s">
        <v>214</v>
      </c>
      <c r="AG21" s="214">
        <f t="shared" ref="AG21:AG22" si="15">IF(AF21="Manual",15%,IF(AF21="Automático",25%,""))</f>
        <v>0.15</v>
      </c>
      <c r="AH21" s="214">
        <f t="shared" ref="AH21:AH22" si="16">+AG21+AE21</f>
        <v>0.4</v>
      </c>
      <c r="AI21" s="306" t="s">
        <v>24</v>
      </c>
      <c r="AJ21" s="331" t="s">
        <v>1169</v>
      </c>
      <c r="AK21" s="207">
        <f>+AA21*AH21</f>
        <v>0.1</v>
      </c>
      <c r="AL21" s="208">
        <f>+AA21-AK21</f>
        <v>0.15</v>
      </c>
      <c r="AM21" s="529" t="s">
        <v>168</v>
      </c>
      <c r="AN21" s="527" t="s">
        <v>59</v>
      </c>
      <c r="AO21" s="210"/>
      <c r="AP21" s="331"/>
      <c r="AQ21" s="306"/>
    </row>
    <row r="22" spans="1:47" s="571" customFormat="1" ht="409.5">
      <c r="A22" s="556" t="s">
        <v>51</v>
      </c>
      <c r="B22" s="29" t="s">
        <v>1180</v>
      </c>
      <c r="C22" s="29" t="s">
        <v>58</v>
      </c>
      <c r="D22" s="29" t="s">
        <v>79</v>
      </c>
      <c r="E22" s="29" t="s">
        <v>80</v>
      </c>
      <c r="F22" s="40" t="s">
        <v>1177</v>
      </c>
      <c r="G22" s="181" t="s">
        <v>532</v>
      </c>
      <c r="H22" s="576" t="s">
        <v>1178</v>
      </c>
      <c r="I22" s="40" t="s">
        <v>1179</v>
      </c>
      <c r="J22" s="557" t="s">
        <v>95</v>
      </c>
      <c r="K22" s="558">
        <v>1</v>
      </c>
      <c r="L22" s="559">
        <f>IF(J22="Diaria",+(K22/360),IF(J22="Mensual",+(K22/12),IF(J22="Bimestral",+(K22/6),IF(J22="Trimestral",+(K22/4),IF(J22="Semestral",+(K22/2),IF(J22="Anual",+(K22/1),""))))))</f>
        <v>0.5</v>
      </c>
      <c r="M22" s="558" t="s">
        <v>47</v>
      </c>
      <c r="N22" s="542">
        <f t="shared" si="8"/>
        <v>0.4</v>
      </c>
      <c r="O22" s="560" t="s">
        <v>76</v>
      </c>
      <c r="P22" s="542" t="str">
        <f t="shared" ref="P22" si="17">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
      </c>
      <c r="Q22" s="558" t="s">
        <v>73</v>
      </c>
      <c r="R22" s="542">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561" t="s">
        <v>60</v>
      </c>
      <c r="T22" s="561" t="s">
        <v>73</v>
      </c>
      <c r="U22" s="562">
        <f>+MAX(N22,P22,R22)</f>
        <v>0.4</v>
      </c>
      <c r="V22" s="563" t="str">
        <f t="shared" si="10"/>
        <v>Media</v>
      </c>
      <c r="W22" s="564">
        <f>+IFERROR(VLOOKUP(V22,[3]Fórmula!$F$1:$G$6,2,FALSE),"")</f>
        <v>0.6</v>
      </c>
      <c r="X22" s="565" t="s">
        <v>56</v>
      </c>
      <c r="Y22" s="564">
        <f>+IFERROR(VLOOKUP(X22,[3]Fórmula!$H$1:$I$6,2,FALSE),"")</f>
        <v>0.6</v>
      </c>
      <c r="Z22" s="565" t="str">
        <f>+IFERROR(VLOOKUP(V22&amp;X22,[3]Fórmula!$C$2:$D$26,2,FALSE),"")</f>
        <v>Moderado</v>
      </c>
      <c r="AA22" s="566">
        <f>IF(Z22="Bajo",25%,IF(Z22="Moderado",50%,IF(Z22="Alto",75%,IF(Z22="Extremo",100%,""))))</f>
        <v>0.5</v>
      </c>
      <c r="AB22" s="567"/>
      <c r="AC22" s="557" t="s">
        <v>1224</v>
      </c>
      <c r="AD22" s="40" t="s">
        <v>57</v>
      </c>
      <c r="AE22" s="543">
        <f t="shared" si="14"/>
        <v>0.25</v>
      </c>
      <c r="AF22" s="40" t="s">
        <v>214</v>
      </c>
      <c r="AG22" s="543">
        <f t="shared" si="15"/>
        <v>0.15</v>
      </c>
      <c r="AH22" s="543">
        <f t="shared" si="16"/>
        <v>0.4</v>
      </c>
      <c r="AI22" s="40" t="s">
        <v>215</v>
      </c>
      <c r="AJ22" s="40" t="s">
        <v>24</v>
      </c>
      <c r="AK22" s="40" t="s">
        <v>1225</v>
      </c>
      <c r="AL22" s="29">
        <f>+AA22*AH22</f>
        <v>0.2</v>
      </c>
      <c r="AM22" s="603" t="s">
        <v>56</v>
      </c>
      <c r="AN22" s="480" t="s">
        <v>59</v>
      </c>
      <c r="AO22" s="570"/>
      <c r="AP22" s="181"/>
      <c r="AQ22" s="46"/>
    </row>
    <row r="23" spans="1:47" ht="290.25" customHeight="1">
      <c r="A23" s="591" t="s">
        <v>216</v>
      </c>
      <c r="B23" s="346" t="s">
        <v>29</v>
      </c>
      <c r="C23" s="346" t="s">
        <v>92</v>
      </c>
      <c r="D23" s="346" t="s">
        <v>79</v>
      </c>
      <c r="E23" s="346" t="s">
        <v>36</v>
      </c>
      <c r="F23" s="348" t="s">
        <v>1252</v>
      </c>
      <c r="G23" s="346" t="s">
        <v>1214</v>
      </c>
      <c r="H23" s="592" t="s">
        <v>824</v>
      </c>
      <c r="I23" s="348" t="s">
        <v>825</v>
      </c>
      <c r="J23" s="346" t="s">
        <v>66</v>
      </c>
      <c r="K23" s="346">
        <v>1</v>
      </c>
      <c r="L23" s="587">
        <f>IF(J23="Diaria",+(K23/360),IF(J23="Mensual",+(K23/12),IF(J23="Bimestral",+(K23/6),IF(J23="Trimestral",+(K23/4),IF(J23="Semestral",+(K23/2),IF(J23="Anual",+(K23/1),""))))))</f>
        <v>8.3333333333333329E-2</v>
      </c>
      <c r="M23" s="346" t="s">
        <v>73</v>
      </c>
      <c r="N23" s="346">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v>
      </c>
      <c r="O23" s="346" t="s">
        <v>31</v>
      </c>
      <c r="P23" s="346">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0.2</v>
      </c>
      <c r="Q23" s="346" t="s">
        <v>73</v>
      </c>
      <c r="R23" s="346">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586" t="s">
        <v>60</v>
      </c>
      <c r="T23" s="586" t="s">
        <v>45</v>
      </c>
      <c r="U23" s="586">
        <f>+MAX(N23,P23,R23)</f>
        <v>0.2</v>
      </c>
      <c r="V23" s="588" t="str">
        <f t="shared" si="10"/>
        <v>Muy baja</v>
      </c>
      <c r="W23" s="590">
        <f>+IFERROR(VLOOKUP(V23,Fórmula!$F$1:$G$6,2,FALSE),"")</f>
        <v>0.2</v>
      </c>
      <c r="X23" s="588" t="str">
        <f>IF(U23=20%,"Leve",IF(U23=40%,"Menor",IF(U23=60%,"Moderado",IF(U23=80%,"Mayor",IF(U23=100%,"Catastrófico","")))))</f>
        <v>Leve</v>
      </c>
      <c r="Y23" s="590">
        <f>+IFERROR(VLOOKUP(X23,Fórmula!$H$1:$I$6,2,FALSE),"")</f>
        <v>0.2</v>
      </c>
      <c r="Z23" s="350" t="str">
        <f>+IFERROR(VLOOKUP(V23&amp;X23,Fórmula!$C$2:$D$26,2,FALSE),"")</f>
        <v>Bajo</v>
      </c>
      <c r="AA23" s="594">
        <f>IF(Z23="Bajo",25%,IF(Z23="Moderado",50%,IF(Z23="Alto",75%,IF(Z23="Extremo",100%,""))))</f>
        <v>0.25</v>
      </c>
      <c r="AB23" s="593" t="s">
        <v>826</v>
      </c>
      <c r="AC23" s="400" t="s">
        <v>1254</v>
      </c>
      <c r="AD23" s="71" t="s">
        <v>57</v>
      </c>
      <c r="AE23" s="72">
        <f>IF(AD23="Preventivo",25%,IF(AD23="Detectivo",15%,IF(AD23="Correctivo",10%,"")))</f>
        <v>0.25</v>
      </c>
      <c r="AF23" s="348" t="s">
        <v>729</v>
      </c>
      <c r="AG23" s="72">
        <f>IF(AF23="Manual",15%,IF(AF23="Automático",25%,""))</f>
        <v>0.25</v>
      </c>
      <c r="AH23" s="72">
        <f>+AG23+AE23</f>
        <v>0.5</v>
      </c>
      <c r="AI23" s="346" t="s">
        <v>24</v>
      </c>
      <c r="AJ23" s="348" t="s">
        <v>827</v>
      </c>
      <c r="AK23" s="348">
        <f>+AH23*AA23</f>
        <v>0.125</v>
      </c>
      <c r="AL23" s="73">
        <f>+AA23-AK23</f>
        <v>0.125</v>
      </c>
      <c r="AM23" s="350" t="s">
        <v>168</v>
      </c>
      <c r="AN23" s="589" t="s">
        <v>59</v>
      </c>
      <c r="AO23" s="134">
        <v>1</v>
      </c>
      <c r="AP23" s="93"/>
      <c r="AQ23" s="291"/>
      <c r="AR23" s="36"/>
      <c r="AS23" s="36"/>
      <c r="AT23" s="294"/>
      <c r="AU23" s="34"/>
    </row>
  </sheetData>
  <sheetProtection formatCells="0" formatColumns="0" formatRows="0"/>
  <mergeCells count="135">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K15:K17"/>
    <mergeCell ref="J15:J17"/>
    <mergeCell ref="L15:L17"/>
    <mergeCell ref="M15:M17"/>
    <mergeCell ref="O15:O17"/>
    <mergeCell ref="Q15:Q17"/>
    <mergeCell ref="S15:S17"/>
    <mergeCell ref="F5:F8"/>
    <mergeCell ref="H5:H8"/>
    <mergeCell ref="I5:I8"/>
    <mergeCell ref="J5:J8"/>
    <mergeCell ref="K5:K8"/>
    <mergeCell ref="L5:L8"/>
    <mergeCell ref="J9:J11"/>
    <mergeCell ref="K9:K11"/>
    <mergeCell ref="A15:A17"/>
    <mergeCell ref="B15:B17"/>
    <mergeCell ref="C15:C17"/>
    <mergeCell ref="D15:D17"/>
    <mergeCell ref="E15:E17"/>
    <mergeCell ref="F15:F17"/>
    <mergeCell ref="G15:G17"/>
    <mergeCell ref="H15:H17"/>
    <mergeCell ref="I15:I17"/>
    <mergeCell ref="Y9:Y11"/>
    <mergeCell ref="Q5:Q8"/>
    <mergeCell ref="S5:S8"/>
    <mergeCell ref="T5:T8"/>
    <mergeCell ref="V5:V8"/>
    <mergeCell ref="X5:X8"/>
    <mergeCell ref="R15:R16"/>
    <mergeCell ref="U15:U16"/>
    <mergeCell ref="M12:M14"/>
    <mergeCell ref="N12:N14"/>
    <mergeCell ref="C12:C14"/>
    <mergeCell ref="D12:D14"/>
    <mergeCell ref="E12:E14"/>
    <mergeCell ref="F9:F11"/>
    <mergeCell ref="H9:H11"/>
    <mergeCell ref="B9:B11"/>
    <mergeCell ref="G9:G11"/>
    <mergeCell ref="W15:W16"/>
    <mergeCell ref="O9:O11"/>
    <mergeCell ref="T12:T14"/>
    <mergeCell ref="P15:P16"/>
    <mergeCell ref="P12:P14"/>
    <mergeCell ref="P9:P11"/>
    <mergeCell ref="Q9:Q11"/>
    <mergeCell ref="R9:R11"/>
    <mergeCell ref="U9:U11"/>
    <mergeCell ref="N9:N11"/>
    <mergeCell ref="S12:S14"/>
    <mergeCell ref="U12:U14"/>
    <mergeCell ref="F12:F14"/>
    <mergeCell ref="G12:G14"/>
    <mergeCell ref="H12:H14"/>
    <mergeCell ref="I12:I14"/>
    <mergeCell ref="J12:J14"/>
    <mergeCell ref="A12:A14"/>
    <mergeCell ref="B12:B14"/>
    <mergeCell ref="R5:R7"/>
    <mergeCell ref="P5:P7"/>
    <mergeCell ref="K12:K14"/>
    <mergeCell ref="L12:L14"/>
    <mergeCell ref="AM9:AM11"/>
    <mergeCell ref="AN9:AN11"/>
    <mergeCell ref="V9:V11"/>
    <mergeCell ref="W9:W11"/>
    <mergeCell ref="X9:X11"/>
    <mergeCell ref="Z9:Z11"/>
    <mergeCell ref="S9:S11"/>
    <mergeCell ref="AB9:AB11"/>
    <mergeCell ref="T9:T11"/>
    <mergeCell ref="AA9:AA11"/>
    <mergeCell ref="AM5:AM7"/>
    <mergeCell ref="C9:C11"/>
    <mergeCell ref="D9:D11"/>
    <mergeCell ref="E9:E11"/>
    <mergeCell ref="L9:L11"/>
    <mergeCell ref="M9:M11"/>
    <mergeCell ref="I9:I11"/>
    <mergeCell ref="A9:A11"/>
    <mergeCell ref="AN5:AN7"/>
    <mergeCell ref="A5:A8"/>
    <mergeCell ref="B5:B8"/>
    <mergeCell ref="C5:C8"/>
    <mergeCell ref="D5:D8"/>
    <mergeCell ref="E5:E8"/>
    <mergeCell ref="AA5:AA7"/>
    <mergeCell ref="W5:W7"/>
    <mergeCell ref="Y5:Y7"/>
    <mergeCell ref="U5:U7"/>
    <mergeCell ref="G5:G8"/>
    <mergeCell ref="M5:M8"/>
    <mergeCell ref="O5:O8"/>
    <mergeCell ref="N5:N7"/>
    <mergeCell ref="Z5:Z8"/>
    <mergeCell ref="AB5:AB8"/>
    <mergeCell ref="AN12:AN14"/>
    <mergeCell ref="Q12:Q14"/>
    <mergeCell ref="R12:R14"/>
    <mergeCell ref="N15:N16"/>
    <mergeCell ref="O12:O14"/>
    <mergeCell ref="AM15:AM16"/>
    <mergeCell ref="AN15:AN16"/>
    <mergeCell ref="AA12:AA14"/>
    <mergeCell ref="Z12:Z14"/>
    <mergeCell ref="AB12:AB14"/>
    <mergeCell ref="AM12:AM14"/>
    <mergeCell ref="X12:X14"/>
    <mergeCell ref="Y12:Y14"/>
    <mergeCell ref="V12:V14"/>
    <mergeCell ref="W12:W14"/>
    <mergeCell ref="V15:V17"/>
    <mergeCell ref="T15:T17"/>
    <mergeCell ref="AB15:AB17"/>
    <mergeCell ref="Z15:Z17"/>
    <mergeCell ref="X15:X17"/>
    <mergeCell ref="AA15:AA16"/>
    <mergeCell ref="Y15:Y16"/>
  </mergeCells>
  <conditionalFormatting sqref="AC9 AI12:AJ13 AJ15:AL15">
    <cfRule type="containsText" dxfId="532" priority="224" operator="containsText" text="MEDIA">
      <formula>NOT(ISERROR(SEARCH("MEDIA",AC9)))</formula>
    </cfRule>
    <cfRule type="containsText" dxfId="531" priority="225" operator="containsText" text="ALTA">
      <formula>NOT(ISERROR(SEARCH("ALTA",AC9)))</formula>
    </cfRule>
  </conditionalFormatting>
  <conditionalFormatting sqref="AI22">
    <cfRule type="containsText" dxfId="530" priority="9" operator="containsText" text="MEDIA">
      <formula>NOT(ISERROR(SEARCH("MEDIA",AI22)))</formula>
    </cfRule>
    <cfRule type="containsText" dxfId="529" priority="10" operator="containsText" text="ALTA">
      <formula>NOT(ISERROR(SEARCH("ALTA",AI22)))</formula>
    </cfRule>
    <cfRule type="containsText" dxfId="528" priority="8" operator="containsText" text="BAJA">
      <formula>NOT(ISERROR(SEARCH("BAJA",AI22)))</formula>
    </cfRule>
  </conditionalFormatting>
  <conditionalFormatting sqref="AJ9:AJ11">
    <cfRule type="containsText" dxfId="527" priority="201" operator="containsText" text="BAJA">
      <formula>NOT(ISERROR(SEARCH("BAJA",AJ9)))</formula>
    </cfRule>
    <cfRule type="containsText" dxfId="526" priority="202" operator="containsText" text="MEDIA">
      <formula>NOT(ISERROR(SEARCH("MEDIA",AJ9)))</formula>
    </cfRule>
    <cfRule type="containsText" dxfId="525" priority="206" operator="containsText" text="ALTA">
      <formula>NOT(ISERROR(SEARCH("ALTA",AJ9)))</formula>
    </cfRule>
  </conditionalFormatting>
  <conditionalFormatting sqref="AJ14">
    <cfRule type="containsText" dxfId="524" priority="174" operator="containsText" text="BAJA">
      <formula>NOT(ISERROR(SEARCH("BAJA",AJ14)))</formula>
    </cfRule>
    <cfRule type="containsText" dxfId="523" priority="175" operator="containsText" text="MEDIA">
      <formula>NOT(ISERROR(SEARCH("MEDIA",AJ14)))</formula>
    </cfRule>
    <cfRule type="containsText" dxfId="522" priority="176" operator="containsText" text="ALTA">
      <formula>NOT(ISERROR(SEARCH("ALTA",AJ14)))</formula>
    </cfRule>
  </conditionalFormatting>
  <conditionalFormatting sqref="AJ16:AJ17">
    <cfRule type="containsText" dxfId="521" priority="157" operator="containsText" text="ALTA">
      <formula>NOT(ISERROR(SEARCH("ALTA",AJ16)))</formula>
    </cfRule>
    <cfRule type="containsText" dxfId="520" priority="156" operator="containsText" text="MEDIA">
      <formula>NOT(ISERROR(SEARCH("MEDIA",AJ16)))</formula>
    </cfRule>
    <cfRule type="containsText" dxfId="519" priority="155" operator="containsText" text="BAJA">
      <formula>NOT(ISERROR(SEARCH("BAJA",AJ16)))</formula>
    </cfRule>
  </conditionalFormatting>
  <conditionalFormatting sqref="AJ15:AL15 AC9 AI12:AJ13">
    <cfRule type="containsText" dxfId="518" priority="223" operator="containsText" text="BAJA">
      <formula>NOT(ISERROR(SEARCH("BAJA",AC9)))</formula>
    </cfRule>
  </conditionalFormatting>
  <conditionalFormatting sqref="AJ20:AL20">
    <cfRule type="containsText" dxfId="517" priority="42" operator="containsText" text="ALTA">
      <formula>NOT(ISERROR(SEARCH("ALTA",AJ20)))</formula>
    </cfRule>
    <cfRule type="containsText" dxfId="516" priority="40" operator="containsText" text="BAJA">
      <formula>NOT(ISERROR(SEARCH("BAJA",AJ20)))</formula>
    </cfRule>
    <cfRule type="containsText" dxfId="515" priority="41" operator="containsText" text="MEDIA">
      <formula>NOT(ISERROR(SEARCH("MEDIA",AJ20)))</formula>
    </cfRule>
  </conditionalFormatting>
  <conditionalFormatting sqref="AJ21:AL21">
    <cfRule type="containsText" dxfId="514" priority="21" operator="containsText" text="BAJA">
      <formula>NOT(ISERROR(SEARCH("BAJA",AJ21)))</formula>
    </cfRule>
    <cfRule type="containsText" dxfId="513" priority="22" operator="containsText" text="MEDIA">
      <formula>NOT(ISERROR(SEARCH("MEDIA",AJ21)))</formula>
    </cfRule>
    <cfRule type="containsText" dxfId="512" priority="23" operator="containsText" text="ALTA">
      <formula>NOT(ISERROR(SEARCH("ALTA",AJ21)))</formula>
    </cfRule>
  </conditionalFormatting>
  <conditionalFormatting sqref="AK15:AK17">
    <cfRule type="containsText" dxfId="511" priority="160" operator="containsText" text="ALTA">
      <formula>NOT(ISERROR(SEARCH("ALTA",AK15)))</formula>
    </cfRule>
    <cfRule type="containsText" dxfId="510" priority="159" operator="containsText" text="MEDIA">
      <formula>NOT(ISERROR(SEARCH("MEDIA",AK15)))</formula>
    </cfRule>
    <cfRule type="containsText" dxfId="509" priority="158" operator="containsText" text="BAJA">
      <formula>NOT(ISERROR(SEARCH("BAJA",AK15)))</formula>
    </cfRule>
  </conditionalFormatting>
  <conditionalFormatting sqref="AK20:AK21">
    <cfRule type="containsText" dxfId="508" priority="34" operator="containsText" text="BAJA">
      <formula>NOT(ISERROR(SEARCH("BAJA",AK20)))</formula>
    </cfRule>
    <cfRule type="containsText" dxfId="507" priority="35" operator="containsText" text="MEDIA">
      <formula>NOT(ISERROR(SEARCH("MEDIA",AK20)))</formula>
    </cfRule>
    <cfRule type="containsText" dxfId="506" priority="36" operator="containsText" text="ALTA">
      <formula>NOT(ISERROR(SEARCH("ALTA",AK20)))</formula>
    </cfRule>
  </conditionalFormatting>
  <conditionalFormatting sqref="AK5:AL14">
    <cfRule type="containsText" dxfId="505" priority="184" operator="containsText" text="MEDIA">
      <formula>NOT(ISERROR(SEARCH("MEDIA",AK5)))</formula>
    </cfRule>
    <cfRule type="containsText" dxfId="504" priority="183" operator="containsText" text="BAJA">
      <formula>NOT(ISERROR(SEARCH("BAJA",AK5)))</formula>
    </cfRule>
    <cfRule type="containsText" dxfId="503" priority="185" operator="containsText" text="ALTA">
      <formula>NOT(ISERROR(SEARCH("ALTA",AK5)))</formula>
    </cfRule>
  </conditionalFormatting>
  <conditionalFormatting sqref="AK23:AL23">
    <cfRule type="containsText" dxfId="502" priority="5" operator="containsText" text="BAJA">
      <formula>NOT(ISERROR(SEARCH("BAJA",AK23)))</formula>
    </cfRule>
    <cfRule type="containsText" dxfId="501" priority="6" operator="containsText" text="MEDIA">
      <formula>NOT(ISERROR(SEARCH("MEDIA",AK23)))</formula>
    </cfRule>
    <cfRule type="containsText" dxfId="500" priority="7" operator="containsText" text="ALTA">
      <formula>NOT(ISERROR(SEARCH("ALTA",AK23)))</formula>
    </cfRule>
  </conditionalFormatting>
  <conditionalFormatting sqref="AL5:AL18">
    <cfRule type="cellIs" dxfId="499" priority="124" operator="between">
      <formula>0%</formula>
      <formula>25%</formula>
    </cfRule>
    <cfRule type="cellIs" dxfId="498" priority="123" operator="between">
      <formula>26%</formula>
      <formula>50%</formula>
    </cfRule>
    <cfRule type="cellIs" dxfId="497" priority="122" operator="between">
      <formula>51%</formula>
      <formula>75%</formula>
    </cfRule>
    <cfRule type="cellIs" dxfId="496" priority="121" operator="greaterThan">
      <formula>75%</formula>
    </cfRule>
  </conditionalFormatting>
  <conditionalFormatting sqref="AL16:AL18 AI18:AK18 AQ18:AQ19">
    <cfRule type="containsText" dxfId="495" priority="151" operator="containsText" text="ALTA">
      <formula>NOT(ISERROR(SEARCH("ALTA",AI16)))</formula>
    </cfRule>
    <cfRule type="containsText" dxfId="494" priority="149" operator="containsText" text="BAJA">
      <formula>NOT(ISERROR(SEARCH("BAJA",AI16)))</formula>
    </cfRule>
    <cfRule type="containsText" dxfId="493" priority="150" operator="containsText" text="MEDIA">
      <formula>NOT(ISERROR(SEARCH("MEDIA",AI16)))</formula>
    </cfRule>
  </conditionalFormatting>
  <conditionalFormatting sqref="AL20:AL21">
    <cfRule type="cellIs" dxfId="492" priority="24" operator="greaterThan">
      <formula>75%</formula>
    </cfRule>
    <cfRule type="cellIs" dxfId="491" priority="27" operator="between">
      <formula>0%</formula>
      <formula>25%</formula>
    </cfRule>
    <cfRule type="cellIs" dxfId="490" priority="25" operator="between">
      <formula>51%</formula>
      <formula>75%</formula>
    </cfRule>
    <cfRule type="cellIs" dxfId="489" priority="26" operator="between">
      <formula>26%</formula>
      <formula>50%</formula>
    </cfRule>
  </conditionalFormatting>
  <conditionalFormatting sqref="AL22">
    <cfRule type="containsText" dxfId="488" priority="15" operator="containsText" text="BAJA">
      <formula>NOT(ISERROR(SEARCH("BAJA",AL22)))</formula>
    </cfRule>
    <cfRule type="containsText" dxfId="487" priority="17" operator="containsText" text="ALTA">
      <formula>NOT(ISERROR(SEARCH("ALTA",AL22)))</formula>
    </cfRule>
    <cfRule type="containsText" dxfId="486" priority="16" operator="containsText" text="MEDIA">
      <formula>NOT(ISERROR(SEARCH("MEDIA",AL22)))</formula>
    </cfRule>
  </conditionalFormatting>
  <conditionalFormatting sqref="AL22:AL23">
    <cfRule type="cellIs" dxfId="485" priority="4" operator="between">
      <formula>0%</formula>
      <formula>25%</formula>
    </cfRule>
    <cfRule type="cellIs" dxfId="484" priority="3" operator="between">
      <formula>26%</formula>
      <formula>50%</formula>
    </cfRule>
    <cfRule type="cellIs" dxfId="483" priority="2" operator="between">
      <formula>51%</formula>
      <formula>75%</formula>
    </cfRule>
    <cfRule type="cellIs" dxfId="482" priority="1" operator="greaterThan">
      <formula>75%</formula>
    </cfRule>
  </conditionalFormatting>
  <conditionalFormatting sqref="AO15:AP17">
    <cfRule type="containsText" dxfId="481" priority="172" operator="containsText" text="MEDIA">
      <formula>NOT(ISERROR(SEARCH("MEDIA",AO15)))</formula>
    </cfRule>
    <cfRule type="containsText" dxfId="480" priority="173" operator="containsText" text="ALTA">
      <formula>NOT(ISERROR(SEARCH("ALTA",AO15)))</formula>
    </cfRule>
    <cfRule type="containsText" dxfId="479" priority="171" operator="containsText" text="BAJA">
      <formula>NOT(ISERROR(SEARCH("BAJA",AO15)))</formula>
    </cfRule>
  </conditionalFormatting>
  <conditionalFormatting sqref="AO20:AP21">
    <cfRule type="containsText" dxfId="478" priority="20" operator="containsText" text="ALTA">
      <formula>NOT(ISERROR(SEARCH("ALTA",AO20)))</formula>
    </cfRule>
    <cfRule type="containsText" dxfId="477" priority="19" operator="containsText" text="MEDIA">
      <formula>NOT(ISERROR(SEARCH("MEDIA",AO20)))</formula>
    </cfRule>
    <cfRule type="containsText" dxfId="476" priority="18" operator="containsText" text="BAJA">
      <formula>NOT(ISERROR(SEARCH("BAJA",AO20)))</formula>
    </cfRule>
  </conditionalFormatting>
  <dataValidations count="16">
    <dataValidation type="list" allowBlank="1" showInputMessage="1" showErrorMessage="1" sqref="A5 A9:A15 A18:A23">
      <formula1>"SI,NO"</formula1>
    </dataValidation>
    <dataValidation type="list" allowBlank="1" showInputMessage="1" showErrorMessage="1" sqref="AF20:AF23 AF5:AF18">
      <formula1>"Manual,Automático"</formula1>
    </dataValidation>
    <dataValidation type="list" allowBlank="1" showInputMessage="1" showErrorMessage="1" sqref="B19">
      <formula1>INDIRECT("PROC[PROCESOS]")</formula1>
    </dataValidation>
    <dataValidation type="list" allowBlank="1" showInputMessage="1" showErrorMessage="1" sqref="D19">
      <formula1>INDIRECT("FACT[FACTOR]")</formula1>
    </dataValidation>
    <dataValidation type="list" allowBlank="1" showInputMessage="1" showErrorMessage="1" sqref="E19">
      <formula1>INDIRECT("CLAS[CLASIFICACION]")</formula1>
    </dataValidation>
    <dataValidation type="list" allowBlank="1" showInputMessage="1" showErrorMessage="1" sqref="J19">
      <formula1>INDIRECT("PERI[PERIODICIDAD]")</formula1>
    </dataValidation>
    <dataValidation type="list" allowBlank="1" showInputMessage="1" showErrorMessage="1" sqref="M19">
      <formula1>INDIRECT("ECON[ECONO]")</formula1>
    </dataValidation>
    <dataValidation type="list" allowBlank="1" showInputMessage="1" showErrorMessage="1" sqref="O19">
      <formula1>INDIRECT("REPU[REPUT]")</formula1>
    </dataValidation>
    <dataValidation type="list" allowBlank="1" showInputMessage="1" showErrorMessage="1" sqref="Q19">
      <formula1>INDIRECT("OPER[OPER]")</formula1>
    </dataValidation>
    <dataValidation type="list" allowBlank="1" showInputMessage="1" showErrorMessage="1" sqref="S19">
      <formula1>INDIRECT("ACTI[ACTIVO]")</formula1>
    </dataValidation>
    <dataValidation type="list" allowBlank="1" showInputMessage="1" showErrorMessage="1" sqref="T19">
      <formula1>INDIRECT("CRIT[CRITERIO]")</formula1>
    </dataValidation>
    <dataValidation type="list" allowBlank="1" showInputMessage="1" showErrorMessage="1" sqref="AN19">
      <formula1>INDIRECT("TRAT[TRATAMIENTO]")</formula1>
    </dataValidation>
    <dataValidation type="list" allowBlank="1" showInputMessage="1" showErrorMessage="1" sqref="AF19">
      <formula1>INDIRECT("IMPL[IMPLEMENTACION]")</formula1>
    </dataValidation>
    <dataValidation type="list" allowBlank="1" showInputMessage="1" showErrorMessage="1" sqref="AD19">
      <formula1>INDIRECT("CONT[CONTROL]")</formula1>
    </dataValidation>
    <dataValidation type="list" allowBlank="1" showInputMessage="1" showErrorMessage="1" sqref="AI19">
      <formula1>INDIRECT("DOCU[DOCUMENTADO]")</formula1>
    </dataValidation>
    <dataValidation type="list" allowBlank="1" showInputMessage="1" showErrorMessage="1" sqref="AI22">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Listas!$K$2:$K$6</xm:f>
          </x14:formula1>
          <xm:sqref>S18</xm:sqref>
        </x14:dataValidation>
        <x14:dataValidation type="list" allowBlank="1" showInputMessage="1" showErrorMessage="1">
          <x14:formula1>
            <xm:f>Listas!$G$2:$G$13</xm:f>
          </x14:formula1>
          <xm:sqref>C19</xm:sqref>
        </x14:dataValidation>
        <x14:dataValidation type="list" allowBlank="1" showInputMessage="1" showErrorMessage="1">
          <x14:formula1>
            <xm:f>Listas!$C$2:$C$8</xm:f>
          </x14:formula1>
          <xm:sqref>E18 E23</xm:sqref>
        </x14:dataValidation>
        <x14:dataValidation type="list" allowBlank="1" showInputMessage="1" showErrorMessage="1">
          <x14:formula1>
            <xm:f>Listas!$B$2:$B$7</xm:f>
          </x14:formula1>
          <xm:sqref>D18 D23</xm:sqref>
        </x14:dataValidation>
        <x14:dataValidation type="list" allowBlank="1" showInputMessage="1" showErrorMessage="1">
          <x14:formula1>
            <xm:f>Listas!$Q$2:$Q$8</xm:f>
          </x14:formula1>
          <xm:sqref>J18 J23</xm:sqref>
        </x14:dataValidation>
        <x14:dataValidation type="list" allowBlank="1" showInputMessage="1" showErrorMessage="1">
          <x14:formula1>
            <xm:f>Listas!$L$2:$L$5</xm:f>
          </x14:formula1>
          <xm:sqref>T18 T23</xm:sqref>
        </x14:dataValidation>
        <x14:dataValidation type="list" allowBlank="1" showInputMessage="1" showErrorMessage="1">
          <x14:formula1>
            <xm:f>Listas!$G$2:$G$11</xm:f>
          </x14:formula1>
          <xm:sqref>C18 C23</xm:sqref>
        </x14:dataValidation>
        <x14:dataValidation type="list" allowBlank="1" showInputMessage="1" showErrorMessage="1">
          <x14:formula1>
            <xm:f>Listas!$F$2:$F$4</xm:f>
          </x14:formula1>
          <xm:sqref>AD18 AD23</xm:sqref>
        </x14:dataValidation>
        <x14:dataValidation type="list" allowBlank="1" showInputMessage="1" showErrorMessage="1">
          <x14:formula1>
            <xm:f>Listas!$H$2:$H$3</xm:f>
          </x14:formula1>
          <xm:sqref>AI18 AI23</xm:sqref>
        </x14:dataValidation>
        <x14:dataValidation type="list" allowBlank="1" showInputMessage="1" showErrorMessage="1">
          <x14:formula1>
            <xm:f>Listas!$P$2:$P$7</xm:f>
          </x14:formula1>
          <xm:sqref>Q18 Q23</xm:sqref>
        </x14:dataValidation>
        <x14:dataValidation type="list" allowBlank="1" showInputMessage="1" showErrorMessage="1">
          <x14:formula1>
            <xm:f>Listas!$O$2:$O$7</xm:f>
          </x14:formula1>
          <xm:sqref>O18 O23</xm:sqref>
        </x14:dataValidation>
        <x14:dataValidation type="list" allowBlank="1" showInputMessage="1" showErrorMessage="1">
          <x14:formula1>
            <xm:f>Listas!$N$2:$N$7</xm:f>
          </x14:formula1>
          <xm:sqref>M18 M23</xm:sqref>
        </x14:dataValidation>
        <x14:dataValidation type="list" allowBlank="1" showInputMessage="1" showErrorMessage="1">
          <x14:formula1>
            <xm:f>Listas!$M$2:$M$15</xm:f>
          </x14:formula1>
          <xm:sqref>B18 B23</xm:sqref>
        </x14:dataValidation>
        <x14:dataValidation type="list" allowBlank="1" showInputMessage="1" showErrorMessage="1">
          <x14:formula1>
            <xm:f>Listas!$K$2:$K$5</xm:f>
          </x14:formula1>
          <xm:sqref>S23</xm:sqref>
        </x14:dataValidation>
        <x14:dataValidation type="list" allowBlank="1" showInputMessage="1" showErrorMessage="1">
          <x14:formula1>
            <xm:f>Listas!$J$2:$J$6</xm:f>
          </x14:formula1>
          <xm:sqref>AN23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36"/>
  <sheetViews>
    <sheetView tabSelected="1" zoomScale="70" zoomScaleNormal="70" workbookViewId="0">
      <pane ySplit="1" topLeftCell="A2" activePane="bottomLeft" state="frozen"/>
      <selection activeCell="G4" sqref="G4:G13"/>
      <selection pane="bottomLeft" sqref="A1:AV1"/>
    </sheetView>
  </sheetViews>
  <sheetFormatPr baseColWidth="10" defaultRowHeight="15"/>
  <cols>
    <col min="1" max="1" width="14" bestFit="1" customWidth="1"/>
    <col min="2" max="2" width="44.28515625" bestFit="1" customWidth="1"/>
    <col min="3" max="3" width="28.85546875" bestFit="1" customWidth="1"/>
    <col min="4" max="4" width="15.7109375" bestFit="1" customWidth="1"/>
    <col min="5" max="5" width="35.42578125" bestFit="1" customWidth="1"/>
    <col min="6" max="6" width="76" bestFit="1" customWidth="1"/>
    <col min="7" max="7" width="9.7109375" bestFit="1" customWidth="1"/>
    <col min="8" max="8" width="255.7109375" bestFit="1" customWidth="1"/>
    <col min="9" max="9" width="48.28515625" bestFit="1" customWidth="1"/>
    <col min="10" max="10" width="15.42578125" bestFit="1" customWidth="1"/>
    <col min="11" max="11" width="18.7109375" bestFit="1" customWidth="1"/>
    <col min="12" max="12" width="17.140625" bestFit="1" customWidth="1"/>
    <col min="13" max="13" width="50.42578125" bestFit="1" customWidth="1"/>
    <col min="14" max="14" width="5.7109375" bestFit="1" customWidth="1"/>
    <col min="15" max="15" width="118.7109375" bestFit="1" customWidth="1"/>
    <col min="16" max="16" width="5.7109375" bestFit="1" customWidth="1"/>
    <col min="17" max="17" width="43" bestFit="1" customWidth="1"/>
    <col min="18" max="18" width="4.85546875" bestFit="1" customWidth="1"/>
    <col min="19" max="19" width="26.42578125" bestFit="1" customWidth="1"/>
    <col min="20" max="20" width="20.5703125" bestFit="1" customWidth="1"/>
    <col min="21" max="21" width="13" bestFit="1" customWidth="1"/>
    <col min="22" max="22" width="27.85546875" bestFit="1" customWidth="1"/>
    <col min="23" max="23" width="5.7109375" bestFit="1" customWidth="1"/>
    <col min="24" max="24" width="22.5703125" bestFit="1" customWidth="1"/>
    <col min="25" max="25" width="5.7109375" bestFit="1" customWidth="1"/>
    <col min="26" max="26" width="17.85546875" bestFit="1" customWidth="1"/>
    <col min="27" max="27" width="5.7109375" bestFit="1" customWidth="1"/>
    <col min="28" max="28" width="255.7109375" bestFit="1" customWidth="1"/>
    <col min="29" max="29" width="170.7109375" bestFit="1" customWidth="1"/>
    <col min="30" max="30" width="11.42578125" bestFit="1" customWidth="1"/>
    <col min="31" max="31" width="6.7109375" bestFit="1" customWidth="1"/>
    <col min="32" max="32" width="19.85546875" bestFit="1" customWidth="1"/>
    <col min="33" max="33" width="6.7109375" bestFit="1" customWidth="1"/>
    <col min="34" max="34" width="22.28515625" bestFit="1" customWidth="1"/>
    <col min="35" max="35" width="16.140625" bestFit="1" customWidth="1"/>
    <col min="36" max="36" width="16.28515625" bestFit="1" customWidth="1"/>
    <col min="37" max="37" width="67.7109375" bestFit="1" customWidth="1"/>
    <col min="38" max="39" width="6.28515625" hidden="1" customWidth="1"/>
    <col min="40" max="40" width="18.7109375" bestFit="1" customWidth="1"/>
    <col min="41" max="41" width="15.28515625" bestFit="1" customWidth="1"/>
    <col min="42" max="42" width="3.85546875" bestFit="1" customWidth="1"/>
    <col min="43" max="43" width="31.140625" customWidth="1"/>
    <col min="44" max="44" width="20.7109375" bestFit="1" customWidth="1"/>
    <col min="45" max="45" width="41.42578125" bestFit="1" customWidth="1"/>
    <col min="46" max="46" width="14.5703125" bestFit="1" customWidth="1"/>
    <col min="47" max="47" width="11.85546875" bestFit="1" customWidth="1"/>
    <col min="48" max="48" width="13.5703125" bestFit="1" customWidth="1"/>
    <col min="49" max="49" width="9.7109375" bestFit="1" customWidth="1"/>
    <col min="50" max="50" width="11.5703125" bestFit="1" customWidth="1"/>
    <col min="52" max="52" width="21.7109375" bestFit="1" customWidth="1"/>
    <col min="53" max="53" width="22.5703125" bestFit="1" customWidth="1"/>
    <col min="54" max="54" width="21.140625" bestFit="1" customWidth="1"/>
    <col min="55" max="55" width="11.5703125" bestFit="1" customWidth="1"/>
    <col min="57" max="57" width="21.7109375" bestFit="1" customWidth="1"/>
    <col min="58" max="58" width="22.5703125" bestFit="1" customWidth="1"/>
    <col min="59" max="59" width="9.7109375" bestFit="1" customWidth="1"/>
    <col min="60" max="60" width="11.5703125" bestFit="1" customWidth="1"/>
    <col min="62" max="62" width="21.7109375" bestFit="1" customWidth="1"/>
    <col min="63" max="63" width="22.5703125" bestFit="1" customWidth="1"/>
    <col min="64" max="64" width="9.7109375" bestFit="1" customWidth="1"/>
    <col min="65" max="65" width="11.5703125" bestFit="1" customWidth="1"/>
    <col min="67" max="67" width="21.7109375" bestFit="1" customWidth="1"/>
    <col min="68" max="68" width="22.5703125" bestFit="1" customWidth="1"/>
  </cols>
  <sheetData>
    <row r="1" spans="1:68" ht="30.75"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610"/>
      <c r="AX1" s="610"/>
      <c r="AY1" s="610"/>
      <c r="AZ1" s="610"/>
      <c r="BA1" s="579" t="s">
        <v>1227</v>
      </c>
      <c r="BB1" s="579" t="s">
        <v>1255</v>
      </c>
      <c r="BC1" s="1"/>
      <c r="BD1" s="1"/>
      <c r="BE1" s="1"/>
      <c r="BF1" s="1"/>
      <c r="BG1" s="1"/>
      <c r="BH1" s="1"/>
      <c r="BI1" s="1"/>
      <c r="BJ1" s="1"/>
      <c r="BK1" s="1"/>
      <c r="BL1" s="1"/>
      <c r="BM1" s="1"/>
      <c r="BN1" s="1"/>
      <c r="BO1" s="1"/>
      <c r="BP1" s="1"/>
    </row>
    <row r="2" spans="1:68" ht="21">
      <c r="A2" s="824" t="s">
        <v>171</v>
      </c>
      <c r="B2" s="825"/>
      <c r="C2" s="825"/>
      <c r="D2" s="825"/>
      <c r="E2" s="825"/>
      <c r="F2" s="825"/>
      <c r="G2" s="825"/>
      <c r="H2" s="825"/>
      <c r="I2" s="825"/>
      <c r="J2" s="825"/>
      <c r="K2" s="825"/>
      <c r="L2" s="825"/>
      <c r="M2" s="825"/>
      <c r="N2" s="825"/>
      <c r="O2" s="825"/>
      <c r="P2" s="825"/>
      <c r="Q2" s="825"/>
      <c r="R2" s="825"/>
      <c r="S2" s="825"/>
      <c r="T2" s="825"/>
      <c r="U2" s="1086"/>
      <c r="V2" s="828" t="s">
        <v>172</v>
      </c>
      <c r="W2" s="828"/>
      <c r="X2" s="828"/>
      <c r="Y2" s="828"/>
      <c r="Z2" s="828"/>
      <c r="AA2" s="828"/>
      <c r="AB2" s="828"/>
      <c r="AC2" s="830" t="s">
        <v>173</v>
      </c>
      <c r="AD2" s="830"/>
      <c r="AE2" s="830"/>
      <c r="AF2" s="830"/>
      <c r="AG2" s="830"/>
      <c r="AH2" s="830"/>
      <c r="AI2" s="830"/>
      <c r="AJ2" s="830"/>
      <c r="AK2" s="830"/>
      <c r="AL2" s="611"/>
      <c r="AM2" s="611"/>
      <c r="AN2" s="1088" t="s">
        <v>174</v>
      </c>
      <c r="AO2" s="1089"/>
      <c r="AP2" s="880" t="s">
        <v>543</v>
      </c>
      <c r="AQ2" s="881"/>
      <c r="AR2" s="881"/>
      <c r="AS2" s="881"/>
      <c r="AT2" s="881"/>
      <c r="AU2" s="881"/>
      <c r="AV2" s="881"/>
      <c r="AW2" s="881"/>
      <c r="AX2" s="881"/>
      <c r="AY2" s="881"/>
      <c r="AZ2" s="881"/>
      <c r="BA2" s="881"/>
      <c r="BB2" s="1"/>
      <c r="BC2" s="1"/>
      <c r="BD2" s="1"/>
      <c r="BE2" s="1"/>
      <c r="BF2" s="1"/>
      <c r="BG2" s="1"/>
      <c r="BH2" s="1"/>
      <c r="BI2" s="1"/>
      <c r="BJ2" s="1"/>
      <c r="BK2" s="1"/>
      <c r="BL2" s="1"/>
      <c r="BM2" s="1"/>
      <c r="BN2" s="1"/>
      <c r="BO2" s="1"/>
      <c r="BP2" s="1"/>
    </row>
    <row r="3" spans="1:68" ht="18.75">
      <c r="A3" s="826"/>
      <c r="B3" s="827"/>
      <c r="C3" s="827"/>
      <c r="D3" s="827"/>
      <c r="E3" s="827"/>
      <c r="F3" s="827"/>
      <c r="G3" s="827"/>
      <c r="H3" s="827"/>
      <c r="I3" s="827"/>
      <c r="J3" s="827"/>
      <c r="K3" s="827"/>
      <c r="L3" s="827"/>
      <c r="M3" s="827"/>
      <c r="N3" s="827"/>
      <c r="O3" s="827"/>
      <c r="P3" s="827"/>
      <c r="Q3" s="827"/>
      <c r="R3" s="827"/>
      <c r="S3" s="827"/>
      <c r="T3" s="827"/>
      <c r="U3" s="1087"/>
      <c r="V3" s="829"/>
      <c r="W3" s="829"/>
      <c r="X3" s="829"/>
      <c r="Y3" s="829"/>
      <c r="Z3" s="829"/>
      <c r="AA3" s="829"/>
      <c r="AB3" s="829"/>
      <c r="AC3" s="820" t="s">
        <v>175</v>
      </c>
      <c r="AD3" s="820" t="s">
        <v>177</v>
      </c>
      <c r="AE3" s="820"/>
      <c r="AF3" s="820"/>
      <c r="AG3" s="820"/>
      <c r="AH3" s="820" t="s">
        <v>178</v>
      </c>
      <c r="AI3" s="820" t="s">
        <v>179</v>
      </c>
      <c r="AJ3" s="820"/>
      <c r="AK3" s="820"/>
      <c r="AL3" s="319"/>
      <c r="AM3" s="319"/>
      <c r="AN3" s="883" t="s">
        <v>180</v>
      </c>
      <c r="AO3" s="883" t="s">
        <v>9</v>
      </c>
      <c r="AP3" s="1091" t="s">
        <v>181</v>
      </c>
      <c r="AQ3" s="1092"/>
      <c r="AR3" s="1093"/>
      <c r="AS3" s="817" t="s">
        <v>140</v>
      </c>
      <c r="AT3" s="817" t="s">
        <v>182</v>
      </c>
      <c r="AU3" s="817" t="s">
        <v>183</v>
      </c>
      <c r="AV3" s="817" t="s">
        <v>184</v>
      </c>
      <c r="AW3" s="1098" t="s">
        <v>1272</v>
      </c>
      <c r="AX3" s="1099"/>
      <c r="AY3" s="1099"/>
      <c r="AZ3" s="1099"/>
      <c r="BA3" s="1099"/>
      <c r="BB3" s="1083" t="s">
        <v>1273</v>
      </c>
      <c r="BC3" s="1084"/>
      <c r="BD3" s="1084"/>
      <c r="BE3" s="1084"/>
      <c r="BF3" s="1084"/>
      <c r="BG3" s="1083" t="s">
        <v>1274</v>
      </c>
      <c r="BH3" s="1084"/>
      <c r="BI3" s="1084"/>
      <c r="BJ3" s="1084"/>
      <c r="BK3" s="1084"/>
      <c r="BL3" s="1085" t="s">
        <v>1275</v>
      </c>
      <c r="BM3" s="1085"/>
      <c r="BN3" s="1085"/>
      <c r="BO3" s="1085"/>
      <c r="BP3" s="1085"/>
    </row>
    <row r="4" spans="1:68" ht="67.5">
      <c r="A4" s="123" t="s">
        <v>186</v>
      </c>
      <c r="B4" s="318" t="s">
        <v>138</v>
      </c>
      <c r="C4" s="318" t="s">
        <v>6</v>
      </c>
      <c r="D4" s="318" t="s">
        <v>1</v>
      </c>
      <c r="E4" s="318" t="s">
        <v>2</v>
      </c>
      <c r="F4" s="318" t="s">
        <v>187</v>
      </c>
      <c r="G4" s="885" t="s">
        <v>188</v>
      </c>
      <c r="H4" s="885"/>
      <c r="I4" s="612" t="s">
        <v>189</v>
      </c>
      <c r="J4" s="318" t="s">
        <v>16</v>
      </c>
      <c r="K4" s="318" t="s">
        <v>190</v>
      </c>
      <c r="L4" s="318" t="s">
        <v>191</v>
      </c>
      <c r="M4" s="318" t="s">
        <v>13</v>
      </c>
      <c r="N4" s="318" t="s">
        <v>167</v>
      </c>
      <c r="O4" s="318" t="s">
        <v>14</v>
      </c>
      <c r="P4" s="318" t="s">
        <v>167</v>
      </c>
      <c r="Q4" s="318" t="s">
        <v>15</v>
      </c>
      <c r="R4" s="318" t="s">
        <v>167</v>
      </c>
      <c r="S4" s="318" t="s">
        <v>192</v>
      </c>
      <c r="T4" s="318" t="s">
        <v>11</v>
      </c>
      <c r="U4" s="318" t="s">
        <v>1276</v>
      </c>
      <c r="V4" s="125" t="s">
        <v>194</v>
      </c>
      <c r="W4" s="125" t="s">
        <v>167</v>
      </c>
      <c r="X4" s="125" t="s">
        <v>195</v>
      </c>
      <c r="Y4" s="125" t="s">
        <v>167</v>
      </c>
      <c r="Z4" s="125" t="s">
        <v>196</v>
      </c>
      <c r="AA4" s="125" t="s">
        <v>167</v>
      </c>
      <c r="AB4" s="125" t="s">
        <v>1277</v>
      </c>
      <c r="AC4" s="882"/>
      <c r="AD4" s="319" t="s">
        <v>5</v>
      </c>
      <c r="AE4" s="685" t="s">
        <v>198</v>
      </c>
      <c r="AF4" s="319" t="s">
        <v>199</v>
      </c>
      <c r="AG4" s="319" t="s">
        <v>198</v>
      </c>
      <c r="AH4" s="882"/>
      <c r="AI4" s="319" t="s">
        <v>200</v>
      </c>
      <c r="AJ4" s="882" t="s">
        <v>7</v>
      </c>
      <c r="AK4" s="882"/>
      <c r="AL4" s="613"/>
      <c r="AM4" s="613"/>
      <c r="AN4" s="1090"/>
      <c r="AO4" s="1090"/>
      <c r="AP4" s="1094"/>
      <c r="AQ4" s="1095"/>
      <c r="AR4" s="1096"/>
      <c r="AS4" s="1097"/>
      <c r="AT4" s="1097"/>
      <c r="AU4" s="1097"/>
      <c r="AV4" s="1097"/>
      <c r="AW4" s="614" t="s">
        <v>1278</v>
      </c>
      <c r="AX4" s="614" t="s">
        <v>1279</v>
      </c>
      <c r="AY4" s="614" t="s">
        <v>1280</v>
      </c>
      <c r="AZ4" s="615" t="s">
        <v>1281</v>
      </c>
      <c r="BA4" s="615" t="s">
        <v>1282</v>
      </c>
      <c r="BB4" s="616" t="s">
        <v>1278</v>
      </c>
      <c r="BC4" s="616" t="s">
        <v>1279</v>
      </c>
      <c r="BD4" s="616" t="s">
        <v>1280</v>
      </c>
      <c r="BE4" s="617" t="s">
        <v>1281</v>
      </c>
      <c r="BF4" s="617" t="s">
        <v>1282</v>
      </c>
      <c r="BG4" s="616" t="s">
        <v>1278</v>
      </c>
      <c r="BH4" s="616" t="s">
        <v>1279</v>
      </c>
      <c r="BI4" s="616" t="s">
        <v>1280</v>
      </c>
      <c r="BJ4" s="617" t="s">
        <v>1281</v>
      </c>
      <c r="BK4" s="617" t="s">
        <v>1282</v>
      </c>
      <c r="BL4" s="616" t="s">
        <v>1278</v>
      </c>
      <c r="BM4" s="616" t="s">
        <v>1279</v>
      </c>
      <c r="BN4" s="616" t="s">
        <v>1280</v>
      </c>
      <c r="BO4" s="617" t="s">
        <v>1281</v>
      </c>
      <c r="BP4" s="618" t="s">
        <v>1282</v>
      </c>
    </row>
    <row r="5" spans="1:68" ht="135">
      <c r="A5" s="1100" t="s">
        <v>51</v>
      </c>
      <c r="B5" s="754" t="s">
        <v>94</v>
      </c>
      <c r="C5" s="1100" t="s">
        <v>58</v>
      </c>
      <c r="D5" s="754" t="s">
        <v>79</v>
      </c>
      <c r="E5" s="1100" t="s">
        <v>80</v>
      </c>
      <c r="F5" s="754" t="s">
        <v>1283</v>
      </c>
      <c r="G5" s="754" t="s">
        <v>393</v>
      </c>
      <c r="H5" s="754" t="s">
        <v>1284</v>
      </c>
      <c r="I5" s="754" t="s">
        <v>1285</v>
      </c>
      <c r="J5" s="1100" t="s">
        <v>89</v>
      </c>
      <c r="K5" s="1106">
        <v>0</v>
      </c>
      <c r="L5" s="1109">
        <f>IF(J5="Diaria",+(K5/360),IF(J5="Mensual",+(K5/12),IF(J5="Bimestral",+(K6/6),IF(J5="Trimestral",+(K5/4),IF(J6="Semestral",+(K5/2),IF(J6="Anual",+(K5/1),""))))))</f>
        <v>0</v>
      </c>
      <c r="M5" s="754" t="s">
        <v>30</v>
      </c>
      <c r="N5" s="111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54" t="s">
        <v>48</v>
      </c>
      <c r="P5" s="1174">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0.4</v>
      </c>
      <c r="Q5" s="754" t="s">
        <v>73</v>
      </c>
      <c r="R5" s="1078">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54" t="s">
        <v>1286</v>
      </c>
      <c r="T5" s="754" t="s">
        <v>45</v>
      </c>
      <c r="U5" s="1124">
        <f>+MAX(N5,P5,R5)</f>
        <v>0.4</v>
      </c>
      <c r="V5" s="1100" t="str">
        <f>IF(L5&lt;=20%,"Muy baja",IF(L5&lt;=40%,"Baja",IF(L5&lt;=60%,"Media",IF(L5&lt;=80%,"Alta",IF(L5&lt;=100%,"Muy alta",IF(L5&gt;=100%,"Muy alta",""))))))</f>
        <v>Muy baja</v>
      </c>
      <c r="W5" s="1103">
        <v>0.2</v>
      </c>
      <c r="X5" s="1100" t="str">
        <f>IF(U5=20%,"Leve",IF(U5=40%,"Menor",IF(U5=60%,"Moderado",IF(U5=80%,"Mayor",IF(U5=100%,"Catastrófico","")))))</f>
        <v>Menor</v>
      </c>
      <c r="Y5" s="1103">
        <v>0.4</v>
      </c>
      <c r="Z5" s="1100" t="s">
        <v>168</v>
      </c>
      <c r="AA5" s="1103">
        <f>IF(Z5="Bajo",25%,IF(Z5="Moderado",50%,IF(Z5="Alto",75%,IF(Z5="Extremo",100%,""))))</f>
        <v>0.25</v>
      </c>
      <c r="AB5" s="754" t="s">
        <v>1287</v>
      </c>
      <c r="AC5" s="621" t="s">
        <v>1404</v>
      </c>
      <c r="AD5" s="622" t="s">
        <v>57</v>
      </c>
      <c r="AE5" s="691">
        <f>IF(AD5="Preventivo",25%,IF(AD5="Detectivo",15%,IF(AD5="Correctivo",10%,"")))</f>
        <v>0.25</v>
      </c>
      <c r="AF5" s="619" t="s">
        <v>214</v>
      </c>
      <c r="AG5" s="691">
        <f>IF(AF5="Manual",15%,IF(AF5="Automático",25%,""))</f>
        <v>0.15</v>
      </c>
      <c r="AH5" s="691">
        <f>+AE5+AG5</f>
        <v>0.4</v>
      </c>
      <c r="AI5" s="619" t="s">
        <v>215</v>
      </c>
      <c r="AJ5" s="619" t="s">
        <v>24</v>
      </c>
      <c r="AK5" s="609" t="s">
        <v>410</v>
      </c>
      <c r="AL5" s="690">
        <f>+AA5*AH5</f>
        <v>0.1</v>
      </c>
      <c r="AM5" s="620">
        <f>+AA5-AL5</f>
        <v>0.15</v>
      </c>
      <c r="AN5" s="1069" t="str">
        <f>IF(AM7&lt;=25%,"Bajo",IF(AM7&lt;=50%,"Moderado",IF(AM7&lt;=75%,"Alto","Extremo")))</f>
        <v>Bajo</v>
      </c>
      <c r="AO5" s="619" t="s">
        <v>59</v>
      </c>
      <c r="AP5" s="619">
        <v>1</v>
      </c>
      <c r="AQ5" s="754" t="s">
        <v>1288</v>
      </c>
      <c r="AR5" s="754"/>
      <c r="AS5" s="609" t="s">
        <v>1289</v>
      </c>
      <c r="AT5" s="11"/>
      <c r="AU5" s="11"/>
      <c r="AV5" s="11"/>
      <c r="AW5" s="11"/>
      <c r="AX5" s="11"/>
      <c r="AY5" s="11"/>
      <c r="AZ5" s="11"/>
      <c r="BA5" s="11"/>
      <c r="BB5" s="11"/>
      <c r="BC5" s="11"/>
      <c r="BD5" s="11"/>
      <c r="BE5" s="11"/>
      <c r="BF5" s="11"/>
      <c r="BG5" s="11"/>
      <c r="BH5" s="11"/>
      <c r="BI5" s="11"/>
      <c r="BJ5" s="11"/>
      <c r="BK5" s="11"/>
      <c r="BL5" s="11"/>
      <c r="BM5" s="11"/>
      <c r="BN5" s="11"/>
      <c r="BO5" s="11"/>
      <c r="BP5" s="11"/>
    </row>
    <row r="6" spans="1:68" ht="105">
      <c r="A6" s="1102"/>
      <c r="B6" s="1112"/>
      <c r="C6" s="1102"/>
      <c r="D6" s="1112"/>
      <c r="E6" s="1102"/>
      <c r="F6" s="1112"/>
      <c r="G6" s="1112"/>
      <c r="H6" s="1112"/>
      <c r="I6" s="1112"/>
      <c r="J6" s="1102"/>
      <c r="K6" s="1107"/>
      <c r="L6" s="1110"/>
      <c r="M6" s="1112"/>
      <c r="N6" s="1114"/>
      <c r="O6" s="1112"/>
      <c r="P6" s="1175"/>
      <c r="Q6" s="1112"/>
      <c r="R6" s="1151"/>
      <c r="S6" s="1112"/>
      <c r="T6" s="1112"/>
      <c r="U6" s="1112"/>
      <c r="V6" s="1102"/>
      <c r="W6" s="1104"/>
      <c r="X6" s="1102"/>
      <c r="Y6" s="1104"/>
      <c r="Z6" s="1102"/>
      <c r="AA6" s="1104"/>
      <c r="AB6" s="1112"/>
      <c r="AC6" s="623" t="s">
        <v>1290</v>
      </c>
      <c r="AD6" s="622" t="s">
        <v>57</v>
      </c>
      <c r="AE6" s="691">
        <f>IF(AD6="Preventivo",25%,IF(AD6="Detectivo",15%,IF(AD6="Correctivo",10%,"")))</f>
        <v>0.25</v>
      </c>
      <c r="AF6" s="619" t="s">
        <v>214</v>
      </c>
      <c r="AG6" s="691">
        <f>IF(AF6="Manual",15%,IF(AF6="Automático",25%,""))</f>
        <v>0.15</v>
      </c>
      <c r="AH6" s="691">
        <f>+AE6+AG6</f>
        <v>0.4</v>
      </c>
      <c r="AI6" s="619" t="s">
        <v>215</v>
      </c>
      <c r="AJ6" s="619" t="s">
        <v>24</v>
      </c>
      <c r="AK6" s="609" t="s">
        <v>410</v>
      </c>
      <c r="AL6" s="690">
        <f>+AM5*AH6</f>
        <v>0.06</v>
      </c>
      <c r="AM6" s="620">
        <f>+AM5-AL6</f>
        <v>0.09</v>
      </c>
      <c r="AN6" s="1177"/>
      <c r="AO6" s="619" t="s">
        <v>59</v>
      </c>
      <c r="AP6" s="619">
        <v>2</v>
      </c>
      <c r="AQ6" s="1178" t="s">
        <v>1291</v>
      </c>
      <c r="AR6" s="1179"/>
      <c r="AS6" s="609" t="s">
        <v>1289</v>
      </c>
      <c r="AT6" s="624"/>
      <c r="AU6" s="624"/>
      <c r="AV6" s="624"/>
      <c r="AW6" s="624"/>
      <c r="AX6" s="624"/>
      <c r="AY6" s="624"/>
      <c r="AZ6" s="624"/>
      <c r="BA6" s="624"/>
      <c r="BB6" s="624"/>
      <c r="BC6" s="624"/>
      <c r="BD6" s="624"/>
      <c r="BE6" s="624"/>
      <c r="BF6" s="624"/>
      <c r="BG6" s="624"/>
      <c r="BH6" s="624"/>
      <c r="BI6" s="624"/>
      <c r="BJ6" s="624"/>
      <c r="BK6" s="624"/>
      <c r="BL6" s="624"/>
      <c r="BM6" s="624"/>
      <c r="BN6" s="624"/>
      <c r="BO6" s="624"/>
      <c r="BP6" s="624"/>
    </row>
    <row r="7" spans="1:68" ht="105">
      <c r="A7" s="1101"/>
      <c r="B7" s="755"/>
      <c r="C7" s="1101"/>
      <c r="D7" s="755"/>
      <c r="E7" s="1101"/>
      <c r="F7" s="755"/>
      <c r="G7" s="755"/>
      <c r="H7" s="755"/>
      <c r="I7" s="755"/>
      <c r="J7" s="1101"/>
      <c r="K7" s="1108"/>
      <c r="L7" s="1111"/>
      <c r="M7" s="755"/>
      <c r="N7" s="1115"/>
      <c r="O7" s="755"/>
      <c r="P7" s="1176"/>
      <c r="Q7" s="755"/>
      <c r="R7" s="1079"/>
      <c r="S7" s="755"/>
      <c r="T7" s="755"/>
      <c r="U7" s="755"/>
      <c r="V7" s="1101"/>
      <c r="W7" s="1105"/>
      <c r="X7" s="1101"/>
      <c r="Y7" s="1105"/>
      <c r="Z7" s="1101"/>
      <c r="AA7" s="1105"/>
      <c r="AB7" s="755"/>
      <c r="AC7" s="625" t="s">
        <v>1292</v>
      </c>
      <c r="AD7" s="622" t="s">
        <v>57</v>
      </c>
      <c r="AE7" s="691">
        <f>IF(AD7="Preventivo",25%,IF(AD7="Detectivo",15%,IF(AD7="Correctivo",10%,"")))</f>
        <v>0.25</v>
      </c>
      <c r="AF7" s="619" t="s">
        <v>214</v>
      </c>
      <c r="AG7" s="691">
        <f>IF(AF7="Manual",15%,IF(AF7="Automático",25%,""))</f>
        <v>0.15</v>
      </c>
      <c r="AH7" s="691">
        <f>+AE7+AG7</f>
        <v>0.4</v>
      </c>
      <c r="AI7" s="619" t="s">
        <v>215</v>
      </c>
      <c r="AJ7" s="619" t="s">
        <v>24</v>
      </c>
      <c r="AK7" s="609" t="s">
        <v>1293</v>
      </c>
      <c r="AL7" s="690">
        <f>+AM6*AH7</f>
        <v>3.5999999999999997E-2</v>
      </c>
      <c r="AM7" s="620">
        <f>+AM6-AL7</f>
        <v>5.3999999999999999E-2</v>
      </c>
      <c r="AN7" s="1070"/>
      <c r="AO7" s="619" t="s">
        <v>59</v>
      </c>
      <c r="AP7" s="619">
        <v>3</v>
      </c>
      <c r="AQ7" s="1172" t="s">
        <v>1294</v>
      </c>
      <c r="AR7" s="1173"/>
      <c r="AS7" s="609" t="s">
        <v>1295</v>
      </c>
      <c r="AT7" s="624"/>
      <c r="AU7" s="624"/>
      <c r="AV7" s="624"/>
      <c r="AW7" s="624"/>
      <c r="AX7" s="624"/>
      <c r="AY7" s="624"/>
      <c r="AZ7" s="624"/>
      <c r="BA7" s="624"/>
      <c r="BB7" s="624"/>
      <c r="BC7" s="624"/>
      <c r="BD7" s="624"/>
      <c r="BE7" s="624"/>
      <c r="BF7" s="624"/>
      <c r="BG7" s="624"/>
      <c r="BH7" s="624"/>
      <c r="BI7" s="624"/>
      <c r="BJ7" s="624"/>
      <c r="BK7" s="624"/>
      <c r="BL7" s="624"/>
      <c r="BM7" s="624"/>
      <c r="BN7" s="624"/>
      <c r="BO7" s="624"/>
      <c r="BP7" s="624"/>
    </row>
    <row r="8" spans="1:68">
      <c r="A8" s="1100" t="s">
        <v>51</v>
      </c>
      <c r="B8" s="754" t="s">
        <v>94</v>
      </c>
      <c r="C8" s="1074" t="s">
        <v>58</v>
      </c>
      <c r="D8" s="1073" t="s">
        <v>79</v>
      </c>
      <c r="E8" s="1074" t="s">
        <v>80</v>
      </c>
      <c r="F8" s="1073" t="s">
        <v>1296</v>
      </c>
      <c r="G8" s="1073" t="s">
        <v>393</v>
      </c>
      <c r="H8" s="754" t="s">
        <v>1297</v>
      </c>
      <c r="I8" s="1073" t="s">
        <v>1298</v>
      </c>
      <c r="J8" s="1074" t="s">
        <v>99</v>
      </c>
      <c r="K8" s="1116">
        <v>0</v>
      </c>
      <c r="L8" s="1117">
        <f>IF(J8="Diaria",+(K8/360),IF(J8="Mensual",+(K8/12),IF(J8="Bimestral",+(K8/6),IF(J8="Trimestral",+(K8/4),IF(J6="Semestral",+(K8/2),IF(J8="Anual",+(K8/1),""))))))</f>
        <v>0</v>
      </c>
      <c r="M8" s="1073" t="s">
        <v>30</v>
      </c>
      <c r="N8" s="111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1073" t="s">
        <v>48</v>
      </c>
      <c r="P8" s="1113">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municipal",80%,IF(O5="El riesgo afecta la imagen de la entidad a nivel nacional, con efecto publicitario sostenido a nivel país",100%,IF(O8="NA",0%,""))))))</f>
        <v>0.4</v>
      </c>
      <c r="Q8" s="1073" t="s">
        <v>73</v>
      </c>
      <c r="R8" s="107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1074" t="s">
        <v>73</v>
      </c>
      <c r="T8" s="1074" t="s">
        <v>45</v>
      </c>
      <c r="U8" s="1120">
        <f>+MAX(N8,P8,R8)</f>
        <v>0.4</v>
      </c>
      <c r="V8" s="1121" t="str">
        <f>IF(L8&lt;=20%,"Muy baja",IF(L8&lt;=40%,"Baja",IF(L8&lt;=60%,"Media",IF(L8&lt;=80%,"Alta",IF(L8&lt;=100%,"Muy alta",IF(L8&gt;=100%,"Muy alta",""))))))</f>
        <v>Muy baja</v>
      </c>
      <c r="W8" s="1122">
        <v>0.2</v>
      </c>
      <c r="X8" s="1074" t="str">
        <f>IF(U8=20%,"Leve",IF(U8=40%,"Menor",IF(U8=60%,"Moderado",IF(U8=80%,"Mayor",IF(U8=100%,"Catastrófico","")))))</f>
        <v>Menor</v>
      </c>
      <c r="Y8" s="1103">
        <v>0.4</v>
      </c>
      <c r="Z8" s="1074" t="s">
        <v>168</v>
      </c>
      <c r="AA8" s="1103">
        <f>IF(Z8="Bajo",25%,IF(Z8="Moderado",50%,IF(Z8="Alto",75%,IF(Z8="Extremo",100%,""))))</f>
        <v>0.25</v>
      </c>
      <c r="AB8" s="754" t="s">
        <v>1299</v>
      </c>
      <c r="AC8" s="1118" t="s">
        <v>1300</v>
      </c>
      <c r="AD8" s="1074" t="s">
        <v>57</v>
      </c>
      <c r="AE8" s="1125">
        <f>IF(AD8="Preventivo",25%,IF(AD8="Detectivo",15%,IF(AD8="Correctivo",10%,"")))</f>
        <v>0.25</v>
      </c>
      <c r="AF8" s="1074" t="s">
        <v>214</v>
      </c>
      <c r="AG8" s="1125">
        <f>IF(AF8="Manual",15%,IF(AF8="Automático",25%,""))</f>
        <v>0.15</v>
      </c>
      <c r="AH8" s="1127">
        <f>+AE8+AG8</f>
        <v>0.4</v>
      </c>
      <c r="AI8" s="1074" t="s">
        <v>215</v>
      </c>
      <c r="AJ8" s="1074" t="s">
        <v>24</v>
      </c>
      <c r="AK8" s="1073" t="s">
        <v>400</v>
      </c>
      <c r="AL8" s="1113">
        <f>+AH8*AA8</f>
        <v>0.1</v>
      </c>
      <c r="AM8" s="1124">
        <f>+AA8-AL8</f>
        <v>0.15</v>
      </c>
      <c r="AN8" s="1071" t="str">
        <f>IF(AM8&lt;=25%,"Bajo",IF(AM8&lt;=50%,"Moderado",IF(AM8&lt;=75%,"Alto","Extremo")))</f>
        <v>Bajo</v>
      </c>
      <c r="AO8" s="1074" t="s">
        <v>59</v>
      </c>
      <c r="AP8" s="1074">
        <v>3</v>
      </c>
      <c r="AQ8" s="1073" t="s">
        <v>1301</v>
      </c>
      <c r="AR8" s="1073"/>
      <c r="AS8" s="1073" t="s">
        <v>1295</v>
      </c>
      <c r="AT8" s="1072"/>
      <c r="AU8" s="1072"/>
      <c r="AV8" s="1072"/>
      <c r="AW8" s="1072"/>
      <c r="AX8" s="1072"/>
      <c r="AY8" s="1072"/>
      <c r="AZ8" s="1072"/>
      <c r="BA8" s="1072"/>
      <c r="BB8" s="1072"/>
      <c r="BC8" s="1072"/>
      <c r="BD8" s="1072"/>
      <c r="BE8" s="1072"/>
      <c r="BF8" s="1072"/>
      <c r="BG8" s="1072"/>
      <c r="BH8" s="1072"/>
      <c r="BI8" s="1072"/>
      <c r="BJ8" s="1072"/>
      <c r="BK8" s="1072"/>
      <c r="BL8" s="1072"/>
      <c r="BM8" s="1072"/>
      <c r="BN8" s="1072"/>
      <c r="BO8" s="1072"/>
      <c r="BP8" s="1072"/>
    </row>
    <row r="9" spans="1:68">
      <c r="A9" s="1101"/>
      <c r="B9" s="755"/>
      <c r="C9" s="1074"/>
      <c r="D9" s="1073"/>
      <c r="E9" s="1074"/>
      <c r="F9" s="1073"/>
      <c r="G9" s="1073"/>
      <c r="H9" s="755"/>
      <c r="I9" s="1073"/>
      <c r="J9" s="1074"/>
      <c r="K9" s="1116"/>
      <c r="L9" s="1117"/>
      <c r="M9" s="1073"/>
      <c r="N9" s="1115"/>
      <c r="O9" s="1073"/>
      <c r="P9" s="1115"/>
      <c r="Q9" s="1073"/>
      <c r="R9" s="1079"/>
      <c r="S9" s="1074"/>
      <c r="T9" s="1074"/>
      <c r="U9" s="1101"/>
      <c r="V9" s="1121"/>
      <c r="W9" s="1123"/>
      <c r="X9" s="1074"/>
      <c r="Y9" s="1105"/>
      <c r="Z9" s="1074"/>
      <c r="AA9" s="1105"/>
      <c r="AB9" s="755"/>
      <c r="AC9" s="1119"/>
      <c r="AD9" s="1100"/>
      <c r="AE9" s="1126"/>
      <c r="AF9" s="1100"/>
      <c r="AG9" s="1126"/>
      <c r="AH9" s="1128"/>
      <c r="AI9" s="1100"/>
      <c r="AJ9" s="1100"/>
      <c r="AK9" s="754"/>
      <c r="AL9" s="1115"/>
      <c r="AM9" s="755"/>
      <c r="AN9" s="1069"/>
      <c r="AO9" s="1100"/>
      <c r="AP9" s="1100"/>
      <c r="AQ9" s="754"/>
      <c r="AR9" s="754"/>
      <c r="AS9" s="1073"/>
      <c r="AT9" s="1072"/>
      <c r="AU9" s="1072"/>
      <c r="AV9" s="1072"/>
      <c r="AW9" s="1072"/>
      <c r="AX9" s="1072"/>
      <c r="AY9" s="1072"/>
      <c r="AZ9" s="1072"/>
      <c r="BA9" s="1072"/>
      <c r="BB9" s="1072"/>
      <c r="BC9" s="1072"/>
      <c r="BD9" s="1072"/>
      <c r="BE9" s="1072"/>
      <c r="BF9" s="1072"/>
      <c r="BG9" s="1072"/>
      <c r="BH9" s="1072"/>
      <c r="BI9" s="1072"/>
      <c r="BJ9" s="1072"/>
      <c r="BK9" s="1072"/>
      <c r="BL9" s="1072"/>
      <c r="BM9" s="1072"/>
      <c r="BN9" s="1072"/>
      <c r="BO9" s="1072"/>
      <c r="BP9" s="1072"/>
    </row>
    <row r="10" spans="1:68" ht="105">
      <c r="A10" s="1129" t="s">
        <v>51</v>
      </c>
      <c r="B10" s="1062" t="s">
        <v>94</v>
      </c>
      <c r="C10" s="1062" t="s">
        <v>58</v>
      </c>
      <c r="D10" s="1062" t="s">
        <v>79</v>
      </c>
      <c r="E10" s="1062" t="s">
        <v>1302</v>
      </c>
      <c r="F10" s="1259" t="s">
        <v>1303</v>
      </c>
      <c r="G10" s="1073" t="s">
        <v>393</v>
      </c>
      <c r="H10" s="1062" t="s">
        <v>1297</v>
      </c>
      <c r="I10" s="1259" t="s">
        <v>1304</v>
      </c>
      <c r="J10" s="1062" t="s">
        <v>66</v>
      </c>
      <c r="K10" s="1062">
        <v>0</v>
      </c>
      <c r="L10" s="1067">
        <f>IF(J10="Diaria",+(K10/360),IF(J10="Mensual",+(K10/12),IF(J10="Bimestral",+(K10/6),IF(J10="Trimestral",+(K10/4),IF(J10="Semestral",+(K10/2),IF(J10="Anual",+(K10/1),""))))))</f>
        <v>0</v>
      </c>
      <c r="M10" s="1062" t="s">
        <v>30</v>
      </c>
      <c r="N10" s="106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1062" t="s">
        <v>48</v>
      </c>
      <c r="P10" s="106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sostenido a nivel de sector administrativo, nivel departamental o municipal",80%,IF(O10="El riesgo afecta la imagen de la entidad a nivel nacional, con efecto publicitario sostenido a nivel país",100%,IF(O10="NA",0%,""))))))</f>
        <v>0.4</v>
      </c>
      <c r="Q10" s="1062" t="s">
        <v>73</v>
      </c>
      <c r="R10" s="106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62" t="s">
        <v>303</v>
      </c>
      <c r="T10" s="1258" t="s">
        <v>53</v>
      </c>
      <c r="U10" s="1060">
        <f>+MAX(N10,P10,R10)</f>
        <v>0.4</v>
      </c>
      <c r="V10" s="1062" t="str">
        <f>IF(L10&lt;=20%,"Muy baja",IF(L10&lt;=40%,"Baja",IF(L10&lt;=60%,"Media",IF(L10&lt;=80%,"Alta",IF(L10&lt;=100%,"Muy alta",IF(L10&gt;=100%,"Muy alta",""))))))</f>
        <v>Muy baja</v>
      </c>
      <c r="W10" s="1063">
        <v>0.2</v>
      </c>
      <c r="X10" s="1062" t="str">
        <f>IF(U10=20%,"Leve",IF(U10=40%,"Menor",IF(U10=60%,"Moderado",IF(U10=80%,"Mayor",IF(U10=100%,"Catastrófico","")))))</f>
        <v>Menor</v>
      </c>
      <c r="Y10" s="1063">
        <v>0.4</v>
      </c>
      <c r="Z10" s="1062" t="s">
        <v>168</v>
      </c>
      <c r="AA10" s="1063">
        <f>IF(Z10="Bajo",25%,IF(Z10="Moderado",50%,IF(Z10="Alto",75%,IF(Z10="Extremo",100%,""))))</f>
        <v>0.25</v>
      </c>
      <c r="AB10" s="1073" t="s">
        <v>1305</v>
      </c>
      <c r="AC10" s="628" t="s">
        <v>1306</v>
      </c>
      <c r="AD10" s="629" t="s">
        <v>57</v>
      </c>
      <c r="AE10" s="692">
        <f t="shared" ref="AE10:AE27" si="0">IF(AD10="Preventivo",25%,IF(AD10="Detectivo",15%,IF(AD10="Correctivo",10%,"")))</f>
        <v>0.25</v>
      </c>
      <c r="AF10" s="619" t="s">
        <v>214</v>
      </c>
      <c r="AG10" s="627">
        <f t="shared" ref="AG10:AG27" si="1">IF(AF10="Manual",15%,IF(AF10="Automático",25%,""))</f>
        <v>0.15</v>
      </c>
      <c r="AH10" s="627">
        <f t="shared" ref="AH10:AH27" si="2">+AE10+AG10</f>
        <v>0.4</v>
      </c>
      <c r="AI10" s="629" t="s">
        <v>215</v>
      </c>
      <c r="AJ10" s="629" t="s">
        <v>24</v>
      </c>
      <c r="AK10" s="7" t="s">
        <v>1307</v>
      </c>
      <c r="AL10" s="693">
        <f>+AH10*AA10</f>
        <v>0.1</v>
      </c>
      <c r="AM10" s="630">
        <f>+AA10-AL10</f>
        <v>0.15</v>
      </c>
      <c r="AN10" s="1069" t="str">
        <f>IF(AM11&lt;=25%,"Bajo",IF(AM11&lt;=50%,"Moderado",IF(AM11&lt;=75%,"Alto","Extremo")))</f>
        <v>Bajo</v>
      </c>
      <c r="AO10" s="1100" t="s">
        <v>59</v>
      </c>
      <c r="AP10" s="626">
        <v>4</v>
      </c>
      <c r="AQ10" s="1073" t="s">
        <v>1308</v>
      </c>
      <c r="AR10" s="1073"/>
      <c r="AS10" s="7" t="s">
        <v>1309</v>
      </c>
      <c r="AT10" s="11"/>
      <c r="AU10" s="11"/>
      <c r="AV10" s="11"/>
      <c r="AW10" s="11"/>
      <c r="AX10" s="11"/>
      <c r="AY10" s="11"/>
      <c r="AZ10" s="11"/>
      <c r="BA10" s="11"/>
      <c r="BB10" s="11"/>
      <c r="BC10" s="11"/>
      <c r="BD10" s="11"/>
      <c r="BE10" s="11"/>
      <c r="BF10" s="11"/>
      <c r="BG10" s="11"/>
      <c r="BH10" s="11"/>
      <c r="BI10" s="11"/>
      <c r="BJ10" s="11"/>
      <c r="BK10" s="11"/>
      <c r="BL10" s="11"/>
      <c r="BM10" s="11"/>
      <c r="BN10" s="11"/>
      <c r="BO10" s="11"/>
      <c r="BP10" s="11"/>
    </row>
    <row r="11" spans="1:68" ht="120">
      <c r="A11" s="1129"/>
      <c r="B11" s="1062"/>
      <c r="C11" s="1062"/>
      <c r="D11" s="1062"/>
      <c r="E11" s="1062"/>
      <c r="F11" s="1259"/>
      <c r="G11" s="1073"/>
      <c r="H11" s="1062"/>
      <c r="I11" s="1259"/>
      <c r="J11" s="1062"/>
      <c r="K11" s="1062"/>
      <c r="L11" s="1067"/>
      <c r="M11" s="1062"/>
      <c r="N11" s="1066"/>
      <c r="O11" s="1062"/>
      <c r="P11" s="1066"/>
      <c r="Q11" s="1062"/>
      <c r="R11" s="1066"/>
      <c r="S11" s="1062"/>
      <c r="T11" s="1258"/>
      <c r="U11" s="1061"/>
      <c r="V11" s="1062"/>
      <c r="W11" s="1064"/>
      <c r="X11" s="1062"/>
      <c r="Y11" s="1064"/>
      <c r="Z11" s="1062"/>
      <c r="AA11" s="1064"/>
      <c r="AB11" s="1073"/>
      <c r="AC11" s="631" t="s">
        <v>1310</v>
      </c>
      <c r="AD11" s="629" t="s">
        <v>57</v>
      </c>
      <c r="AE11" s="692">
        <f t="shared" si="0"/>
        <v>0.25</v>
      </c>
      <c r="AF11" s="619" t="s">
        <v>214</v>
      </c>
      <c r="AG11" s="627">
        <f t="shared" si="1"/>
        <v>0.15</v>
      </c>
      <c r="AH11" s="627">
        <f t="shared" si="2"/>
        <v>0.4</v>
      </c>
      <c r="AI11" s="626" t="s">
        <v>215</v>
      </c>
      <c r="AJ11" s="626" t="s">
        <v>1311</v>
      </c>
      <c r="AK11" s="64" t="s">
        <v>1307</v>
      </c>
      <c r="AL11" s="693">
        <f>+AM10*AA10</f>
        <v>3.7499999999999999E-2</v>
      </c>
      <c r="AM11" s="632">
        <f>+AM10-AL11</f>
        <v>0.11249999999999999</v>
      </c>
      <c r="AN11" s="1070"/>
      <c r="AO11" s="1101"/>
      <c r="AP11" s="626">
        <v>5</v>
      </c>
      <c r="AQ11" s="1073" t="s">
        <v>1312</v>
      </c>
      <c r="AR11" s="1073"/>
      <c r="AS11" s="7" t="s">
        <v>1309</v>
      </c>
      <c r="AT11" s="11"/>
      <c r="AU11" s="11"/>
      <c r="AV11" s="11"/>
      <c r="AW11" s="11"/>
      <c r="AX11" s="11"/>
      <c r="AY11" s="11"/>
      <c r="AZ11" s="11"/>
      <c r="BA11" s="11"/>
      <c r="BB11" s="11"/>
      <c r="BC11" s="11"/>
      <c r="BD11" s="11"/>
      <c r="BE11" s="11"/>
      <c r="BF11" s="11"/>
      <c r="BG11" s="11"/>
      <c r="BH11" s="11"/>
      <c r="BI11" s="11"/>
      <c r="BJ11" s="11"/>
      <c r="BK11" s="11"/>
      <c r="BL11" s="11"/>
      <c r="BM11" s="11"/>
      <c r="BN11" s="11"/>
      <c r="BO11" s="11"/>
      <c r="BP11" s="11"/>
    </row>
    <row r="12" spans="1:68" ht="105">
      <c r="A12" s="1129" t="s">
        <v>51</v>
      </c>
      <c r="B12" s="1062" t="s">
        <v>94</v>
      </c>
      <c r="C12" s="1062" t="s">
        <v>1313</v>
      </c>
      <c r="D12" s="1062" t="s">
        <v>79</v>
      </c>
      <c r="E12" s="1062" t="s">
        <v>1314</v>
      </c>
      <c r="F12" s="1130" t="s">
        <v>1315</v>
      </c>
      <c r="G12" s="1259" t="s">
        <v>949</v>
      </c>
      <c r="H12" s="1062" t="s">
        <v>1316</v>
      </c>
      <c r="I12" s="1130" t="s">
        <v>1317</v>
      </c>
      <c r="J12" s="1062" t="s">
        <v>89</v>
      </c>
      <c r="K12" s="1062">
        <v>0</v>
      </c>
      <c r="L12" s="1067">
        <f>IF(J12="Diaria",+(K12/360),IF(J12="Mensual",+(K12/12),IF(J12="Bimestral",+(K12/6),IF(J12="Trimestral",+(K12/4),IF(J12="Semestral",+(K12/2),IF(J12="Anual",+(K12/1),""))))))</f>
        <v>0</v>
      </c>
      <c r="M12" s="1062" t="s">
        <v>30</v>
      </c>
      <c r="N12" s="106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1062" t="s">
        <v>31</v>
      </c>
      <c r="P12" s="106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sostenido a nivel de sector administrativo, nivel departamental o municipal",80%,IF(O12="El riesgo afecta la imagen de la entidad a nivel nacional, con efecto publicitario sostenido a nivel país",100%,IF(O12="NA",0%,""))))))</f>
        <v>0.2</v>
      </c>
      <c r="Q12" s="1062" t="s">
        <v>73</v>
      </c>
      <c r="R12" s="106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1062" t="s">
        <v>303</v>
      </c>
      <c r="T12" s="1062" t="s">
        <v>53</v>
      </c>
      <c r="U12" s="1060">
        <f>+MAX(N12,P12,R12)</f>
        <v>0.2</v>
      </c>
      <c r="V12" s="1062" t="str">
        <f>IF(L12&lt;=20%,"Muy baja",IF(L12&lt;=40%,"Baja",IF(L12&lt;=60%,"Media",IF(L12&lt;=80%,"Alta",IF(L12&lt;=100%,"Muy alta",IF(L12&gt;=100%,"Muy alta",""))))))</f>
        <v>Muy baja</v>
      </c>
      <c r="W12" s="1063">
        <v>0.2</v>
      </c>
      <c r="X12" s="1062" t="str">
        <f>IF(U12=20%,"Leve",IF(U12=40%,"Menor",IF(U12=60%,"Moderado",IF(U12=80%,"Mayor",IF(U12=100%,"Catastrófico","")))))</f>
        <v>Leve</v>
      </c>
      <c r="Y12" s="1063">
        <v>0.2</v>
      </c>
      <c r="Z12" s="1062" t="s">
        <v>168</v>
      </c>
      <c r="AA12" s="1063">
        <f>IF(Z12="Bajo",25%,IF(Z12="Moderado",50%,IF(Z12="Alto",75%,IF(Z12="Extremo",100%,""))))</f>
        <v>0.25</v>
      </c>
      <c r="AB12" s="1068" t="s">
        <v>1318</v>
      </c>
      <c r="AC12" s="631" t="s">
        <v>1319</v>
      </c>
      <c r="AD12" s="629" t="s">
        <v>57</v>
      </c>
      <c r="AE12" s="692">
        <f t="shared" si="0"/>
        <v>0.25</v>
      </c>
      <c r="AF12" s="619" t="s">
        <v>214</v>
      </c>
      <c r="AG12" s="692">
        <f t="shared" si="1"/>
        <v>0.15</v>
      </c>
      <c r="AH12" s="627">
        <f t="shared" si="2"/>
        <v>0.4</v>
      </c>
      <c r="AI12" s="626" t="s">
        <v>215</v>
      </c>
      <c r="AJ12" s="7" t="s">
        <v>41</v>
      </c>
      <c r="AK12" s="11" t="s">
        <v>303</v>
      </c>
      <c r="AL12" s="694">
        <f>+AH12*AA12</f>
        <v>0.1</v>
      </c>
      <c r="AM12" s="56">
        <f>+AA12-AL12</f>
        <v>0.15</v>
      </c>
      <c r="AN12" s="1069" t="str">
        <f>IF(AM13&lt;=25%,"Bajo",IF(AM13&lt;=50%,"Moderado",IF(AM13&lt;=75%,"Alto","Extremo")))</f>
        <v>Bajo</v>
      </c>
      <c r="AO12" s="626" t="s">
        <v>59</v>
      </c>
      <c r="AP12" s="11">
        <v>6</v>
      </c>
      <c r="AQ12" s="1068" t="s">
        <v>1320</v>
      </c>
      <c r="AR12" s="1068"/>
      <c r="AS12" s="64" t="s">
        <v>1321</v>
      </c>
      <c r="AT12" s="633"/>
      <c r="AU12" s="11"/>
      <c r="AV12" s="11"/>
      <c r="AW12" s="11"/>
      <c r="AX12" s="11"/>
      <c r="AY12" s="11"/>
      <c r="AZ12" s="11"/>
      <c r="BA12" s="11"/>
      <c r="BB12" s="11"/>
      <c r="BC12" s="11"/>
      <c r="BD12" s="11"/>
      <c r="BE12" s="11"/>
      <c r="BF12" s="11"/>
      <c r="BG12" s="11"/>
      <c r="BH12" s="11"/>
      <c r="BI12" s="11"/>
      <c r="BJ12" s="11"/>
      <c r="BK12" s="11"/>
      <c r="BL12" s="11"/>
      <c r="BM12" s="11"/>
      <c r="BN12" s="11"/>
      <c r="BO12" s="11"/>
      <c r="BP12" s="11"/>
    </row>
    <row r="13" spans="1:68" ht="75">
      <c r="A13" s="1129"/>
      <c r="B13" s="1062"/>
      <c r="C13" s="1062"/>
      <c r="D13" s="1062"/>
      <c r="E13" s="1062"/>
      <c r="F13" s="1130"/>
      <c r="G13" s="1259"/>
      <c r="H13" s="1062"/>
      <c r="I13" s="1130"/>
      <c r="J13" s="1062"/>
      <c r="K13" s="1062"/>
      <c r="L13" s="1067"/>
      <c r="M13" s="1062"/>
      <c r="N13" s="1066"/>
      <c r="O13" s="1062"/>
      <c r="P13" s="1066"/>
      <c r="Q13" s="1062"/>
      <c r="R13" s="1066"/>
      <c r="S13" s="1062"/>
      <c r="T13" s="1062"/>
      <c r="U13" s="1061"/>
      <c r="V13" s="1062"/>
      <c r="W13" s="1064"/>
      <c r="X13" s="1062"/>
      <c r="Y13" s="1064"/>
      <c r="Z13" s="1062"/>
      <c r="AA13" s="1064"/>
      <c r="AB13" s="1068"/>
      <c r="AC13" s="631" t="s">
        <v>1322</v>
      </c>
      <c r="AD13" s="629" t="s">
        <v>57</v>
      </c>
      <c r="AE13" s="692">
        <f t="shared" si="0"/>
        <v>0.25</v>
      </c>
      <c r="AF13" s="619" t="s">
        <v>214</v>
      </c>
      <c r="AG13" s="692">
        <f t="shared" si="1"/>
        <v>0.15</v>
      </c>
      <c r="AH13" s="627">
        <f t="shared" si="2"/>
        <v>0.4</v>
      </c>
      <c r="AI13" s="626" t="s">
        <v>215</v>
      </c>
      <c r="AJ13" s="64" t="s">
        <v>24</v>
      </c>
      <c r="AK13" s="64" t="s">
        <v>410</v>
      </c>
      <c r="AL13" s="693">
        <f>+AM12*AA12</f>
        <v>3.7499999999999999E-2</v>
      </c>
      <c r="AM13" s="632">
        <f>+AM12-AL13</f>
        <v>0.11249999999999999</v>
      </c>
      <c r="AN13" s="1070"/>
      <c r="AO13" s="626" t="s">
        <v>59</v>
      </c>
      <c r="AP13" s="11">
        <v>7</v>
      </c>
      <c r="AQ13" s="1068" t="s">
        <v>1323</v>
      </c>
      <c r="AR13" s="1068"/>
      <c r="AS13" s="7" t="s">
        <v>1289</v>
      </c>
      <c r="AT13" s="11"/>
      <c r="AU13" s="11"/>
      <c r="AV13" s="11"/>
      <c r="AW13" s="11"/>
      <c r="AX13" s="11"/>
      <c r="AY13" s="11"/>
      <c r="AZ13" s="11"/>
      <c r="BA13" s="11"/>
      <c r="BB13" s="11"/>
      <c r="BC13" s="11"/>
      <c r="BD13" s="11"/>
      <c r="BE13" s="11"/>
      <c r="BF13" s="11"/>
      <c r="BG13" s="11"/>
      <c r="BH13" s="11"/>
      <c r="BI13" s="11"/>
      <c r="BJ13" s="11"/>
      <c r="BK13" s="11"/>
      <c r="BL13" s="11"/>
      <c r="BM13" s="11"/>
      <c r="BN13" s="11"/>
      <c r="BO13" s="11"/>
      <c r="BP13" s="11"/>
    </row>
    <row r="14" spans="1:68" ht="105">
      <c r="A14" s="1140" t="s">
        <v>51</v>
      </c>
      <c r="B14" s="1077" t="s">
        <v>1324</v>
      </c>
      <c r="C14" s="1062" t="s">
        <v>58</v>
      </c>
      <c r="D14" s="1062" t="s">
        <v>79</v>
      </c>
      <c r="E14" s="1062" t="s">
        <v>80</v>
      </c>
      <c r="F14" s="1131" t="s">
        <v>434</v>
      </c>
      <c r="G14" s="1130" t="s">
        <v>435</v>
      </c>
      <c r="H14" s="1062" t="s">
        <v>436</v>
      </c>
      <c r="I14" s="1131" t="s">
        <v>437</v>
      </c>
      <c r="J14" s="1062" t="s">
        <v>66</v>
      </c>
      <c r="K14" s="1139">
        <v>2</v>
      </c>
      <c r="L14" s="1067">
        <f>IF(J14="Diaria",+(K14/360),IF(J14="Mensual",+(K14/12),IF(J14="Bimestral",+(K14/6),IF(J12="Trimestral",+(K14/4),IF(J14="Semestral",+(K14/2),IF(J14="Anual",+(K14/1),""))))))</f>
        <v>0.16666666666666666</v>
      </c>
      <c r="M14" s="1062" t="s">
        <v>30</v>
      </c>
      <c r="N14" s="1067">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1062" t="s">
        <v>31</v>
      </c>
      <c r="P14" s="106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sostenido a nivel de sector administrativo, nivel departamental o municipal",80%,IF(O14="El riesgo afecta la imagen de la entidad a nivel nacional, con efecto publicitario sostenido a nivel país",100%,IF(O14="NA",0%,""))))))</f>
        <v>0.2</v>
      </c>
      <c r="Q14" s="1062" t="s">
        <v>32</v>
      </c>
      <c r="R14" s="106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1062" t="s">
        <v>303</v>
      </c>
      <c r="T14" s="1135" t="s">
        <v>1325</v>
      </c>
      <c r="U14" s="1060">
        <f>+MAX(N14,P14,R14)</f>
        <v>0.2</v>
      </c>
      <c r="V14" s="1062" t="str">
        <f>IF(L14&lt;=20%,"Muy baja",IF(L14&lt;=40%,"Baja",IF(L14&lt;=60%,"Media",IF(L14&lt;=80%,"Alta",IF(L14&lt;=100%,"Muy alta",IF(L14&gt;=100%,"Muy alta",""))))))</f>
        <v>Muy baja</v>
      </c>
      <c r="W14" s="1063">
        <v>0.2</v>
      </c>
      <c r="X14" s="1062" t="str">
        <f>IF(U14=20%,"Leve",IF(U14=40%,"Menor",IF(U14=60%,"Moderado",IF(U14=80%,"Mayor",IF(U14=100%,"Catastrófico","")))))</f>
        <v>Leve</v>
      </c>
      <c r="Y14" s="1063">
        <v>0.2</v>
      </c>
      <c r="Z14" s="1062" t="s">
        <v>168</v>
      </c>
      <c r="AA14" s="1063">
        <f>IF(Z14="Bajo",25%,IF(Z14="Moderado",50%,IF(Z14="Alto",75%,IF(Z14="Extremo",100%,""))))</f>
        <v>0.25</v>
      </c>
      <c r="AB14" s="1068" t="s">
        <v>438</v>
      </c>
      <c r="AC14" s="631" t="s">
        <v>1326</v>
      </c>
      <c r="AD14" s="27" t="s">
        <v>57</v>
      </c>
      <c r="AE14" s="691">
        <f t="shared" si="0"/>
        <v>0.25</v>
      </c>
      <c r="AF14" s="53" t="s">
        <v>214</v>
      </c>
      <c r="AG14" s="692">
        <f t="shared" si="1"/>
        <v>0.15</v>
      </c>
      <c r="AH14" s="627">
        <f t="shared" si="2"/>
        <v>0.4</v>
      </c>
      <c r="AI14" s="626" t="s">
        <v>215</v>
      </c>
      <c r="AJ14" s="64" t="s">
        <v>24</v>
      </c>
      <c r="AK14" s="64" t="s">
        <v>442</v>
      </c>
      <c r="AL14" s="693"/>
      <c r="AM14" s="632"/>
      <c r="AN14" s="1071" t="str">
        <f>IF(AM16&lt;=25%,"Bajo",IF(AM16&lt;=50%,"Moderado",IF(AM16&lt;=75%,"Alto","Extremo")))</f>
        <v>Bajo</v>
      </c>
      <c r="AO14" s="626" t="s">
        <v>59</v>
      </c>
      <c r="AP14" s="11">
        <v>8</v>
      </c>
      <c r="AQ14" s="1132" t="s">
        <v>445</v>
      </c>
      <c r="AR14" s="1132"/>
      <c r="AS14" s="7" t="s">
        <v>283</v>
      </c>
    </row>
    <row r="15" spans="1:68" ht="120">
      <c r="A15" s="1140"/>
      <c r="B15" s="1138"/>
      <c r="C15" s="1062"/>
      <c r="D15" s="1062"/>
      <c r="E15" s="1062"/>
      <c r="F15" s="1131"/>
      <c r="G15" s="1130"/>
      <c r="H15" s="1062"/>
      <c r="I15" s="1131"/>
      <c r="J15" s="1062"/>
      <c r="K15" s="1139"/>
      <c r="L15" s="1067"/>
      <c r="M15" s="1062"/>
      <c r="N15" s="1067"/>
      <c r="O15" s="1062"/>
      <c r="P15" s="1076"/>
      <c r="Q15" s="1062"/>
      <c r="R15" s="1076"/>
      <c r="S15" s="1062"/>
      <c r="T15" s="1136"/>
      <c r="U15" s="1137"/>
      <c r="V15" s="1062"/>
      <c r="W15" s="1075"/>
      <c r="X15" s="1062"/>
      <c r="Y15" s="1075"/>
      <c r="Z15" s="1062"/>
      <c r="AA15" s="1075"/>
      <c r="AB15" s="1068"/>
      <c r="AC15" s="695" t="s">
        <v>1405</v>
      </c>
      <c r="AD15" s="629" t="s">
        <v>57</v>
      </c>
      <c r="AE15" s="692">
        <f t="shared" si="0"/>
        <v>0.25</v>
      </c>
      <c r="AF15" s="626" t="s">
        <v>214</v>
      </c>
      <c r="AG15" s="692">
        <f t="shared" si="1"/>
        <v>0.15</v>
      </c>
      <c r="AH15" s="627">
        <f t="shared" si="2"/>
        <v>0.4</v>
      </c>
      <c r="AI15" s="626" t="s">
        <v>215</v>
      </c>
      <c r="AJ15" s="64" t="s">
        <v>24</v>
      </c>
      <c r="AK15" s="64" t="s">
        <v>449</v>
      </c>
      <c r="AL15" s="693"/>
      <c r="AM15" s="632"/>
      <c r="AN15" s="1071"/>
      <c r="AO15" s="626" t="s">
        <v>59</v>
      </c>
      <c r="AP15" s="11">
        <v>9</v>
      </c>
      <c r="AQ15" s="1073" t="s">
        <v>451</v>
      </c>
      <c r="AR15" s="1073"/>
      <c r="AS15" s="7" t="s">
        <v>283</v>
      </c>
    </row>
    <row r="16" spans="1:68" ht="120">
      <c r="A16" s="1140"/>
      <c r="B16" s="1061"/>
      <c r="C16" s="1062"/>
      <c r="D16" s="1062"/>
      <c r="E16" s="1062"/>
      <c r="F16" s="1131"/>
      <c r="G16" s="1130"/>
      <c r="H16" s="1062"/>
      <c r="I16" s="1131"/>
      <c r="J16" s="1062"/>
      <c r="K16" s="1139"/>
      <c r="L16" s="1067"/>
      <c r="M16" s="1062"/>
      <c r="N16" s="1067"/>
      <c r="O16" s="1062"/>
      <c r="P16" s="1066"/>
      <c r="Q16" s="1062"/>
      <c r="R16" s="1066"/>
      <c r="S16" s="1077"/>
      <c r="T16" s="1136"/>
      <c r="U16" s="1138"/>
      <c r="V16" s="1077"/>
      <c r="W16" s="1075"/>
      <c r="X16" s="1077"/>
      <c r="Y16" s="1075"/>
      <c r="Z16" s="1077"/>
      <c r="AA16" s="1064"/>
      <c r="AB16" s="1068"/>
      <c r="AC16" s="631" t="s">
        <v>1327</v>
      </c>
      <c r="AD16" s="629" t="s">
        <v>57</v>
      </c>
      <c r="AE16" s="692">
        <f t="shared" si="0"/>
        <v>0.25</v>
      </c>
      <c r="AF16" s="626" t="s">
        <v>214</v>
      </c>
      <c r="AG16" s="692">
        <f t="shared" si="1"/>
        <v>0.15</v>
      </c>
      <c r="AH16" s="627">
        <f t="shared" si="2"/>
        <v>0.4</v>
      </c>
      <c r="AI16" s="626" t="s">
        <v>215</v>
      </c>
      <c r="AJ16" s="64" t="s">
        <v>24</v>
      </c>
      <c r="AK16" s="609" t="s">
        <v>449</v>
      </c>
      <c r="AL16" s="690"/>
      <c r="AM16" s="620"/>
      <c r="AN16" s="1069"/>
      <c r="AO16" s="619" t="s">
        <v>59</v>
      </c>
      <c r="AP16" s="624">
        <v>10</v>
      </c>
      <c r="AQ16" s="1133"/>
      <c r="AR16" s="1134"/>
      <c r="AS16" s="634" t="s">
        <v>283</v>
      </c>
    </row>
    <row r="17" spans="1:64">
      <c r="A17" s="1129" t="s">
        <v>216</v>
      </c>
      <c r="B17" s="1062" t="s">
        <v>94</v>
      </c>
      <c r="C17" s="1062" t="s">
        <v>92</v>
      </c>
      <c r="D17" s="1062" t="s">
        <v>79</v>
      </c>
      <c r="E17" s="1062" t="s">
        <v>36</v>
      </c>
      <c r="F17" s="1062" t="s">
        <v>594</v>
      </c>
      <c r="G17" s="1062" t="s">
        <v>595</v>
      </c>
      <c r="H17" s="1062" t="s">
        <v>596</v>
      </c>
      <c r="I17" s="1062" t="s">
        <v>597</v>
      </c>
      <c r="J17" s="1062" t="s">
        <v>66</v>
      </c>
      <c r="K17" s="1141">
        <v>1</v>
      </c>
      <c r="L17" s="1142">
        <f>IF(J17="Diaria",+(K17/360),IF(J17="Mensual",+(K17/12),IF(J17="Bimestral",+(K17/6),IF(J17="Trimestral",+(K17/4),IF(J17="Semestral",+(K17/2),IF(J17="Anual",+(K17/1),""))))))</f>
        <v>8.3333333333333329E-2</v>
      </c>
      <c r="M17" s="1062" t="s">
        <v>30</v>
      </c>
      <c r="N17" s="1143">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1062" t="s">
        <v>64</v>
      </c>
      <c r="P17" s="1065">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sostenido a nivel de sector administrativo, nivel departamental o municipal",80%,IF(O17="El riesgo afecta la imagen de la entidad a nivel nacional, con efecto publicitario sostenido a nivel país",100%,IF(O17="NA",0%,""))))))</f>
        <v>0.6</v>
      </c>
      <c r="Q17" s="1062" t="s">
        <v>32</v>
      </c>
      <c r="R17" s="1065">
        <f t="shared" ref="R17" si="3">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0.2</v>
      </c>
      <c r="S17" s="1072" t="s">
        <v>303</v>
      </c>
      <c r="T17" s="1072" t="s">
        <v>1325</v>
      </c>
      <c r="U17" s="1080">
        <f t="shared" ref="U17" si="4">+MAX(N17,P17,R17)</f>
        <v>0.6</v>
      </c>
      <c r="V17" s="1072" t="str">
        <f>IF(L17&lt;=20%,"Muy baja",IF(L17&lt;=40%,"Baja",IF(L17&lt;=60%,"Media",IF(L17&lt;=80%,"Alta",IF(L17&lt;=100%,"Muy alta",IF(L17&gt;=100%,"Muy alta",""))))))</f>
        <v>Muy baja</v>
      </c>
      <c r="W17" s="1081">
        <v>0.2</v>
      </c>
      <c r="X17" s="1072" t="str">
        <f>IF(U17=20%,"Leve",IF(U17=40%,"Menor",IF(U17=60%,"Moderado",IF(U17=80%,"Mayor",IF(U17=100%,"Catastrófico","")))))</f>
        <v>Moderado</v>
      </c>
      <c r="Y17" s="1081">
        <v>0.6</v>
      </c>
      <c r="Z17" s="1072" t="s">
        <v>56</v>
      </c>
      <c r="AA17" s="1063">
        <f>IF(Z17="Bajo",25%,IF(Z17="Moderado",50%,IF(Z17="Alto",75%,IF(Z17="Extremo",100%,""))))</f>
        <v>0.5</v>
      </c>
      <c r="AB17" s="1068" t="s">
        <v>598</v>
      </c>
      <c r="AC17" s="1068" t="s">
        <v>1328</v>
      </c>
      <c r="AD17" s="1100" t="s">
        <v>57</v>
      </c>
      <c r="AE17" s="1078">
        <f t="shared" si="0"/>
        <v>0.25</v>
      </c>
      <c r="AF17" s="1100" t="s">
        <v>214</v>
      </c>
      <c r="AG17" s="1078">
        <f t="shared" si="1"/>
        <v>0.15</v>
      </c>
      <c r="AH17" s="1120">
        <f t="shared" si="2"/>
        <v>0.4</v>
      </c>
      <c r="AI17" s="1100" t="s">
        <v>215</v>
      </c>
      <c r="AJ17" s="754" t="s">
        <v>24</v>
      </c>
      <c r="AK17" s="1068" t="s">
        <v>638</v>
      </c>
      <c r="AL17" s="11"/>
      <c r="AM17" s="11"/>
      <c r="AN17" s="1082" t="str">
        <f>IF(AM17&lt;=25%,"Bajo",IF(AM17&lt;=50%,"Moderado",IF(AM17&lt;=75%,"Alto","Extremo")))</f>
        <v>Bajo</v>
      </c>
      <c r="AO17" s="1072" t="s">
        <v>59</v>
      </c>
      <c r="AP17" s="1072">
        <v>11</v>
      </c>
      <c r="AQ17" s="1068" t="s">
        <v>600</v>
      </c>
      <c r="AR17" s="1068"/>
      <c r="AS17" s="1073" t="s">
        <v>950</v>
      </c>
    </row>
    <row r="18" spans="1:64">
      <c r="A18" s="1129"/>
      <c r="B18" s="1062"/>
      <c r="C18" s="1062"/>
      <c r="D18" s="1062"/>
      <c r="E18" s="1062"/>
      <c r="F18" s="1062"/>
      <c r="G18" s="1062"/>
      <c r="H18" s="1062"/>
      <c r="I18" s="1062"/>
      <c r="J18" s="1062"/>
      <c r="K18" s="1141"/>
      <c r="L18" s="1142"/>
      <c r="M18" s="1062"/>
      <c r="N18" s="1143"/>
      <c r="O18" s="1062"/>
      <c r="P18" s="1066"/>
      <c r="Q18" s="1062"/>
      <c r="R18" s="1066"/>
      <c r="S18" s="1072"/>
      <c r="T18" s="1072"/>
      <c r="U18" s="1062"/>
      <c r="V18" s="1072"/>
      <c r="W18" s="1081"/>
      <c r="X18" s="1072"/>
      <c r="Y18" s="1081"/>
      <c r="Z18" s="1072"/>
      <c r="AA18" s="1064"/>
      <c r="AB18" s="1068"/>
      <c r="AC18" s="1072"/>
      <c r="AD18" s="1101"/>
      <c r="AE18" s="1079"/>
      <c r="AF18" s="1101"/>
      <c r="AG18" s="1079"/>
      <c r="AH18" s="1147"/>
      <c r="AI18" s="1101"/>
      <c r="AJ18" s="755"/>
      <c r="AK18" s="1068"/>
      <c r="AL18" s="11"/>
      <c r="AM18" s="11"/>
      <c r="AN18" s="1082"/>
      <c r="AO18" s="1072"/>
      <c r="AP18" s="1072"/>
      <c r="AQ18" s="1068"/>
      <c r="AR18" s="1068"/>
      <c r="AS18" s="1073"/>
    </row>
    <row r="19" spans="1:64">
      <c r="A19" s="1144" t="s">
        <v>51</v>
      </c>
      <c r="B19" s="1077" t="s">
        <v>1324</v>
      </c>
      <c r="C19" s="1077" t="s">
        <v>109</v>
      </c>
      <c r="D19" s="1077" t="s">
        <v>640</v>
      </c>
      <c r="E19" s="1077" t="s">
        <v>91</v>
      </c>
      <c r="F19" s="1077" t="s">
        <v>1329</v>
      </c>
      <c r="G19" s="1077" t="s">
        <v>951</v>
      </c>
      <c r="H19" s="1152" t="s">
        <v>952</v>
      </c>
      <c r="I19" s="1077" t="s">
        <v>953</v>
      </c>
      <c r="J19" s="1077" t="s">
        <v>33</v>
      </c>
      <c r="K19" s="1100">
        <v>0</v>
      </c>
      <c r="L19" s="1100">
        <f>IF(J19="Diaria",+(K19/360),IF(J19="Mensual",+(K19/12),IF(J19="Bimestral",+(K19/6),IF(J19="Trimestral",+(K19/4),IF(J19="Semestral",+(K19/2),IF(J19="Anual",+(K19/1),""))))))</f>
        <v>0</v>
      </c>
      <c r="M19" s="1077" t="s">
        <v>73</v>
      </c>
      <c r="N19" s="1078">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1077" t="s">
        <v>64</v>
      </c>
      <c r="P19" s="1065">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sostenido a nivel de sector administrativo, nivel departamental o municipal",80%,IF(O19="El riesgo afecta la imagen de la entidad a nivel nacional, con efecto publicitario sostenido a nivel país",100%,IF(O19="NA",0%,""))))))</f>
        <v>0.6</v>
      </c>
      <c r="Q19" s="1062" t="s">
        <v>32</v>
      </c>
      <c r="R19" s="1067">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0.2</v>
      </c>
      <c r="S19" s="1074" t="s">
        <v>1330</v>
      </c>
      <c r="T19" s="1074" t="s">
        <v>1331</v>
      </c>
      <c r="U19" s="1080">
        <f>+MAX(N19,P19,R19)</f>
        <v>0.6</v>
      </c>
      <c r="V19" s="1074" t="str">
        <f>IF(L19&lt;=20%,"Muy baja",IF(L19&lt;=40%,"Baja",IF(L19&lt;=60%,"Media",IF(L19&lt;=80%,"Alta",IF(L19&lt;=100%,"Muy alta",IF(L19&gt;=100%,"Muy alta",""))))))</f>
        <v>Muy baja</v>
      </c>
      <c r="W19" s="1081">
        <v>0.2</v>
      </c>
      <c r="X19" s="1074" t="str">
        <f>IF(U19=20%,"Leve",IF(U19=40%,"Menor",IF(U19=60%,"Moderado",IF(U19=80%,"Mayor",IF(U19=100%,"Catastrófico","")))))</f>
        <v>Moderado</v>
      </c>
      <c r="Y19" s="1081">
        <v>0.6</v>
      </c>
      <c r="Z19" s="1074" t="s">
        <v>56</v>
      </c>
      <c r="AA19" s="1063">
        <f>IF(Z19="Bajo",25%,IF(Z19="Moderado",50%,IF(Z19="Alto",75%,IF(Z19="Extremo",100%,""))))</f>
        <v>0.5</v>
      </c>
      <c r="AB19" s="1073" t="s">
        <v>1332</v>
      </c>
      <c r="AC19" s="1068" t="s">
        <v>1333</v>
      </c>
      <c r="AD19" s="1100" t="s">
        <v>57</v>
      </c>
      <c r="AE19" s="1078">
        <f t="shared" si="0"/>
        <v>0.25</v>
      </c>
      <c r="AF19" s="1100" t="s">
        <v>214</v>
      </c>
      <c r="AG19" s="1078">
        <f t="shared" si="1"/>
        <v>0.15</v>
      </c>
      <c r="AH19" s="1120">
        <f t="shared" si="2"/>
        <v>0.4</v>
      </c>
      <c r="AI19" s="1100" t="s">
        <v>215</v>
      </c>
      <c r="AJ19" s="1073" t="s">
        <v>41</v>
      </c>
      <c r="AK19" s="1068" t="s">
        <v>303</v>
      </c>
      <c r="AL19" s="11"/>
      <c r="AM19" s="11"/>
      <c r="AN19" s="1082" t="str">
        <f>IF(AM19&lt;=25%,"Bajo",IF(AM19&lt;=50%,"Moderado",IF(AM19&lt;=75%,"Alto","Extremo")))</f>
        <v>Bajo</v>
      </c>
      <c r="AO19" s="1072" t="s">
        <v>59</v>
      </c>
      <c r="AP19" s="1072">
        <v>12</v>
      </c>
      <c r="AQ19" s="1072"/>
      <c r="AR19" s="1072"/>
      <c r="AS19" s="1073" t="s">
        <v>1334</v>
      </c>
    </row>
    <row r="20" spans="1:64">
      <c r="A20" s="1145"/>
      <c r="B20" s="1138"/>
      <c r="C20" s="1138"/>
      <c r="D20" s="1138"/>
      <c r="E20" s="1138"/>
      <c r="F20" s="1138"/>
      <c r="G20" s="1138"/>
      <c r="H20" s="1153"/>
      <c r="I20" s="1138"/>
      <c r="J20" s="1138"/>
      <c r="K20" s="1102"/>
      <c r="L20" s="1102"/>
      <c r="M20" s="1138"/>
      <c r="N20" s="1151"/>
      <c r="O20" s="1138"/>
      <c r="P20" s="1076"/>
      <c r="Q20" s="1062"/>
      <c r="R20" s="1067"/>
      <c r="S20" s="1074"/>
      <c r="T20" s="1074"/>
      <c r="U20" s="1080"/>
      <c r="V20" s="1074"/>
      <c r="W20" s="1081"/>
      <c r="X20" s="1074"/>
      <c r="Y20" s="1081"/>
      <c r="Z20" s="1074"/>
      <c r="AA20" s="1075"/>
      <c r="AB20" s="1073"/>
      <c r="AC20" s="1068"/>
      <c r="AD20" s="1101"/>
      <c r="AE20" s="1079"/>
      <c r="AF20" s="1101"/>
      <c r="AG20" s="1079"/>
      <c r="AH20" s="1147"/>
      <c r="AI20" s="1101"/>
      <c r="AJ20" s="1073"/>
      <c r="AK20" s="1068"/>
      <c r="AL20" s="11"/>
      <c r="AM20" s="11"/>
      <c r="AN20" s="1082"/>
      <c r="AO20" s="1072"/>
      <c r="AP20" s="1072"/>
      <c r="AQ20" s="1072"/>
      <c r="AR20" s="1072"/>
      <c r="AS20" s="1073"/>
    </row>
    <row r="21" spans="1:64">
      <c r="A21" s="1145"/>
      <c r="B21" s="1138"/>
      <c r="C21" s="1138"/>
      <c r="D21" s="1138"/>
      <c r="E21" s="1138"/>
      <c r="F21" s="1138"/>
      <c r="G21" s="1138"/>
      <c r="H21" s="1153"/>
      <c r="I21" s="1138"/>
      <c r="J21" s="1138"/>
      <c r="K21" s="1102"/>
      <c r="L21" s="1102"/>
      <c r="M21" s="1138"/>
      <c r="N21" s="1151"/>
      <c r="O21" s="1138"/>
      <c r="P21" s="1076"/>
      <c r="Q21" s="1062"/>
      <c r="R21" s="1067"/>
      <c r="S21" s="1074"/>
      <c r="T21" s="1074"/>
      <c r="U21" s="1080"/>
      <c r="V21" s="1074"/>
      <c r="W21" s="1081"/>
      <c r="X21" s="1074"/>
      <c r="Y21" s="1081"/>
      <c r="Z21" s="1074"/>
      <c r="AA21" s="1075"/>
      <c r="AB21" s="1073"/>
      <c r="AC21" s="1068" t="s">
        <v>1335</v>
      </c>
      <c r="AD21" s="1074" t="s">
        <v>57</v>
      </c>
      <c r="AE21" s="1078">
        <f t="shared" si="0"/>
        <v>0.25</v>
      </c>
      <c r="AF21" s="1100" t="s">
        <v>214</v>
      </c>
      <c r="AG21" s="1078">
        <f t="shared" si="1"/>
        <v>0.15</v>
      </c>
      <c r="AH21" s="1120">
        <f t="shared" si="2"/>
        <v>0.4</v>
      </c>
      <c r="AI21" s="1100" t="s">
        <v>215</v>
      </c>
      <c r="AJ21" s="1072" t="s">
        <v>24</v>
      </c>
      <c r="AK21" s="1073" t="s">
        <v>1336</v>
      </c>
      <c r="AL21" s="11"/>
      <c r="AM21" s="11"/>
      <c r="AN21" s="1082" t="str">
        <f>IF(AM21&lt;=25%,"Bajo",IF(AM21&lt;=50%,"Moderado",IF(AM21&lt;=75%,"Alto","Extremo")))</f>
        <v>Bajo</v>
      </c>
      <c r="AO21" s="1072" t="s">
        <v>59</v>
      </c>
      <c r="AP21" s="1072">
        <v>13</v>
      </c>
      <c r="AQ21" s="1073" t="s">
        <v>1337</v>
      </c>
      <c r="AR21" s="1073"/>
      <c r="AS21" s="1074" t="s">
        <v>283</v>
      </c>
    </row>
    <row r="22" spans="1:64">
      <c r="A22" s="1146"/>
      <c r="B22" s="1061"/>
      <c r="C22" s="1061"/>
      <c r="D22" s="1061"/>
      <c r="E22" s="1061"/>
      <c r="F22" s="1061"/>
      <c r="G22" s="1061"/>
      <c r="H22" s="1154"/>
      <c r="I22" s="1061"/>
      <c r="J22" s="1061"/>
      <c r="K22" s="1101"/>
      <c r="L22" s="1101"/>
      <c r="M22" s="1061"/>
      <c r="N22" s="1079"/>
      <c r="O22" s="1061"/>
      <c r="P22" s="1066"/>
      <c r="Q22" s="1062"/>
      <c r="R22" s="1067"/>
      <c r="S22" s="1074"/>
      <c r="T22" s="1074"/>
      <c r="U22" s="1080"/>
      <c r="V22" s="1074"/>
      <c r="W22" s="1081"/>
      <c r="X22" s="1074"/>
      <c r="Y22" s="1081"/>
      <c r="Z22" s="1074"/>
      <c r="AA22" s="1064"/>
      <c r="AB22" s="1073"/>
      <c r="AC22" s="1068"/>
      <c r="AD22" s="1074"/>
      <c r="AE22" s="1079"/>
      <c r="AF22" s="1101"/>
      <c r="AG22" s="1079"/>
      <c r="AH22" s="1147"/>
      <c r="AI22" s="1101"/>
      <c r="AJ22" s="1072"/>
      <c r="AK22" s="1074"/>
      <c r="AL22" s="11"/>
      <c r="AM22" s="11"/>
      <c r="AN22" s="1082"/>
      <c r="AO22" s="1072"/>
      <c r="AP22" s="1072"/>
      <c r="AQ22" s="1073"/>
      <c r="AR22" s="1073"/>
      <c r="AS22" s="1074"/>
    </row>
    <row r="23" spans="1:64">
      <c r="A23" s="1129" t="s">
        <v>51</v>
      </c>
      <c r="B23" s="1062" t="s">
        <v>1338</v>
      </c>
      <c r="C23" s="1062" t="s">
        <v>1115</v>
      </c>
      <c r="D23" s="1062" t="s">
        <v>640</v>
      </c>
      <c r="E23" s="1062" t="s">
        <v>36</v>
      </c>
      <c r="F23" s="1062" t="s">
        <v>1339</v>
      </c>
      <c r="G23" s="1062" t="s">
        <v>1192</v>
      </c>
      <c r="H23" s="1148" t="s">
        <v>1198</v>
      </c>
      <c r="I23" s="1148" t="s">
        <v>1118</v>
      </c>
      <c r="J23" s="1062" t="s">
        <v>66</v>
      </c>
      <c r="K23" s="1149">
        <v>0.08</v>
      </c>
      <c r="L23" s="1143">
        <f>IF(J23="Diaria",+(K23/360),IF(J23="Mensual",+(K23/12),IF(J23="Bimestral",+(K23/6),IF(J23="Trimestral",+(K23/4),IF(J23="Semestral",+(K23/2),IF(J23="Anual",+(K23/1),""))))))</f>
        <v>6.6666666666666671E-3</v>
      </c>
      <c r="M23" s="1062" t="s">
        <v>30</v>
      </c>
      <c r="N23" s="1143">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1062" t="s">
        <v>64</v>
      </c>
      <c r="P23" s="1065">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sostenido a nivel de sector administrativo, nivel departamental o municipal",80%,IF(O23="El riesgo afecta la imagen de la entidad a nivel nacional, con efecto publicitario sostenido a nivel país",100%,IF(O23="NA",0%,""))))))</f>
        <v>0.6</v>
      </c>
      <c r="Q23" s="1061" t="s">
        <v>32</v>
      </c>
      <c r="R23" s="1076">
        <f t="shared" ref="R23" si="5">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0.2</v>
      </c>
      <c r="S23" s="1072" t="s">
        <v>1330</v>
      </c>
      <c r="T23" s="1072" t="s">
        <v>1331</v>
      </c>
      <c r="U23" s="1137">
        <f t="shared" ref="U23" si="6">+MAX(N23,P23,R23)</f>
        <v>0.6</v>
      </c>
      <c r="V23" s="1161" t="str">
        <f>IF(L23&lt;=20%,"Muy baja",IF(L23&lt;=40%,"Baja",IF(L23&lt;=60%,"Media",IF(L23&lt;=80%,"Alta",IF(L23&lt;=100%,"Muy alta",IF(L23&gt;=100%,"Muy alta",""))))))</f>
        <v>Muy baja</v>
      </c>
      <c r="W23" s="1075">
        <v>0.2</v>
      </c>
      <c r="X23" s="1161" t="str">
        <f>IF(U23=20%,"Leve",IF(U23=40%,"Menor",IF(U23=60%,"Moderado",IF(U23=80%,"Mayor",IF(U23=100%,"Catastrófico","")))))</f>
        <v>Moderado</v>
      </c>
      <c r="Y23" s="1075">
        <v>0.6</v>
      </c>
      <c r="Z23" s="1161" t="s">
        <v>56</v>
      </c>
      <c r="AA23" s="1063">
        <f>IF(Z23="Bajo",25%,IF(Z23="Moderado",50%,IF(Z23="Alto",75%,IF(Z23="Extremo",100%,""))))</f>
        <v>0.5</v>
      </c>
      <c r="AB23" s="1068" t="s">
        <v>1340</v>
      </c>
      <c r="AC23" s="1073" t="s">
        <v>1341</v>
      </c>
      <c r="AD23" s="1074" t="s">
        <v>57</v>
      </c>
      <c r="AE23" s="1078">
        <f t="shared" si="0"/>
        <v>0.25</v>
      </c>
      <c r="AF23" s="1100" t="s">
        <v>214</v>
      </c>
      <c r="AG23" s="1078">
        <f t="shared" si="1"/>
        <v>0.15</v>
      </c>
      <c r="AH23" s="1120">
        <f t="shared" si="2"/>
        <v>0.4</v>
      </c>
      <c r="AI23" s="1100" t="s">
        <v>215</v>
      </c>
      <c r="AJ23" s="1072" t="s">
        <v>24</v>
      </c>
      <c r="AK23" s="1068" t="s">
        <v>442</v>
      </c>
      <c r="AN23" s="1082" t="str">
        <f>IF(AM23&lt;=25%,"Bajo",IF(AM23&lt;=50%,"Moderado",IF(AM23&lt;=75%,"Alto","Extremo")))</f>
        <v>Bajo</v>
      </c>
      <c r="AO23" s="1072" t="s">
        <v>59</v>
      </c>
      <c r="AP23" s="1072">
        <v>14</v>
      </c>
      <c r="AQ23" s="1072" t="s">
        <v>1342</v>
      </c>
      <c r="AR23" s="1072"/>
      <c r="AS23" s="1074" t="s">
        <v>283</v>
      </c>
    </row>
    <row r="24" spans="1:64">
      <c r="A24" s="1129"/>
      <c r="B24" s="1062"/>
      <c r="C24" s="1062"/>
      <c r="D24" s="1062"/>
      <c r="E24" s="1062"/>
      <c r="F24" s="1062"/>
      <c r="G24" s="1062"/>
      <c r="H24" s="1148"/>
      <c r="I24" s="1148"/>
      <c r="J24" s="1062"/>
      <c r="K24" s="1150"/>
      <c r="L24" s="1143"/>
      <c r="M24" s="1062"/>
      <c r="N24" s="1143"/>
      <c r="O24" s="1062"/>
      <c r="P24" s="1066"/>
      <c r="Q24" s="1062"/>
      <c r="R24" s="1066"/>
      <c r="S24" s="1072"/>
      <c r="T24" s="1072"/>
      <c r="U24" s="1061"/>
      <c r="V24" s="1162"/>
      <c r="W24" s="1064"/>
      <c r="X24" s="1162"/>
      <c r="Y24" s="1064"/>
      <c r="Z24" s="1162"/>
      <c r="AA24" s="1064"/>
      <c r="AB24" s="1068"/>
      <c r="AC24" s="1074"/>
      <c r="AD24" s="1074"/>
      <c r="AE24" s="1079"/>
      <c r="AF24" s="1101"/>
      <c r="AG24" s="1079"/>
      <c r="AH24" s="1147"/>
      <c r="AI24" s="1101"/>
      <c r="AJ24" s="1072"/>
      <c r="AK24" s="1159"/>
      <c r="AN24" s="1160"/>
      <c r="AO24" s="1161"/>
      <c r="AP24" s="1161"/>
      <c r="AQ24" s="1161"/>
      <c r="AR24" s="1161"/>
      <c r="AS24" s="1100"/>
    </row>
    <row r="25" spans="1:64">
      <c r="A25" s="1155" t="s">
        <v>51</v>
      </c>
      <c r="B25" s="1077" t="s">
        <v>1180</v>
      </c>
      <c r="C25" s="1077" t="s">
        <v>58</v>
      </c>
      <c r="D25" s="1077" t="s">
        <v>79</v>
      </c>
      <c r="E25" s="1077" t="s">
        <v>80</v>
      </c>
      <c r="F25" s="1157" t="s">
        <v>1177</v>
      </c>
      <c r="G25" s="1163" t="s">
        <v>532</v>
      </c>
      <c r="H25" s="1165" t="s">
        <v>1178</v>
      </c>
      <c r="I25" s="1157" t="s">
        <v>1343</v>
      </c>
      <c r="J25" s="1167" t="s">
        <v>95</v>
      </c>
      <c r="K25" s="1072">
        <v>1</v>
      </c>
      <c r="L25" s="1143">
        <f>IF(J25="Diaria",+(K25/360),IF(J25="Mensual",+(K25/12),IF(J25="Bimestral",+(K25/6),IF(J25="Trimestral",+(K25/4),IF(J25="Semestral",+(K25/2),IF(J25="Anual",+(K25/1),""))))))</f>
        <v>0.5</v>
      </c>
      <c r="M25" s="1062" t="s">
        <v>47</v>
      </c>
      <c r="N25" s="1143">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0.4</v>
      </c>
      <c r="O25" s="1062" t="s">
        <v>76</v>
      </c>
      <c r="P25" s="1067">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sostenido a nivel de sector administrativo, nivel departamental o municipal",80%,IF(O25="El riesgo afecta la imagen de la entidad a nivel nacional, con efecto publicitario sostenido a nivel país",100%,IF(O25="NA",0%,""))))))</f>
        <v>0.8</v>
      </c>
      <c r="Q25" s="1062" t="s">
        <v>73</v>
      </c>
      <c r="R25" s="1067">
        <f t="shared" ref="R25" si="7">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1072" t="s">
        <v>1325</v>
      </c>
      <c r="T25" s="1072" t="s">
        <v>1331</v>
      </c>
      <c r="U25" s="1080">
        <f t="shared" ref="U25" si="8">+MAX(N25,P25,R25)</f>
        <v>0.8</v>
      </c>
      <c r="V25" s="1072" t="str">
        <f>IF(L25&lt;=20%,"Muy baja",IF(L25&lt;=40%,"Baja",IF(L25&lt;=60%,"Media",IF(L25&lt;=80%,"Alta",IF(L25&lt;=100%,"Muy alta",IF(L25&gt;=100%,"Muy alta",""))))))</f>
        <v>Media</v>
      </c>
      <c r="W25" s="1081">
        <v>0.6</v>
      </c>
      <c r="X25" s="1072" t="str">
        <f>IF(U25=20%,"Leve",IF(U25=40%,"Menor",IF(U25=60%,"Moderado",IF(U25=80%,"Mayor",IF(U25=100%,"Catastrófico","")))))</f>
        <v>Mayor</v>
      </c>
      <c r="Y25" s="1081">
        <v>0.8</v>
      </c>
      <c r="Z25" s="1072" t="s">
        <v>169</v>
      </c>
      <c r="AA25" s="1063">
        <f>IF(Z25="Bajo",25%,IF(Z25="Moderado",50%,IF(Z25="Alto",75%,IF(Z25="Extremo",100%,""))))</f>
        <v>0.75</v>
      </c>
      <c r="AB25" s="1072"/>
      <c r="AC25" s="1068" t="s">
        <v>1344</v>
      </c>
      <c r="AD25" s="1074" t="s">
        <v>57</v>
      </c>
      <c r="AE25" s="1078">
        <f t="shared" si="0"/>
        <v>0.25</v>
      </c>
      <c r="AF25" s="1100" t="s">
        <v>214</v>
      </c>
      <c r="AG25" s="1078">
        <f t="shared" si="1"/>
        <v>0.15</v>
      </c>
      <c r="AH25" s="1120">
        <f t="shared" si="2"/>
        <v>0.4</v>
      </c>
      <c r="AI25" s="1100" t="s">
        <v>215</v>
      </c>
      <c r="AJ25" s="1072" t="s">
        <v>24</v>
      </c>
      <c r="AK25" s="1068" t="s">
        <v>1225</v>
      </c>
      <c r="AL25" s="11"/>
      <c r="AM25" s="11"/>
      <c r="AN25" s="1082" t="str">
        <f>IF(AM25&lt;=25%,"Bajo",IF(AM25&lt;=50%,"Moderado",IF(AM25&lt;=75%,"Alto","Extremo")))</f>
        <v>Bajo</v>
      </c>
      <c r="AO25" s="1072" t="s">
        <v>59</v>
      </c>
      <c r="AP25" s="1072">
        <v>15</v>
      </c>
      <c r="AQ25" s="1169"/>
      <c r="AR25" s="1169"/>
      <c r="AS25" s="1072" t="s">
        <v>1345</v>
      </c>
    </row>
    <row r="26" spans="1:64">
      <c r="A26" s="1156"/>
      <c r="B26" s="1061"/>
      <c r="C26" s="1061"/>
      <c r="D26" s="1061"/>
      <c r="E26" s="1061"/>
      <c r="F26" s="1158"/>
      <c r="G26" s="1164"/>
      <c r="H26" s="1166"/>
      <c r="I26" s="1158"/>
      <c r="J26" s="1168"/>
      <c r="K26" s="1072"/>
      <c r="L26" s="1143"/>
      <c r="M26" s="1062"/>
      <c r="N26" s="1143"/>
      <c r="O26" s="1062"/>
      <c r="P26" s="1067"/>
      <c r="Q26" s="1062"/>
      <c r="R26" s="1067"/>
      <c r="S26" s="1072"/>
      <c r="T26" s="1072"/>
      <c r="U26" s="1062"/>
      <c r="V26" s="1072"/>
      <c r="W26" s="1081"/>
      <c r="X26" s="1072"/>
      <c r="Y26" s="1081"/>
      <c r="Z26" s="1072"/>
      <c r="AA26" s="1064"/>
      <c r="AB26" s="1072"/>
      <c r="AC26" s="1072"/>
      <c r="AD26" s="1074"/>
      <c r="AE26" s="1079"/>
      <c r="AF26" s="1101"/>
      <c r="AG26" s="1079"/>
      <c r="AH26" s="1147"/>
      <c r="AI26" s="1101"/>
      <c r="AJ26" s="1072"/>
      <c r="AK26" s="1068"/>
      <c r="AL26" s="11"/>
      <c r="AM26" s="11"/>
      <c r="AN26" s="1082"/>
      <c r="AO26" s="1072"/>
      <c r="AP26" s="1072"/>
      <c r="AQ26" s="1169"/>
      <c r="AR26" s="1169"/>
      <c r="AS26" s="1072"/>
    </row>
    <row r="27" spans="1:64">
      <c r="A27" s="1129" t="s">
        <v>216</v>
      </c>
      <c r="B27" s="1062" t="s">
        <v>29</v>
      </c>
      <c r="C27" s="1062" t="s">
        <v>92</v>
      </c>
      <c r="D27" s="1062" t="s">
        <v>79</v>
      </c>
      <c r="E27" s="1062" t="s">
        <v>36</v>
      </c>
      <c r="F27" s="1062" t="s">
        <v>1252</v>
      </c>
      <c r="G27" s="1062" t="s">
        <v>1214</v>
      </c>
      <c r="H27" s="1170" t="s">
        <v>824</v>
      </c>
      <c r="I27" s="1062" t="s">
        <v>825</v>
      </c>
      <c r="J27" s="1062" t="s">
        <v>66</v>
      </c>
      <c r="K27" s="1072">
        <v>1</v>
      </c>
      <c r="L27" s="1143">
        <f>IF(J27="Diaria",+(K27/360),IF(J27="Mensual",+(K27/12),IF(J27="Bimestral",+(K27/6),IF(J27="Trimestral",+(K27/4),IF(J27="Semestral",+(K27/2),IF(J27="Anual",+(K27/1),""))))))</f>
        <v>8.3333333333333329E-2</v>
      </c>
      <c r="M27" s="1062" t="s">
        <v>73</v>
      </c>
      <c r="N27" s="1143">
        <f>IF(M27="Menor al 1% del patrimonio de la Lotería de Bogotá",20%,IF(M27="Entre el 1% y el 3% del patrimonio de la Lotería de Bogotá",40%,IF(M27="Entre el 3% y el 6% del patrimonio de la Lotería de Bogotá",60%,IF(M27="Entre el 6% y el 10% del patrimonio de la Lotería de Bogotá",80%,IF(M27="Mayor al 10% del patrimonio de la Lotería de Bogotá",100%,IF(M27="NA",0%,""))))))</f>
        <v>0</v>
      </c>
      <c r="O27" s="1062" t="s">
        <v>31</v>
      </c>
      <c r="P27" s="1067">
        <f>IF(O27="El riesgo afecta la imagen de algún área de la organización",20%,IF(O27="El riesgo afecta la imagen de la entidad internamente, de conocimiento general nivel interno, de junta directiva y accionistas y/o de proveedores",40%,IF(O27="El riesgo afecta la imagen de la entidad con algunos usuarios de relevancia frente al logro de los objetivos",60%,IF(O27="El riesgo afecta la imagen de la entidad con efecto publicitario sostenido a nivel de sector administrativo, nivel departamental o municipal",80%,IF(O27="El riesgo afecta la imagen de la entidad a nivel nacional, con efecto publicitario sostenido a nivel país",100%,IF(O27="NA",0%,""))))))</f>
        <v>0.2</v>
      </c>
      <c r="Q27" s="1062" t="s">
        <v>73</v>
      </c>
      <c r="R27" s="1067">
        <f t="shared" ref="R27" si="9">IF(Q27="Interrupción de la operación por menos de un día",20%,IF(Q27="Interrupción de la operación por un día completo",40%,IF(Q27="Interrupción de la operación mayor a 1 día y menor a 2 días",60%,IF(Q27="Interrupción de la operación por dos días completos",80%,IF(Q27="Interrupción de la operación por más de dos días",100%,IF(Q27="NA",0%,""))))))</f>
        <v>0</v>
      </c>
      <c r="S27" s="1072" t="s">
        <v>1325</v>
      </c>
      <c r="T27" s="1072" t="s">
        <v>45</v>
      </c>
      <c r="U27" s="1080">
        <f t="shared" ref="U27" si="10">+MAX(N27,P27,R27)</f>
        <v>0.2</v>
      </c>
      <c r="V27" s="1072" t="str">
        <f>IF(L27&lt;=20%,"Muy baja",IF(L27&lt;=40%,"Baja",IF(L27&lt;=60%,"Media",IF(L27&lt;=80%,"Alta",IF(L27&lt;=100%,"Muy alta",IF(L27&gt;=100%,"Muy alta",""))))))</f>
        <v>Muy baja</v>
      </c>
      <c r="W27" s="1081">
        <v>0.2</v>
      </c>
      <c r="X27" s="1072" t="str">
        <f>IF(U27=20%,"Leve",IF(U27=40%,"Menor",IF(U27=60%,"Moderado",IF(U27=80%,"Mayor",IF(U27=100%,"Catastrófico","")))))</f>
        <v>Leve</v>
      </c>
      <c r="Y27" s="1081">
        <v>0.2</v>
      </c>
      <c r="Z27" s="1072" t="s">
        <v>168</v>
      </c>
      <c r="AA27" s="1063">
        <f>IF(Z27="Bajo",25%,IF(Z27="Moderado",50%,IF(Z27="Alto",75%,IF(Z27="Extremo",100%,""))))</f>
        <v>0.25</v>
      </c>
      <c r="AB27" s="1068" t="s">
        <v>826</v>
      </c>
      <c r="AC27" s="1068" t="s">
        <v>1346</v>
      </c>
      <c r="AD27" s="1074" t="s">
        <v>57</v>
      </c>
      <c r="AE27" s="1078">
        <f t="shared" si="0"/>
        <v>0.25</v>
      </c>
      <c r="AF27" s="1100" t="s">
        <v>729</v>
      </c>
      <c r="AG27" s="1078">
        <f t="shared" si="1"/>
        <v>0.25</v>
      </c>
      <c r="AH27" s="1120">
        <f t="shared" si="2"/>
        <v>0.5</v>
      </c>
      <c r="AI27" s="1100" t="s">
        <v>215</v>
      </c>
      <c r="AJ27" s="1072" t="s">
        <v>24</v>
      </c>
      <c r="AK27" s="1118" t="s">
        <v>827</v>
      </c>
      <c r="AN27" s="1082" t="str">
        <f>IF(AM27&lt;=25%,"Bajo",IF(AM27&lt;=50%,"Moderado",IF(AM27&lt;=75%,"Alto","Extremo")))</f>
        <v>Bajo</v>
      </c>
      <c r="AO27" s="1072" t="s">
        <v>59</v>
      </c>
      <c r="AP27" s="1072">
        <v>16</v>
      </c>
      <c r="AQ27" s="1072"/>
      <c r="AR27" s="1072"/>
      <c r="AS27" s="1072" t="s">
        <v>1345</v>
      </c>
    </row>
    <row r="28" spans="1:64">
      <c r="A28" s="1129"/>
      <c r="B28" s="1062"/>
      <c r="C28" s="1062"/>
      <c r="D28" s="1062"/>
      <c r="E28" s="1062"/>
      <c r="F28" s="1062"/>
      <c r="G28" s="1062"/>
      <c r="H28" s="1170"/>
      <c r="I28" s="1062"/>
      <c r="J28" s="1062"/>
      <c r="K28" s="1072"/>
      <c r="L28" s="1143"/>
      <c r="M28" s="1062"/>
      <c r="N28" s="1143"/>
      <c r="O28" s="1062"/>
      <c r="P28" s="1067"/>
      <c r="Q28" s="1062"/>
      <c r="R28" s="1067"/>
      <c r="S28" s="1072"/>
      <c r="T28" s="1072"/>
      <c r="U28" s="1062"/>
      <c r="V28" s="1072"/>
      <c r="W28" s="1081"/>
      <c r="X28" s="1072"/>
      <c r="Y28" s="1081"/>
      <c r="Z28" s="1072"/>
      <c r="AA28" s="1064"/>
      <c r="AB28" s="1072"/>
      <c r="AC28" s="1072"/>
      <c r="AD28" s="1074"/>
      <c r="AE28" s="1079"/>
      <c r="AF28" s="1101"/>
      <c r="AG28" s="1079"/>
      <c r="AH28" s="1147"/>
      <c r="AI28" s="1101"/>
      <c r="AJ28" s="1072"/>
      <c r="AK28" s="1171"/>
      <c r="AN28" s="1082"/>
      <c r="AO28" s="1072"/>
      <c r="AP28" s="1072"/>
      <c r="AQ28" s="1072"/>
      <c r="AR28" s="1072"/>
      <c r="AS28" s="1072"/>
    </row>
    <row r="29" spans="1:64">
      <c r="A29" s="1"/>
      <c r="B29" s="6"/>
      <c r="C29" s="6"/>
      <c r="D29" s="6"/>
      <c r="E29" s="6"/>
      <c r="F29" s="2"/>
      <c r="G29" s="2"/>
      <c r="H29" s="2"/>
      <c r="I29" s="2"/>
      <c r="J29" s="2"/>
      <c r="K29" s="2"/>
      <c r="L29" s="2"/>
      <c r="M29" s="2"/>
      <c r="N29" s="2"/>
      <c r="O29" s="2"/>
      <c r="P29" s="2"/>
      <c r="Q29" s="2"/>
      <c r="R29" s="2"/>
      <c r="S29" s="2"/>
      <c r="T29" s="2"/>
      <c r="U29" s="2"/>
      <c r="V29" s="2"/>
      <c r="W29" s="682"/>
      <c r="X29" s="2"/>
      <c r="Y29" s="682"/>
      <c r="Z29" s="2"/>
      <c r="AA29" s="2"/>
      <c r="AB29" s="2"/>
      <c r="AC29" s="2"/>
      <c r="AD29" s="2"/>
      <c r="AE29" s="682"/>
      <c r="AF29" s="682"/>
      <c r="AG29" s="682"/>
      <c r="AH29" s="682"/>
      <c r="AI29" s="2"/>
      <c r="AJ29" s="6"/>
      <c r="AK29" s="2"/>
      <c r="AL29" s="2"/>
      <c r="AM29" s="683"/>
      <c r="AN29" s="2"/>
      <c r="AO29" s="2"/>
      <c r="AP29" s="5"/>
      <c r="AQ29" s="5"/>
      <c r="AR29" s="4"/>
      <c r="AS29" s="1"/>
      <c r="AT29" s="1"/>
      <c r="AU29" s="1"/>
      <c r="AV29" s="1"/>
      <c r="AW29" s="1"/>
      <c r="AX29" s="1"/>
      <c r="AY29" s="1"/>
      <c r="AZ29" s="1"/>
      <c r="BA29" s="1"/>
      <c r="BB29" s="1"/>
      <c r="BC29" s="1"/>
      <c r="BD29" s="1"/>
      <c r="BE29" s="1"/>
      <c r="BF29" s="1"/>
      <c r="BG29" s="1"/>
      <c r="BH29" s="1"/>
      <c r="BI29" s="1"/>
      <c r="BJ29" s="1"/>
      <c r="BK29" s="1"/>
      <c r="BL29" s="1"/>
    </row>
    <row r="30" spans="1:64">
      <c r="A30" s="1"/>
      <c r="B30" s="6"/>
      <c r="C30" s="6"/>
      <c r="D30" s="6"/>
      <c r="E30" s="6"/>
      <c r="F30" s="2"/>
      <c r="G30" s="2"/>
      <c r="H30" s="2"/>
      <c r="I30" s="2"/>
      <c r="J30" s="2"/>
      <c r="K30" s="2"/>
      <c r="L30" s="2"/>
      <c r="M30" s="2"/>
      <c r="N30" s="2"/>
      <c r="O30" s="2"/>
      <c r="P30" s="2"/>
      <c r="Q30" s="2"/>
      <c r="R30" s="2"/>
      <c r="S30" s="2"/>
      <c r="T30" s="2"/>
      <c r="U30" s="2"/>
      <c r="V30" s="2"/>
      <c r="W30" s="682"/>
      <c r="X30" s="2"/>
      <c r="Y30" s="682"/>
      <c r="Z30" s="2"/>
      <c r="AA30" s="2"/>
      <c r="AB30" s="2"/>
      <c r="AC30" s="2"/>
      <c r="AD30" s="2"/>
      <c r="AE30" s="682"/>
      <c r="AF30" s="682"/>
      <c r="AG30" s="682"/>
      <c r="AH30" s="682"/>
      <c r="AI30" s="2"/>
      <c r="AJ30" s="6"/>
      <c r="AK30" s="2"/>
      <c r="AL30" s="2"/>
      <c r="AM30" s="683"/>
      <c r="AN30" s="2"/>
      <c r="AO30" s="2"/>
      <c r="AP30" s="5"/>
      <c r="AQ30" s="5"/>
      <c r="AR30" s="4"/>
      <c r="AS30" s="1"/>
      <c r="AT30" s="1"/>
      <c r="AU30" s="1"/>
      <c r="AV30" s="1"/>
      <c r="AW30" s="1"/>
      <c r="AX30" s="1"/>
      <c r="AY30" s="1"/>
      <c r="AZ30" s="1"/>
      <c r="BA30" s="1"/>
      <c r="BB30" s="1"/>
      <c r="BC30" s="1"/>
      <c r="BD30" s="1"/>
      <c r="BE30" s="1"/>
      <c r="BF30" s="1"/>
      <c r="BG30" s="1"/>
      <c r="BH30" s="1"/>
      <c r="BI30" s="1"/>
      <c r="BJ30" s="1"/>
      <c r="BK30" s="1"/>
      <c r="BL30" s="1"/>
    </row>
    <row r="31" spans="1:64">
      <c r="A31" s="1"/>
      <c r="B31" s="6"/>
      <c r="C31" s="6"/>
      <c r="D31" s="6"/>
      <c r="E31" s="6"/>
      <c r="F31" s="2"/>
      <c r="G31" s="2"/>
      <c r="H31" s="2"/>
      <c r="I31" s="2"/>
      <c r="J31" s="2"/>
      <c r="K31" s="2"/>
      <c r="L31" s="2"/>
      <c r="M31" s="2"/>
      <c r="N31" s="2"/>
      <c r="O31" s="2"/>
      <c r="P31" s="2"/>
      <c r="Q31" s="2"/>
      <c r="R31" s="2"/>
      <c r="S31" s="2"/>
      <c r="T31" s="2"/>
      <c r="U31" s="2"/>
      <c r="V31" s="2"/>
      <c r="W31" s="682"/>
      <c r="X31" s="2"/>
      <c r="Y31" s="682"/>
      <c r="Z31" s="2"/>
      <c r="AA31" s="2"/>
      <c r="AB31" s="2"/>
      <c r="AC31" s="2"/>
      <c r="AD31" s="2"/>
      <c r="AE31" s="682"/>
      <c r="AF31" s="682"/>
      <c r="AG31" s="682"/>
      <c r="AH31" s="682"/>
      <c r="AI31" s="2"/>
      <c r="AJ31" s="6"/>
      <c r="AK31" s="2"/>
      <c r="AL31" s="2"/>
      <c r="AM31" s="683"/>
      <c r="AN31" s="2"/>
      <c r="AO31" s="2"/>
      <c r="AP31" s="5"/>
      <c r="AQ31" s="5"/>
      <c r="AR31" s="4"/>
      <c r="AS31" s="1"/>
      <c r="AT31" s="1"/>
      <c r="AU31" s="1"/>
      <c r="AV31" s="1"/>
      <c r="AW31" s="1"/>
      <c r="AX31" s="1"/>
      <c r="AY31" s="1"/>
      <c r="AZ31" s="1"/>
      <c r="BA31" s="1"/>
      <c r="BB31" s="1"/>
      <c r="BC31" s="1"/>
      <c r="BD31" s="1"/>
      <c r="BE31" s="1"/>
      <c r="BF31" s="1"/>
      <c r="BG31" s="1"/>
      <c r="BH31" s="1"/>
      <c r="BI31" s="1"/>
      <c r="BJ31" s="1"/>
      <c r="BK31" s="1"/>
      <c r="BL31" s="1"/>
    </row>
    <row r="32" spans="1:64">
      <c r="A32" s="1"/>
      <c r="B32" s="6"/>
      <c r="C32" s="6"/>
      <c r="D32" s="6"/>
      <c r="E32" s="6"/>
      <c r="F32" s="2"/>
      <c r="G32" s="2"/>
      <c r="H32" s="2"/>
      <c r="I32" s="2"/>
      <c r="J32" s="2"/>
      <c r="K32" s="2"/>
      <c r="L32" s="2"/>
      <c r="M32" s="2"/>
      <c r="N32" s="2"/>
      <c r="O32" s="2"/>
      <c r="P32" s="2"/>
      <c r="Q32" s="2"/>
      <c r="R32" s="2"/>
      <c r="S32" s="2"/>
      <c r="T32" s="2"/>
      <c r="U32" s="2"/>
      <c r="V32" s="2"/>
      <c r="W32" s="682"/>
      <c r="X32" s="2"/>
      <c r="Y32" s="682"/>
      <c r="Z32" s="2"/>
      <c r="AA32" s="2"/>
      <c r="AB32" s="2"/>
      <c r="AC32" s="2"/>
      <c r="AD32" s="2"/>
      <c r="AE32" s="682"/>
      <c r="AF32" s="682"/>
      <c r="AG32" s="682"/>
      <c r="AH32" s="682"/>
      <c r="AI32" s="2"/>
      <c r="AJ32" s="6"/>
      <c r="AK32" s="2"/>
      <c r="AL32" s="2"/>
      <c r="AM32" s="683"/>
      <c r="AN32" s="2"/>
      <c r="AO32" s="2"/>
      <c r="AP32" s="5"/>
      <c r="AQ32" s="5"/>
      <c r="AR32" s="4"/>
      <c r="AS32" s="1"/>
      <c r="AT32" s="1"/>
      <c r="AU32" s="1"/>
      <c r="AV32" s="1"/>
      <c r="AW32" s="1"/>
      <c r="AX32" s="1"/>
      <c r="AY32" s="1"/>
      <c r="AZ32" s="1"/>
      <c r="BA32" s="1"/>
      <c r="BB32" s="1"/>
      <c r="BC32" s="1"/>
      <c r="BD32" s="1"/>
      <c r="BE32" s="1"/>
      <c r="BF32" s="1"/>
      <c r="BG32" s="1"/>
      <c r="BH32" s="1"/>
      <c r="BI32" s="1"/>
      <c r="BJ32" s="1"/>
      <c r="BK32" s="1"/>
      <c r="BL32" s="1"/>
    </row>
    <row r="33" spans="1:64">
      <c r="A33" s="1"/>
      <c r="B33" s="6"/>
      <c r="C33" s="6"/>
      <c r="D33" s="6"/>
      <c r="E33" s="6"/>
      <c r="F33" s="2"/>
      <c r="G33" s="2"/>
      <c r="H33" s="2"/>
      <c r="I33" s="2"/>
      <c r="J33" s="2"/>
      <c r="K33" s="2"/>
      <c r="L33" s="2"/>
      <c r="M33" s="2"/>
      <c r="N33" s="2"/>
      <c r="O33" s="2"/>
      <c r="P33" s="2"/>
      <c r="Q33" s="2"/>
      <c r="R33" s="2"/>
      <c r="S33" s="2"/>
      <c r="T33" s="2"/>
      <c r="U33" s="2"/>
      <c r="V33" s="2"/>
      <c r="W33" s="682"/>
      <c r="X33" s="2"/>
      <c r="Y33" s="682"/>
      <c r="Z33" s="2"/>
      <c r="AA33" s="2"/>
      <c r="AB33" s="2"/>
      <c r="AC33" s="2"/>
      <c r="AD33" s="2"/>
      <c r="AE33" s="682"/>
      <c r="AF33" s="682"/>
      <c r="AG33" s="682"/>
      <c r="AH33" s="682"/>
      <c r="AI33" s="2"/>
      <c r="AJ33" s="6"/>
      <c r="AK33" s="2"/>
      <c r="AL33" s="2"/>
      <c r="AM33" s="683"/>
      <c r="AN33" s="2"/>
      <c r="AO33" s="2"/>
      <c r="AP33" s="5"/>
      <c r="AQ33" s="5"/>
      <c r="AR33" s="4"/>
      <c r="AS33" s="1"/>
      <c r="AT33" s="1"/>
      <c r="AU33" s="1"/>
      <c r="AV33" s="1"/>
      <c r="AW33" s="1"/>
      <c r="AX33" s="1"/>
      <c r="AY33" s="1"/>
      <c r="AZ33" s="1"/>
      <c r="BA33" s="1"/>
      <c r="BB33" s="1"/>
      <c r="BC33" s="1"/>
      <c r="BD33" s="1"/>
      <c r="BE33" s="1"/>
      <c r="BF33" s="1"/>
      <c r="BG33" s="1"/>
      <c r="BH33" s="1"/>
      <c r="BI33" s="1"/>
      <c r="BJ33" s="1"/>
      <c r="BK33" s="1"/>
      <c r="BL33" s="1"/>
    </row>
    <row r="34" spans="1:64">
      <c r="A34" s="1"/>
      <c r="B34" s="6"/>
      <c r="C34" s="6"/>
      <c r="D34" s="6"/>
      <c r="E34" s="6"/>
      <c r="F34" s="2"/>
      <c r="G34" s="2"/>
      <c r="H34" s="2"/>
      <c r="I34" s="2"/>
      <c r="J34" s="2"/>
      <c r="K34" s="2"/>
      <c r="L34" s="2"/>
      <c r="M34" s="2"/>
      <c r="N34" s="2"/>
      <c r="O34" s="2"/>
      <c r="P34" s="2"/>
      <c r="Q34" s="2"/>
      <c r="R34" s="2"/>
      <c r="S34" s="2"/>
      <c r="T34" s="2"/>
      <c r="U34" s="2"/>
      <c r="V34" s="2"/>
      <c r="W34" s="682"/>
      <c r="X34" s="2"/>
      <c r="Y34" s="682"/>
      <c r="Z34" s="2"/>
      <c r="AA34" s="2"/>
      <c r="AB34" s="2"/>
      <c r="AC34" s="2"/>
      <c r="AD34" s="2"/>
      <c r="AE34" s="682"/>
      <c r="AF34" s="682"/>
      <c r="AG34" s="682"/>
      <c r="AH34" s="682"/>
      <c r="AI34" s="2"/>
      <c r="AJ34" s="6"/>
      <c r="AK34" s="2"/>
      <c r="AL34" s="2"/>
      <c r="AM34" s="683"/>
      <c r="AN34" s="2"/>
      <c r="AO34" s="2"/>
      <c r="AP34" s="5"/>
      <c r="AQ34" s="5"/>
      <c r="AR34" s="4"/>
      <c r="AS34" s="1"/>
      <c r="AT34" s="1"/>
      <c r="AU34" s="1"/>
      <c r="AV34" s="1"/>
      <c r="AW34" s="1"/>
      <c r="AX34" s="1"/>
      <c r="AY34" s="1"/>
      <c r="AZ34" s="1"/>
      <c r="BA34" s="1"/>
      <c r="BB34" s="1"/>
      <c r="BC34" s="1"/>
      <c r="BD34" s="1"/>
      <c r="BE34" s="1"/>
      <c r="BF34" s="1"/>
      <c r="BG34" s="1"/>
      <c r="BH34" s="1"/>
      <c r="BI34" s="1"/>
      <c r="BJ34" s="1"/>
      <c r="BK34" s="1"/>
      <c r="BL34" s="1"/>
    </row>
    <row r="35" spans="1:64">
      <c r="A35" s="1"/>
      <c r="B35" s="6"/>
      <c r="C35" s="6"/>
      <c r="D35" s="6"/>
      <c r="E35" s="6"/>
      <c r="F35" s="2"/>
      <c r="G35" s="2"/>
      <c r="H35" s="2"/>
      <c r="I35" s="2"/>
      <c r="J35" s="2"/>
      <c r="K35" s="2"/>
      <c r="L35" s="2"/>
      <c r="M35" s="2"/>
      <c r="N35" s="2"/>
      <c r="O35" s="2"/>
      <c r="P35" s="2"/>
      <c r="Q35" s="2"/>
      <c r="R35" s="2"/>
      <c r="S35" s="2"/>
      <c r="T35" s="2"/>
      <c r="U35" s="2"/>
      <c r="V35" s="2"/>
      <c r="W35" s="682"/>
      <c r="X35" s="2"/>
      <c r="Y35" s="682"/>
      <c r="Z35" s="2"/>
      <c r="AA35" s="2"/>
      <c r="AB35" s="2"/>
      <c r="AC35" s="2"/>
      <c r="AD35" s="2"/>
      <c r="AE35" s="682"/>
      <c r="AF35" s="682"/>
      <c r="AG35" s="682"/>
      <c r="AH35" s="682"/>
      <c r="AI35" s="2"/>
      <c r="AJ35" s="6"/>
      <c r="AK35" s="2"/>
      <c r="AL35" s="2"/>
      <c r="AM35" s="683"/>
      <c r="AN35" s="2"/>
      <c r="AO35" s="2"/>
      <c r="AP35" s="5"/>
      <c r="AQ35" s="5"/>
      <c r="AR35" s="4"/>
      <c r="AS35" s="1"/>
      <c r="AT35" s="1"/>
      <c r="AU35" s="1"/>
      <c r="AV35" s="1"/>
      <c r="AW35" s="1"/>
      <c r="AX35" s="1"/>
      <c r="AY35" s="1"/>
      <c r="AZ35" s="1"/>
      <c r="BA35" s="1"/>
      <c r="BB35" s="1"/>
      <c r="BC35" s="1"/>
      <c r="BD35" s="1"/>
      <c r="BE35" s="1"/>
      <c r="BF35" s="1"/>
      <c r="BG35" s="1"/>
      <c r="BH35" s="1"/>
      <c r="BI35" s="1"/>
      <c r="BJ35" s="1"/>
      <c r="BK35" s="1"/>
      <c r="BL35" s="1"/>
    </row>
    <row r="36" spans="1:64">
      <c r="A36" s="1"/>
      <c r="B36" s="6"/>
      <c r="C36" s="6"/>
      <c r="D36" s="6"/>
      <c r="E36" s="6"/>
      <c r="F36" s="2"/>
      <c r="G36" s="2"/>
      <c r="H36" s="2"/>
      <c r="I36" s="2"/>
      <c r="J36" s="2"/>
      <c r="K36" s="2"/>
      <c r="L36" s="2"/>
      <c r="M36" s="2"/>
      <c r="N36" s="2"/>
      <c r="O36" s="2"/>
      <c r="P36" s="2"/>
      <c r="Q36" s="2"/>
      <c r="R36" s="2"/>
      <c r="S36" s="2"/>
      <c r="T36" s="2"/>
      <c r="U36" s="2"/>
      <c r="V36" s="2"/>
      <c r="W36" s="682"/>
      <c r="X36" s="2"/>
      <c r="Y36" s="682"/>
      <c r="Z36" s="2"/>
      <c r="AA36" s="2"/>
      <c r="AB36" s="2"/>
      <c r="AC36" s="2"/>
      <c r="AD36" s="2"/>
      <c r="AE36" s="682"/>
      <c r="AF36" s="682"/>
      <c r="AG36" s="682"/>
      <c r="AH36" s="682"/>
      <c r="AI36" s="2"/>
      <c r="AJ36" s="6"/>
      <c r="AK36" s="2"/>
      <c r="AL36" s="2"/>
      <c r="AM36" s="683"/>
      <c r="AN36" s="2"/>
      <c r="AO36" s="2"/>
      <c r="AP36" s="5"/>
      <c r="AQ36" s="5"/>
      <c r="AR36" s="4"/>
      <c r="AS36" s="1"/>
      <c r="AT36" s="1"/>
      <c r="AU36" s="1"/>
      <c r="AV36" s="1"/>
      <c r="AW36" s="1"/>
      <c r="AX36" s="1"/>
      <c r="AY36" s="1"/>
      <c r="AZ36" s="1"/>
      <c r="BA36" s="1"/>
      <c r="BB36" s="1"/>
      <c r="BC36" s="1"/>
      <c r="BD36" s="1"/>
      <c r="BE36" s="1"/>
      <c r="BF36" s="1"/>
      <c r="BG36" s="1"/>
      <c r="BH36" s="1"/>
      <c r="BI36" s="1"/>
      <c r="BJ36" s="1"/>
      <c r="BK36" s="1"/>
      <c r="BL36" s="1"/>
    </row>
  </sheetData>
  <sheetProtection formatCells="0" formatColumns="0" formatRows="0"/>
  <mergeCells count="442">
    <mergeCell ref="AQ7:AR7"/>
    <mergeCell ref="AC21:AC22"/>
    <mergeCell ref="AC23:AC24"/>
    <mergeCell ref="A5:A7"/>
    <mergeCell ref="B5:B7"/>
    <mergeCell ref="C5:C7"/>
    <mergeCell ref="D5:D7"/>
    <mergeCell ref="E5:E7"/>
    <mergeCell ref="F5:F7"/>
    <mergeCell ref="G5:G7"/>
    <mergeCell ref="H5:H7"/>
    <mergeCell ref="I5:I7"/>
    <mergeCell ref="P5:P7"/>
    <mergeCell ref="Q5:Q7"/>
    <mergeCell ref="R5:R7"/>
    <mergeCell ref="S5:S7"/>
    <mergeCell ref="T5:T7"/>
    <mergeCell ref="U5:U7"/>
    <mergeCell ref="AB5:AB7"/>
    <mergeCell ref="AN5:AN7"/>
    <mergeCell ref="AQ5:AR5"/>
    <mergeCell ref="AQ6:AR6"/>
    <mergeCell ref="AP23:AP24"/>
    <mergeCell ref="AQ23:AR24"/>
    <mergeCell ref="AK27:AK28"/>
    <mergeCell ref="AN27:AN28"/>
    <mergeCell ref="AO27:AO28"/>
    <mergeCell ref="AP27:AP28"/>
    <mergeCell ref="AQ27:AR28"/>
    <mergeCell ref="AS27:AS28"/>
    <mergeCell ref="AE27:AE28"/>
    <mergeCell ref="AF27:AF28"/>
    <mergeCell ref="AG27:AG28"/>
    <mergeCell ref="AH27:AH28"/>
    <mergeCell ref="AI27:AI28"/>
    <mergeCell ref="AJ27:AJ28"/>
    <mergeCell ref="Y27:Y28"/>
    <mergeCell ref="Z27:Z28"/>
    <mergeCell ref="AA27:AA28"/>
    <mergeCell ref="AB27:AB28"/>
    <mergeCell ref="AC27:AC28"/>
    <mergeCell ref="AD27:AD28"/>
    <mergeCell ref="S27:S28"/>
    <mergeCell ref="T27:T28"/>
    <mergeCell ref="U27:U28"/>
    <mergeCell ref="V27:V28"/>
    <mergeCell ref="W27:W28"/>
    <mergeCell ref="X27:X28"/>
    <mergeCell ref="M27:M28"/>
    <mergeCell ref="N27:N28"/>
    <mergeCell ref="O27:O28"/>
    <mergeCell ref="P27:P28"/>
    <mergeCell ref="Q27:Q28"/>
    <mergeCell ref="R27:R28"/>
    <mergeCell ref="G27:G28"/>
    <mergeCell ref="H27:H28"/>
    <mergeCell ref="I27:I28"/>
    <mergeCell ref="J27:J28"/>
    <mergeCell ref="K27:K28"/>
    <mergeCell ref="L27:L28"/>
    <mergeCell ref="AQ25:AR26"/>
    <mergeCell ref="AS25:AS26"/>
    <mergeCell ref="AE25:AE26"/>
    <mergeCell ref="AF25:AF26"/>
    <mergeCell ref="AG25:AG26"/>
    <mergeCell ref="AH25:AH26"/>
    <mergeCell ref="AI25:AI26"/>
    <mergeCell ref="AJ25:AJ26"/>
    <mergeCell ref="A27:A28"/>
    <mergeCell ref="B27:B28"/>
    <mergeCell ref="C27:C28"/>
    <mergeCell ref="D27:D28"/>
    <mergeCell ref="E27:E28"/>
    <mergeCell ref="F27:F28"/>
    <mergeCell ref="AK25:AK26"/>
    <mergeCell ref="AN25:AN26"/>
    <mergeCell ref="AO25:AO26"/>
    <mergeCell ref="Y25:Y26"/>
    <mergeCell ref="Z25:Z26"/>
    <mergeCell ref="AA25:AA26"/>
    <mergeCell ref="AB25:AB26"/>
    <mergeCell ref="AC25:AC26"/>
    <mergeCell ref="AD25:AD26"/>
    <mergeCell ref="S25:S26"/>
    <mergeCell ref="Q25:Q26"/>
    <mergeCell ref="R25:R26"/>
    <mergeCell ref="G25:G26"/>
    <mergeCell ref="H25:H26"/>
    <mergeCell ref="I25:I26"/>
    <mergeCell ref="J25:J26"/>
    <mergeCell ref="K25:K26"/>
    <mergeCell ref="L25:L26"/>
    <mergeCell ref="AP25:AP26"/>
    <mergeCell ref="T25:T26"/>
    <mergeCell ref="U25:U26"/>
    <mergeCell ref="V25:V26"/>
    <mergeCell ref="W25:W26"/>
    <mergeCell ref="X25:X26"/>
    <mergeCell ref="M25:M26"/>
    <mergeCell ref="N25:N26"/>
    <mergeCell ref="O25:O26"/>
    <mergeCell ref="A25:A26"/>
    <mergeCell ref="B25:B26"/>
    <mergeCell ref="C25:C26"/>
    <mergeCell ref="D25:D26"/>
    <mergeCell ref="E25:E26"/>
    <mergeCell ref="F25:F26"/>
    <mergeCell ref="AK23:AK24"/>
    <mergeCell ref="AN23:AN24"/>
    <mergeCell ref="AO23:AO24"/>
    <mergeCell ref="Y23:Y24"/>
    <mergeCell ref="Z23:Z24"/>
    <mergeCell ref="AA23:AA24"/>
    <mergeCell ref="AB23:AB24"/>
    <mergeCell ref="AD23:AD24"/>
    <mergeCell ref="S23:S24"/>
    <mergeCell ref="T23:T24"/>
    <mergeCell ref="U23:U24"/>
    <mergeCell ref="V23:V24"/>
    <mergeCell ref="W23:W24"/>
    <mergeCell ref="X23:X24"/>
    <mergeCell ref="M23:M24"/>
    <mergeCell ref="N23:N24"/>
    <mergeCell ref="O23:O24"/>
    <mergeCell ref="P25:P26"/>
    <mergeCell ref="S19:S22"/>
    <mergeCell ref="AD21:AD22"/>
    <mergeCell ref="AE21:AE22"/>
    <mergeCell ref="AF21:AF22"/>
    <mergeCell ref="AS23:AS24"/>
    <mergeCell ref="AE23:AE24"/>
    <mergeCell ref="AF23:AF24"/>
    <mergeCell ref="AG23:AG24"/>
    <mergeCell ref="AH23:AH24"/>
    <mergeCell ref="AI23:AI24"/>
    <mergeCell ref="AJ23:AJ24"/>
    <mergeCell ref="AK21:AK22"/>
    <mergeCell ref="AN21:AN22"/>
    <mergeCell ref="AO21:AO22"/>
    <mergeCell ref="AG21:AG22"/>
    <mergeCell ref="AH21:AH22"/>
    <mergeCell ref="AI21:AI22"/>
    <mergeCell ref="AP19:AP20"/>
    <mergeCell ref="AQ19:AR20"/>
    <mergeCell ref="AS19:AS20"/>
    <mergeCell ref="AJ21:AJ22"/>
    <mergeCell ref="AD19:AD20"/>
    <mergeCell ref="AE19:AE20"/>
    <mergeCell ref="AF19:AF20"/>
    <mergeCell ref="A23:A24"/>
    <mergeCell ref="B23:B24"/>
    <mergeCell ref="C23:C24"/>
    <mergeCell ref="D23:D24"/>
    <mergeCell ref="E23:E24"/>
    <mergeCell ref="F23:F24"/>
    <mergeCell ref="F19:F22"/>
    <mergeCell ref="G19:G22"/>
    <mergeCell ref="H19:H22"/>
    <mergeCell ref="H23:H24"/>
    <mergeCell ref="I19:I22"/>
    <mergeCell ref="J19:J22"/>
    <mergeCell ref="K19:K22"/>
    <mergeCell ref="L19:L22"/>
    <mergeCell ref="M19:M22"/>
    <mergeCell ref="P23:P24"/>
    <mergeCell ref="Q23:Q24"/>
    <mergeCell ref="R23:R24"/>
    <mergeCell ref="G23:G24"/>
    <mergeCell ref="I23:I24"/>
    <mergeCell ref="J23:J24"/>
    <mergeCell ref="K23:K24"/>
    <mergeCell ref="L23:L24"/>
    <mergeCell ref="N19:N22"/>
    <mergeCell ref="O19:O22"/>
    <mergeCell ref="P19:P22"/>
    <mergeCell ref="Q19:Q22"/>
    <mergeCell ref="R19:R22"/>
    <mergeCell ref="AQ17:AR18"/>
    <mergeCell ref="AS17:AS18"/>
    <mergeCell ref="A19:A22"/>
    <mergeCell ref="B19:B22"/>
    <mergeCell ref="C19:C22"/>
    <mergeCell ref="D19:D22"/>
    <mergeCell ref="E19:E22"/>
    <mergeCell ref="AF17:AF18"/>
    <mergeCell ref="AG17:AG18"/>
    <mergeCell ref="AH17:AH18"/>
    <mergeCell ref="AI17:AI18"/>
    <mergeCell ref="AJ17:AJ18"/>
    <mergeCell ref="AK17:AK18"/>
    <mergeCell ref="Z17:Z18"/>
    <mergeCell ref="AA17:AA18"/>
    <mergeCell ref="AB17:AB18"/>
    <mergeCell ref="AC17:AC18"/>
    <mergeCell ref="AD17:AD18"/>
    <mergeCell ref="AE17:AE18"/>
    <mergeCell ref="P17:P18"/>
    <mergeCell ref="Q17:Q18"/>
    <mergeCell ref="AH19:AH20"/>
    <mergeCell ref="AI19:AI20"/>
    <mergeCell ref="AJ19:AJ20"/>
    <mergeCell ref="F17:F18"/>
    <mergeCell ref="G17:G18"/>
    <mergeCell ref="H17:H18"/>
    <mergeCell ref="I17:I18"/>
    <mergeCell ref="J17:J18"/>
    <mergeCell ref="K17:K18"/>
    <mergeCell ref="AN17:AN18"/>
    <mergeCell ref="AO17:AO18"/>
    <mergeCell ref="AP17:AP18"/>
    <mergeCell ref="V17:V18"/>
    <mergeCell ref="W17:W18"/>
    <mergeCell ref="X17:X18"/>
    <mergeCell ref="Y17:Y18"/>
    <mergeCell ref="L17:L18"/>
    <mergeCell ref="M17:M18"/>
    <mergeCell ref="N17:N18"/>
    <mergeCell ref="O17:O18"/>
    <mergeCell ref="T17:T18"/>
    <mergeCell ref="U17:U18"/>
    <mergeCell ref="AQ14:AR14"/>
    <mergeCell ref="AQ15:AR15"/>
    <mergeCell ref="AQ16:AR16"/>
    <mergeCell ref="A17:A18"/>
    <mergeCell ref="B17:B18"/>
    <mergeCell ref="C17:C18"/>
    <mergeCell ref="D17:D18"/>
    <mergeCell ref="E17:E18"/>
    <mergeCell ref="T14:T16"/>
    <mergeCell ref="U14:U16"/>
    <mergeCell ref="V14:V16"/>
    <mergeCell ref="W14:W16"/>
    <mergeCell ref="X14:X16"/>
    <mergeCell ref="Y14:Y16"/>
    <mergeCell ref="H14:H16"/>
    <mergeCell ref="I14:I16"/>
    <mergeCell ref="J14:J16"/>
    <mergeCell ref="K14:K16"/>
    <mergeCell ref="L14:L16"/>
    <mergeCell ref="M14:M16"/>
    <mergeCell ref="A14:A16"/>
    <mergeCell ref="B14:B16"/>
    <mergeCell ref="R17:R18"/>
    <mergeCell ref="S17:S18"/>
    <mergeCell ref="C14:C16"/>
    <mergeCell ref="D14:D16"/>
    <mergeCell ref="E14:E16"/>
    <mergeCell ref="F14:F16"/>
    <mergeCell ref="V12:V13"/>
    <mergeCell ref="W12:W13"/>
    <mergeCell ref="X12:X13"/>
    <mergeCell ref="Y12:Y13"/>
    <mergeCell ref="Z12:Z13"/>
    <mergeCell ref="I12:I13"/>
    <mergeCell ref="J12:J13"/>
    <mergeCell ref="K12:K13"/>
    <mergeCell ref="G14:G16"/>
    <mergeCell ref="Z14:Z16"/>
    <mergeCell ref="L12:L13"/>
    <mergeCell ref="M12:M13"/>
    <mergeCell ref="N12:N13"/>
    <mergeCell ref="O12:O13"/>
    <mergeCell ref="AQ10:AR10"/>
    <mergeCell ref="AQ11:AR11"/>
    <mergeCell ref="A12:A13"/>
    <mergeCell ref="B12:B13"/>
    <mergeCell ref="C12:C13"/>
    <mergeCell ref="D12:D13"/>
    <mergeCell ref="E12:E13"/>
    <mergeCell ref="F12:F13"/>
    <mergeCell ref="G12:G13"/>
    <mergeCell ref="H12:H13"/>
    <mergeCell ref="Y10:Y11"/>
    <mergeCell ref="Z10:Z11"/>
    <mergeCell ref="AA10:AA11"/>
    <mergeCell ref="AB10:AB11"/>
    <mergeCell ref="AN10:AN11"/>
    <mergeCell ref="AO10:AO11"/>
    <mergeCell ref="M10:M11"/>
    <mergeCell ref="N10:N11"/>
    <mergeCell ref="O10:O11"/>
    <mergeCell ref="P10:P11"/>
    <mergeCell ref="Q10:Q11"/>
    <mergeCell ref="R10:R11"/>
    <mergeCell ref="AQ12:AR12"/>
    <mergeCell ref="AQ13:AR13"/>
    <mergeCell ref="BO8:BO9"/>
    <mergeCell ref="BP8:BP9"/>
    <mergeCell ref="A10:A11"/>
    <mergeCell ref="B10:B11"/>
    <mergeCell ref="C10:C11"/>
    <mergeCell ref="D10:D11"/>
    <mergeCell ref="E10:E11"/>
    <mergeCell ref="F10:F11"/>
    <mergeCell ref="G10:G11"/>
    <mergeCell ref="H10:H11"/>
    <mergeCell ref="BI8:BI9"/>
    <mergeCell ref="BJ8:BJ9"/>
    <mergeCell ref="BK8:BK9"/>
    <mergeCell ref="BL8:BL9"/>
    <mergeCell ref="BM8:BM9"/>
    <mergeCell ref="BN8:BN9"/>
    <mergeCell ref="BC8:BC9"/>
    <mergeCell ref="BD8:BD9"/>
    <mergeCell ref="BE8:BE9"/>
    <mergeCell ref="BF8:BF9"/>
    <mergeCell ref="BG8:BG9"/>
    <mergeCell ref="BH8:BH9"/>
    <mergeCell ref="AW8:AW9"/>
    <mergeCell ref="AX8:AX9"/>
    <mergeCell ref="AZ8:AZ9"/>
    <mergeCell ref="BA8:BA9"/>
    <mergeCell ref="BB8:BB9"/>
    <mergeCell ref="AP8:AP9"/>
    <mergeCell ref="AQ8:AR9"/>
    <mergeCell ref="AS8:AS9"/>
    <mergeCell ref="AT8:AT9"/>
    <mergeCell ref="AU8:AU9"/>
    <mergeCell ref="AV8:AV9"/>
    <mergeCell ref="AN8:AN9"/>
    <mergeCell ref="AO8:AO9"/>
    <mergeCell ref="AD8:AD9"/>
    <mergeCell ref="AE8:AE9"/>
    <mergeCell ref="AF8:AF9"/>
    <mergeCell ref="AG8:AG9"/>
    <mergeCell ref="AH8:AH9"/>
    <mergeCell ref="AI8:AI9"/>
    <mergeCell ref="AY8:AY9"/>
    <mergeCell ref="P8:P9"/>
    <mergeCell ref="Q8:Q9"/>
    <mergeCell ref="R8:R9"/>
    <mergeCell ref="S8:S9"/>
    <mergeCell ref="T8:T9"/>
    <mergeCell ref="AJ8:AJ9"/>
    <mergeCell ref="AK8:AK9"/>
    <mergeCell ref="AL8:AL9"/>
    <mergeCell ref="AM8:AM9"/>
    <mergeCell ref="Y5:Y7"/>
    <mergeCell ref="Z5:Z7"/>
    <mergeCell ref="AA5:AA7"/>
    <mergeCell ref="AA8:AA9"/>
    <mergeCell ref="AB8:AB9"/>
    <mergeCell ref="AC8:AC9"/>
    <mergeCell ref="U8:U9"/>
    <mergeCell ref="V8:V9"/>
    <mergeCell ref="W8:W9"/>
    <mergeCell ref="X8:X9"/>
    <mergeCell ref="Y8:Y9"/>
    <mergeCell ref="Z8:Z9"/>
    <mergeCell ref="A8:A9"/>
    <mergeCell ref="B8:B9"/>
    <mergeCell ref="C8:C9"/>
    <mergeCell ref="D8:D9"/>
    <mergeCell ref="E8:E9"/>
    <mergeCell ref="F8:F9"/>
    <mergeCell ref="V5:V7"/>
    <mergeCell ref="W5:W7"/>
    <mergeCell ref="X5:X7"/>
    <mergeCell ref="J5:J7"/>
    <mergeCell ref="K5:K7"/>
    <mergeCell ref="L5:L7"/>
    <mergeCell ref="M5:M7"/>
    <mergeCell ref="N5:N7"/>
    <mergeCell ref="O5:O7"/>
    <mergeCell ref="M8:M9"/>
    <mergeCell ref="N8:N9"/>
    <mergeCell ref="G8:G9"/>
    <mergeCell ref="H8:H9"/>
    <mergeCell ref="I8:I9"/>
    <mergeCell ref="J8:J9"/>
    <mergeCell ref="K8:K9"/>
    <mergeCell ref="L8:L9"/>
    <mergeCell ref="O8:O9"/>
    <mergeCell ref="BB3:BF3"/>
    <mergeCell ref="BG3:BK3"/>
    <mergeCell ref="BL3:BP3"/>
    <mergeCell ref="G4:H4"/>
    <mergeCell ref="A1:AV1"/>
    <mergeCell ref="U2:U3"/>
    <mergeCell ref="V2:AB3"/>
    <mergeCell ref="AN2:AO2"/>
    <mergeCell ref="AP2:BA2"/>
    <mergeCell ref="AN3:AN4"/>
    <mergeCell ref="AP3:AR4"/>
    <mergeCell ref="AS3:AS4"/>
    <mergeCell ref="AT3:AT4"/>
    <mergeCell ref="AV3:AV4"/>
    <mergeCell ref="AJ4:AK4"/>
    <mergeCell ref="AO3:AO4"/>
    <mergeCell ref="AU3:AU4"/>
    <mergeCell ref="A2:T3"/>
    <mergeCell ref="AC2:AK2"/>
    <mergeCell ref="AC3:AC4"/>
    <mergeCell ref="AD3:AG3"/>
    <mergeCell ref="AH3:AH4"/>
    <mergeCell ref="AI3:AK3"/>
    <mergeCell ref="AW3:BA3"/>
    <mergeCell ref="AP21:AP22"/>
    <mergeCell ref="AQ21:AR22"/>
    <mergeCell ref="AS21:AS22"/>
    <mergeCell ref="AA14:AA16"/>
    <mergeCell ref="P14:P16"/>
    <mergeCell ref="Q14:Q16"/>
    <mergeCell ref="R14:R16"/>
    <mergeCell ref="S14:S16"/>
    <mergeCell ref="N14:N16"/>
    <mergeCell ref="O14:O16"/>
    <mergeCell ref="AG19:AG20"/>
    <mergeCell ref="T19:T22"/>
    <mergeCell ref="U19:U22"/>
    <mergeCell ref="V19:V22"/>
    <mergeCell ref="W19:W22"/>
    <mergeCell ref="AK19:AK20"/>
    <mergeCell ref="AN19:AN20"/>
    <mergeCell ref="AO19:AO20"/>
    <mergeCell ref="X19:X22"/>
    <mergeCell ref="Y19:Y22"/>
    <mergeCell ref="Z19:Z22"/>
    <mergeCell ref="AA19:AA22"/>
    <mergeCell ref="AB19:AB22"/>
    <mergeCell ref="AC19:AC20"/>
    <mergeCell ref="AB12:AB13"/>
    <mergeCell ref="AN12:AN13"/>
    <mergeCell ref="AA12:AA13"/>
    <mergeCell ref="AB14:AB16"/>
    <mergeCell ref="AN14:AN16"/>
    <mergeCell ref="R12:R13"/>
    <mergeCell ref="S12:S13"/>
    <mergeCell ref="T12:T13"/>
    <mergeCell ref="U12:U13"/>
    <mergeCell ref="U10:U11"/>
    <mergeCell ref="V10:V11"/>
    <mergeCell ref="W10:W11"/>
    <mergeCell ref="X10:X11"/>
    <mergeCell ref="S10:S11"/>
    <mergeCell ref="T10:T11"/>
    <mergeCell ref="P12:P13"/>
    <mergeCell ref="Q12:Q13"/>
    <mergeCell ref="I10:I11"/>
    <mergeCell ref="J10:J11"/>
    <mergeCell ref="K10:K11"/>
    <mergeCell ref="L10:L11"/>
  </mergeCells>
  <conditionalFormatting sqref="AI5:AI8">
    <cfRule type="containsText" dxfId="475" priority="32" operator="containsText" text="BAJA">
      <formula>NOT(ISERROR(SEARCH("BAJA",AI5)))</formula>
    </cfRule>
    <cfRule type="containsText" dxfId="474" priority="33" operator="containsText" text="MEDIA">
      <formula>NOT(ISERROR(SEARCH("MEDIA",AI5)))</formula>
    </cfRule>
    <cfRule type="containsText" dxfId="473" priority="34" operator="containsText" text="ALTA">
      <formula>NOT(ISERROR(SEARCH("ALTA",AI5)))</formula>
    </cfRule>
  </conditionalFormatting>
  <conditionalFormatting sqref="AI10:AI11">
    <cfRule type="containsText" dxfId="472" priority="8" operator="containsText" text="BAJA">
      <formula>NOT(ISERROR(SEARCH("BAJA",AI10)))</formula>
    </cfRule>
    <cfRule type="containsText" dxfId="471" priority="9" operator="containsText" text="MEDIA">
      <formula>NOT(ISERROR(SEARCH("MEDIA",AI10)))</formula>
    </cfRule>
    <cfRule type="containsText" dxfId="470" priority="10" operator="containsText" text="ALTA">
      <formula>NOT(ISERROR(SEARCH("ALTA",AI10)))</formula>
    </cfRule>
  </conditionalFormatting>
  <conditionalFormatting sqref="AI9:AN9">
    <cfRule type="containsText" dxfId="469" priority="30" operator="containsText" text="MEDIA">
      <formula>NOT(ISERROR(SEARCH("MEDIA",AI9)))</formula>
    </cfRule>
    <cfRule type="containsText" dxfId="468" priority="29" operator="containsText" text="BAJA">
      <formula>NOT(ISERROR(SEARCH("BAJA",AI9)))</formula>
    </cfRule>
    <cfRule type="containsText" dxfId="467" priority="31" operator="containsText" text="ALTA">
      <formula>NOT(ISERROR(SEARCH("ALTA",AI9)))</formula>
    </cfRule>
  </conditionalFormatting>
  <conditionalFormatting sqref="AK5:AM8">
    <cfRule type="containsText" dxfId="466" priority="37" operator="containsText" text="ALTA">
      <formula>NOT(ISERROR(SEARCH("ALTA",AK5)))</formula>
    </cfRule>
    <cfRule type="containsText" dxfId="465" priority="35" operator="containsText" text="BAJA">
      <formula>NOT(ISERROR(SEARCH("BAJA",AK5)))</formula>
    </cfRule>
    <cfRule type="containsText" dxfId="464" priority="36" operator="containsText" text="MEDIA">
      <formula>NOT(ISERROR(SEARCH("MEDIA",AK5)))</formula>
    </cfRule>
  </conditionalFormatting>
  <conditionalFormatting sqref="AL9">
    <cfRule type="cellIs" dxfId="463" priority="28" operator="between">
      <formula>0%</formula>
      <formula>25%</formula>
    </cfRule>
    <cfRule type="cellIs" dxfId="462" priority="27" operator="between">
      <formula>26%</formula>
      <formula>50%</formula>
    </cfRule>
    <cfRule type="cellIs" dxfId="461" priority="26" operator="between">
      <formula>51%</formula>
      <formula>75%</formula>
    </cfRule>
    <cfRule type="cellIs" dxfId="460" priority="25" operator="greaterThan">
      <formula>75%</formula>
    </cfRule>
  </conditionalFormatting>
  <conditionalFormatting sqref="AL11">
    <cfRule type="containsText" dxfId="459" priority="6" operator="containsText" text="MEDIA">
      <formula>NOT(ISERROR(SEARCH("MEDIA",AL11)))</formula>
    </cfRule>
    <cfRule type="containsText" dxfId="458" priority="7" operator="containsText" text="ALTA">
      <formula>NOT(ISERROR(SEARCH("ALTA",AL11)))</formula>
    </cfRule>
    <cfRule type="cellIs" dxfId="457" priority="1" operator="greaterThan">
      <formula>75%</formula>
    </cfRule>
    <cfRule type="cellIs" dxfId="456" priority="2" operator="between">
      <formula>51%</formula>
      <formula>75%</formula>
    </cfRule>
    <cfRule type="cellIs" dxfId="455" priority="3" operator="between">
      <formula>26%</formula>
      <formula>50%</formula>
    </cfRule>
    <cfRule type="cellIs" dxfId="454" priority="4" operator="between">
      <formula>0%</formula>
      <formula>25%</formula>
    </cfRule>
    <cfRule type="containsText" dxfId="453" priority="5" operator="containsText" text="BAJA">
      <formula>NOT(ISERROR(SEARCH("BAJA",AL11)))</formula>
    </cfRule>
  </conditionalFormatting>
  <conditionalFormatting sqref="AL10:AM10">
    <cfRule type="containsText" dxfId="452" priority="17" operator="containsText" text="ALTA">
      <formula>NOT(ISERROR(SEARCH("ALTA",AL10)))</formula>
    </cfRule>
    <cfRule type="containsText" dxfId="451" priority="16" operator="containsText" text="MEDIA">
      <formula>NOT(ISERROR(SEARCH("MEDIA",AL10)))</formula>
    </cfRule>
    <cfRule type="containsText" dxfId="450" priority="15" operator="containsText" text="BAJA">
      <formula>NOT(ISERROR(SEARCH("BAJA",AL10)))</formula>
    </cfRule>
    <cfRule type="cellIs" dxfId="449" priority="14" operator="between">
      <formula>0%</formula>
      <formula>25%</formula>
    </cfRule>
    <cfRule type="cellIs" dxfId="448" priority="13" operator="between">
      <formula>26%</formula>
      <formula>50%</formula>
    </cfRule>
    <cfRule type="cellIs" dxfId="447" priority="12" operator="between">
      <formula>51%</formula>
      <formula>75%</formula>
    </cfRule>
    <cfRule type="cellIs" dxfId="446" priority="11" operator="greaterThan">
      <formula>75%</formula>
    </cfRule>
  </conditionalFormatting>
  <conditionalFormatting sqref="AM5:AM9">
    <cfRule type="cellIs" dxfId="445" priority="24" operator="between">
      <formula>0%</formula>
      <formula>25%</formula>
    </cfRule>
    <cfRule type="cellIs" dxfId="444" priority="21" operator="greaterThan">
      <formula>75%</formula>
    </cfRule>
    <cfRule type="cellIs" dxfId="443" priority="22" operator="between">
      <formula>51%</formula>
      <formula>75%</formula>
    </cfRule>
    <cfRule type="cellIs" dxfId="442" priority="23" operator="between">
      <formula>26%</formula>
      <formula>50%</formula>
    </cfRule>
  </conditionalFormatting>
  <conditionalFormatting sqref="AR9">
    <cfRule type="containsText" dxfId="441" priority="18" operator="containsText" text="BAJA">
      <formula>NOT(ISERROR(SEARCH("BAJA",AR9)))</formula>
    </cfRule>
    <cfRule type="containsText" dxfId="440" priority="20" operator="containsText" text="ALTA">
      <formula>NOT(ISERROR(SEARCH("ALTA",AR9)))</formula>
    </cfRule>
    <cfRule type="containsText" dxfId="439" priority="19" operator="containsText" text="MEDIA">
      <formula>NOT(ISERROR(SEARCH("MEDIA",AR9)))</formula>
    </cfRule>
  </conditionalFormatting>
  <dataValidations count="4">
    <dataValidation type="list" allowBlank="1" showInputMessage="1" showErrorMessage="1" sqref="A19 A23 A14:A15 A17 A25 A27">
      <formula1>"SI,NO"</formula1>
    </dataValidation>
    <dataValidation type="list" allowBlank="1" showInputMessage="1" showErrorMessage="1" sqref="J19">
      <formula1>INDIRECT("PERI[PERIODICIDAD]")</formula1>
    </dataValidation>
    <dataValidation type="list" allowBlank="1" showInputMessage="1" showErrorMessage="1" sqref="D19 D23">
      <formula1>INDIRECT("FACT[FACTOR]")</formula1>
    </dataValidation>
    <dataValidation type="list" allowBlank="1" showInputMessage="1" showErrorMessage="1" sqref="E19">
      <formula1>INDIRECT("CLAS[CLASIFICACION]")</formula1>
    </dataValidation>
  </dataValidations>
  <pageMargins left="0.7" right="0.7" top="0.75" bottom="0.75" header="0.3" footer="0.3"/>
  <pageSetup paperSize="9"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227"/>
  <sheetViews>
    <sheetView topLeftCell="F1" zoomScale="78" zoomScaleNormal="80" workbookViewId="0">
      <pane ySplit="3" topLeftCell="A11" activePane="bottomLeft" state="frozen"/>
      <selection activeCell="G4" sqref="G4:G13"/>
      <selection pane="bottomLeft" activeCell="I13" sqref="I13"/>
    </sheetView>
  </sheetViews>
  <sheetFormatPr baseColWidth="10" defaultColWidth="11.42578125" defaultRowHeight="1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84.28515625"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17" style="4" customWidth="1"/>
    <col min="45" max="46" width="11.42578125" style="1"/>
    <col min="47" max="47" width="44.28515625" style="1" customWidth="1"/>
    <col min="48" max="48" width="21.7109375" style="1" customWidth="1"/>
    <col min="49" max="196" width="11.42578125" style="1"/>
    <col min="197" max="197" width="21.7109375" style="1" customWidth="1"/>
    <col min="198" max="198" width="13.7109375" style="1" customWidth="1"/>
    <col min="199" max="199" width="38.7109375" style="1" customWidth="1"/>
    <col min="200" max="200" width="3" style="1" bestFit="1" customWidth="1"/>
    <col min="201" max="201" width="32.28515625" style="1" customWidth="1"/>
    <col min="202" max="202" width="46.28515625" style="1" customWidth="1"/>
    <col min="203" max="203" width="19" style="1" customWidth="1"/>
    <col min="204" max="204" width="0" style="1" hidden="1" customWidth="1"/>
    <col min="205" max="205" width="17.7109375" style="1" customWidth="1"/>
    <col min="206" max="206" width="0" style="1" hidden="1" customWidth="1"/>
    <col min="207" max="207" width="22.28515625" style="1" customWidth="1"/>
    <col min="208" max="208" width="5.28515625" style="1" customWidth="1"/>
    <col min="209" max="209" width="36.28515625" style="1" customWidth="1"/>
    <col min="210" max="210" width="5.7109375" style="1" customWidth="1"/>
    <col min="211" max="211" width="0" style="1" hidden="1" customWidth="1"/>
    <col min="212" max="212" width="20.7109375" style="1" customWidth="1"/>
    <col min="213" max="213" width="4.7109375" style="1" customWidth="1"/>
    <col min="214" max="214" width="0" style="1" hidden="1" customWidth="1"/>
    <col min="215" max="215" width="24.7109375" style="1" customWidth="1"/>
    <col min="216" max="216" width="12.28515625" style="1" customWidth="1"/>
    <col min="217" max="217" width="0" style="1" hidden="1" customWidth="1"/>
    <col min="218" max="218" width="3.42578125" style="1" customWidth="1"/>
    <col min="219" max="219" width="0" style="1" hidden="1" customWidth="1"/>
    <col min="220" max="220" width="17.7109375" style="1" customWidth="1"/>
    <col min="221" max="221" width="3.42578125" style="1" customWidth="1"/>
    <col min="222" max="222" width="0" style="1" hidden="1" customWidth="1"/>
    <col min="223" max="223" width="23.7109375" style="1" customWidth="1"/>
    <col min="224" max="224" width="10" style="1" customWidth="1"/>
    <col min="225" max="225" width="0" style="1" hidden="1" customWidth="1"/>
    <col min="226" max="227" width="14.7109375" style="1" customWidth="1"/>
    <col min="228" max="228" width="12.7109375" style="1" customWidth="1"/>
    <col min="229" max="229" width="3.28515625" style="1" customWidth="1"/>
    <col min="230" max="230" width="30.28515625" style="1" customWidth="1"/>
    <col min="231" max="231" width="5" style="1" customWidth="1"/>
    <col min="232" max="232" width="0" style="1" hidden="1" customWidth="1"/>
    <col min="233" max="233" width="14.28515625" style="1" customWidth="1"/>
    <col min="234" max="234" width="5.7109375" style="1" customWidth="1"/>
    <col min="235" max="235" width="0" style="1" hidden="1" customWidth="1"/>
    <col min="236" max="236" width="17.28515625" style="1" customWidth="1"/>
    <col min="237" max="237" width="12.7109375" style="1" customWidth="1"/>
    <col min="238" max="238" width="0" style="1" hidden="1" customWidth="1"/>
    <col min="239" max="239" width="5.28515625" style="1" customWidth="1"/>
    <col min="240" max="240" width="0" style="1" hidden="1" customWidth="1"/>
    <col min="241" max="241" width="17" style="1" customWidth="1"/>
    <col min="242" max="242" width="6.28515625" style="1" customWidth="1"/>
    <col min="243" max="243" width="0" style="1" hidden="1" customWidth="1"/>
    <col min="244" max="244" width="14.28515625" style="1" customWidth="1"/>
    <col min="245" max="245" width="7.5703125" style="1" customWidth="1"/>
    <col min="246" max="246" width="0" style="1" hidden="1" customWidth="1"/>
    <col min="247" max="248" width="14.28515625" style="1" customWidth="1"/>
    <col min="249" max="249" width="20.7109375" style="1" customWidth="1"/>
    <col min="250" max="250" width="14.42578125" style="1" customWidth="1"/>
    <col min="251" max="251" width="15" style="1" customWidth="1"/>
    <col min="252" max="252" width="2.7109375" style="1" customWidth="1"/>
    <col min="253" max="253" width="11.7109375" style="1" customWidth="1"/>
    <col min="254" max="254" width="11.5703125" style="1" customWidth="1"/>
    <col min="255" max="255" width="2.28515625" style="1" customWidth="1"/>
    <col min="256" max="256" width="41" style="1" customWidth="1"/>
    <col min="257" max="257" width="14.28515625" style="1" customWidth="1"/>
    <col min="258" max="259" width="11.5703125" style="1" customWidth="1"/>
    <col min="260" max="260" width="21.7109375" style="1" customWidth="1"/>
    <col min="261" max="452" width="11.42578125" style="1"/>
    <col min="453" max="453" width="21.7109375" style="1" customWidth="1"/>
    <col min="454" max="454" width="13.7109375" style="1" customWidth="1"/>
    <col min="455" max="455" width="38.7109375" style="1" customWidth="1"/>
    <col min="456" max="456" width="3" style="1" bestFit="1" customWidth="1"/>
    <col min="457" max="457" width="32.28515625" style="1" customWidth="1"/>
    <col min="458" max="458" width="46.28515625" style="1" customWidth="1"/>
    <col min="459" max="459" width="19" style="1" customWidth="1"/>
    <col min="460" max="460" width="0" style="1" hidden="1" customWidth="1"/>
    <col min="461" max="461" width="17.7109375" style="1" customWidth="1"/>
    <col min="462" max="462" width="0" style="1" hidden="1" customWidth="1"/>
    <col min="463" max="463" width="22.28515625" style="1" customWidth="1"/>
    <col min="464" max="464" width="5.28515625" style="1" customWidth="1"/>
    <col min="465" max="465" width="36.28515625" style="1" customWidth="1"/>
    <col min="466" max="466" width="5.7109375" style="1" customWidth="1"/>
    <col min="467" max="467" width="0" style="1" hidden="1" customWidth="1"/>
    <col min="468" max="468" width="20.7109375" style="1" customWidth="1"/>
    <col min="469" max="469" width="4.7109375" style="1" customWidth="1"/>
    <col min="470" max="470" width="0" style="1" hidden="1" customWidth="1"/>
    <col min="471" max="471" width="24.7109375" style="1" customWidth="1"/>
    <col min="472" max="472" width="12.28515625" style="1" customWidth="1"/>
    <col min="473" max="473" width="0" style="1" hidden="1" customWidth="1"/>
    <col min="474" max="474" width="3.42578125" style="1" customWidth="1"/>
    <col min="475" max="475" width="0" style="1" hidden="1" customWidth="1"/>
    <col min="476" max="476" width="17.7109375" style="1" customWidth="1"/>
    <col min="477" max="477" width="3.42578125" style="1" customWidth="1"/>
    <col min="478" max="478" width="0" style="1" hidden="1" customWidth="1"/>
    <col min="479" max="479" width="23.7109375" style="1" customWidth="1"/>
    <col min="480" max="480" width="10" style="1" customWidth="1"/>
    <col min="481" max="481" width="0" style="1" hidden="1" customWidth="1"/>
    <col min="482" max="483" width="14.7109375" style="1" customWidth="1"/>
    <col min="484" max="484" width="12.7109375" style="1" customWidth="1"/>
    <col min="485" max="485" width="3.28515625" style="1" customWidth="1"/>
    <col min="486" max="486" width="30.28515625" style="1" customWidth="1"/>
    <col min="487" max="487" width="5" style="1" customWidth="1"/>
    <col min="488" max="488" width="0" style="1" hidden="1" customWidth="1"/>
    <col min="489" max="489" width="14.28515625" style="1" customWidth="1"/>
    <col min="490" max="490" width="5.7109375" style="1" customWidth="1"/>
    <col min="491" max="491" width="0" style="1" hidden="1" customWidth="1"/>
    <col min="492" max="492" width="17.28515625" style="1" customWidth="1"/>
    <col min="493" max="493" width="12.7109375" style="1" customWidth="1"/>
    <col min="494" max="494" width="0" style="1" hidden="1" customWidth="1"/>
    <col min="495" max="495" width="5.28515625" style="1" customWidth="1"/>
    <col min="496" max="496" width="0" style="1" hidden="1" customWidth="1"/>
    <col min="497" max="497" width="17" style="1" customWidth="1"/>
    <col min="498" max="498" width="6.28515625" style="1" customWidth="1"/>
    <col min="499" max="499" width="0" style="1" hidden="1" customWidth="1"/>
    <col min="500" max="500" width="14.28515625" style="1" customWidth="1"/>
    <col min="501" max="501" width="7.5703125" style="1" customWidth="1"/>
    <col min="502" max="502" width="0" style="1" hidden="1" customWidth="1"/>
    <col min="503" max="504" width="14.28515625" style="1" customWidth="1"/>
    <col min="505" max="505" width="20.7109375" style="1" customWidth="1"/>
    <col min="506" max="506" width="14.42578125" style="1" customWidth="1"/>
    <col min="507" max="507" width="15" style="1" customWidth="1"/>
    <col min="508" max="508" width="2.7109375" style="1" customWidth="1"/>
    <col min="509" max="509" width="11.7109375" style="1" customWidth="1"/>
    <col min="510" max="510" width="11.5703125" style="1" customWidth="1"/>
    <col min="511" max="511" width="2.28515625" style="1" customWidth="1"/>
    <col min="512" max="512" width="41" style="1" customWidth="1"/>
    <col min="513" max="513" width="14.28515625" style="1" customWidth="1"/>
    <col min="514" max="515" width="11.5703125" style="1" customWidth="1"/>
    <col min="516" max="516" width="21.7109375" style="1" customWidth="1"/>
    <col min="517" max="708" width="11.42578125" style="1"/>
    <col min="709" max="709" width="21.7109375" style="1" customWidth="1"/>
    <col min="710" max="710" width="13.7109375" style="1" customWidth="1"/>
    <col min="711" max="711" width="38.7109375" style="1" customWidth="1"/>
    <col min="712" max="712" width="3" style="1" bestFit="1" customWidth="1"/>
    <col min="713" max="713" width="32.28515625" style="1" customWidth="1"/>
    <col min="714" max="714" width="46.28515625" style="1" customWidth="1"/>
    <col min="715" max="715" width="19" style="1" customWidth="1"/>
    <col min="716" max="716" width="0" style="1" hidden="1" customWidth="1"/>
    <col min="717" max="717" width="17.7109375" style="1" customWidth="1"/>
    <col min="718" max="718" width="0" style="1" hidden="1" customWidth="1"/>
    <col min="719" max="719" width="22.28515625" style="1" customWidth="1"/>
    <col min="720" max="720" width="5.28515625" style="1" customWidth="1"/>
    <col min="721" max="721" width="36.28515625" style="1" customWidth="1"/>
    <col min="722" max="722" width="5.7109375" style="1" customWidth="1"/>
    <col min="723" max="723" width="0" style="1" hidden="1" customWidth="1"/>
    <col min="724" max="724" width="20.7109375" style="1" customWidth="1"/>
    <col min="725" max="725" width="4.7109375" style="1" customWidth="1"/>
    <col min="726" max="726" width="0" style="1" hidden="1" customWidth="1"/>
    <col min="727" max="727" width="24.7109375" style="1" customWidth="1"/>
    <col min="728" max="728" width="12.28515625" style="1" customWidth="1"/>
    <col min="729" max="729" width="0" style="1" hidden="1" customWidth="1"/>
    <col min="730" max="730" width="3.42578125" style="1" customWidth="1"/>
    <col min="731" max="731" width="0" style="1" hidden="1" customWidth="1"/>
    <col min="732" max="732" width="17.7109375" style="1" customWidth="1"/>
    <col min="733" max="733" width="3.42578125" style="1" customWidth="1"/>
    <col min="734" max="734" width="0" style="1" hidden="1" customWidth="1"/>
    <col min="735" max="735" width="23.7109375" style="1" customWidth="1"/>
    <col min="736" max="736" width="10" style="1" customWidth="1"/>
    <col min="737" max="737" width="0" style="1" hidden="1" customWidth="1"/>
    <col min="738" max="739" width="14.7109375" style="1" customWidth="1"/>
    <col min="740" max="740" width="12.7109375" style="1" customWidth="1"/>
    <col min="741" max="741" width="3.28515625" style="1" customWidth="1"/>
    <col min="742" max="742" width="30.28515625" style="1" customWidth="1"/>
    <col min="743" max="743" width="5" style="1" customWidth="1"/>
    <col min="744" max="744" width="0" style="1" hidden="1" customWidth="1"/>
    <col min="745" max="745" width="14.28515625" style="1" customWidth="1"/>
    <col min="746" max="746" width="5.7109375" style="1" customWidth="1"/>
    <col min="747" max="747" width="0" style="1" hidden="1" customWidth="1"/>
    <col min="748" max="748" width="17.28515625" style="1" customWidth="1"/>
    <col min="749" max="749" width="12.7109375" style="1" customWidth="1"/>
    <col min="750" max="750" width="0" style="1" hidden="1" customWidth="1"/>
    <col min="751" max="751" width="5.28515625" style="1" customWidth="1"/>
    <col min="752" max="752" width="0" style="1" hidden="1" customWidth="1"/>
    <col min="753" max="753" width="17" style="1" customWidth="1"/>
    <col min="754" max="754" width="6.28515625" style="1" customWidth="1"/>
    <col min="755" max="755" width="0" style="1" hidden="1" customWidth="1"/>
    <col min="756" max="756" width="14.28515625" style="1" customWidth="1"/>
    <col min="757" max="757" width="7.5703125" style="1" customWidth="1"/>
    <col min="758" max="758" width="0" style="1" hidden="1" customWidth="1"/>
    <col min="759" max="760" width="14.28515625" style="1" customWidth="1"/>
    <col min="761" max="761" width="20.7109375" style="1" customWidth="1"/>
    <col min="762" max="762" width="14.42578125" style="1" customWidth="1"/>
    <col min="763" max="763" width="15" style="1" customWidth="1"/>
    <col min="764" max="764" width="2.7109375" style="1" customWidth="1"/>
    <col min="765" max="765" width="11.7109375" style="1" customWidth="1"/>
    <col min="766" max="766" width="11.5703125" style="1" customWidth="1"/>
    <col min="767" max="767" width="2.28515625" style="1" customWidth="1"/>
    <col min="768" max="768" width="41" style="1" customWidth="1"/>
    <col min="769" max="769" width="14.28515625" style="1" customWidth="1"/>
    <col min="770" max="771" width="11.5703125" style="1" customWidth="1"/>
    <col min="772" max="772" width="21.7109375" style="1" customWidth="1"/>
    <col min="773" max="964" width="11.42578125" style="1"/>
    <col min="965" max="965" width="21.7109375" style="1" customWidth="1"/>
    <col min="966" max="966" width="13.7109375" style="1" customWidth="1"/>
    <col min="967" max="967" width="38.7109375" style="1" customWidth="1"/>
    <col min="968" max="968" width="3" style="1" bestFit="1" customWidth="1"/>
    <col min="969" max="969" width="32.28515625" style="1" customWidth="1"/>
    <col min="970" max="970" width="46.28515625" style="1" customWidth="1"/>
    <col min="971" max="971" width="19" style="1" customWidth="1"/>
    <col min="972" max="972" width="0" style="1" hidden="1" customWidth="1"/>
    <col min="973" max="973" width="17.7109375" style="1" customWidth="1"/>
    <col min="974" max="974" width="0" style="1" hidden="1" customWidth="1"/>
    <col min="975" max="975" width="22.28515625" style="1" customWidth="1"/>
    <col min="976" max="976" width="5.28515625" style="1" customWidth="1"/>
    <col min="977" max="977" width="36.28515625" style="1" customWidth="1"/>
    <col min="978" max="978" width="5.7109375" style="1" customWidth="1"/>
    <col min="979" max="979" width="0" style="1" hidden="1" customWidth="1"/>
    <col min="980" max="980" width="20.7109375" style="1" customWidth="1"/>
    <col min="981" max="981" width="4.7109375" style="1" customWidth="1"/>
    <col min="982" max="982" width="0" style="1" hidden="1" customWidth="1"/>
    <col min="983" max="983" width="24.7109375" style="1" customWidth="1"/>
    <col min="984" max="984" width="12.28515625" style="1" customWidth="1"/>
    <col min="985" max="985" width="0" style="1" hidden="1" customWidth="1"/>
    <col min="986" max="986" width="3.42578125" style="1" customWidth="1"/>
    <col min="987" max="987" width="0" style="1" hidden="1" customWidth="1"/>
    <col min="988" max="988" width="17.7109375" style="1" customWidth="1"/>
    <col min="989" max="989" width="3.42578125" style="1" customWidth="1"/>
    <col min="990" max="990" width="0" style="1" hidden="1" customWidth="1"/>
    <col min="991" max="991" width="23.7109375" style="1" customWidth="1"/>
    <col min="992" max="992" width="10" style="1" customWidth="1"/>
    <col min="993" max="993" width="0" style="1" hidden="1" customWidth="1"/>
    <col min="994" max="995" width="14.7109375" style="1" customWidth="1"/>
    <col min="996" max="996" width="12.7109375" style="1" customWidth="1"/>
    <col min="997" max="997" width="3.28515625" style="1" customWidth="1"/>
    <col min="998" max="998" width="30.28515625" style="1" customWidth="1"/>
    <col min="999" max="999" width="5" style="1" customWidth="1"/>
    <col min="1000" max="1000" width="0" style="1" hidden="1" customWidth="1"/>
    <col min="1001" max="1001" width="14.28515625" style="1" customWidth="1"/>
    <col min="1002" max="1002" width="5.7109375" style="1" customWidth="1"/>
    <col min="1003" max="1003" width="0" style="1" hidden="1" customWidth="1"/>
    <col min="1004" max="1004" width="17.28515625" style="1" customWidth="1"/>
    <col min="1005" max="1005" width="12.7109375" style="1" customWidth="1"/>
    <col min="1006" max="1006" width="0" style="1" hidden="1" customWidth="1"/>
    <col min="1007" max="1007" width="5.28515625" style="1" customWidth="1"/>
    <col min="1008" max="1008" width="0" style="1" hidden="1" customWidth="1"/>
    <col min="1009" max="1009" width="17" style="1" customWidth="1"/>
    <col min="1010" max="1010" width="6.28515625" style="1" customWidth="1"/>
    <col min="1011" max="1011" width="0" style="1" hidden="1" customWidth="1"/>
    <col min="1012" max="1012" width="14.28515625" style="1" customWidth="1"/>
    <col min="1013" max="1013" width="7.5703125" style="1" customWidth="1"/>
    <col min="1014" max="1014" width="0" style="1" hidden="1" customWidth="1"/>
    <col min="1015" max="1016" width="14.28515625" style="1" customWidth="1"/>
    <col min="1017" max="1017" width="20.7109375" style="1" customWidth="1"/>
    <col min="1018" max="1018" width="14.42578125" style="1" customWidth="1"/>
    <col min="1019" max="1019" width="15" style="1" customWidth="1"/>
    <col min="1020" max="1020" width="2.7109375" style="1" customWidth="1"/>
    <col min="1021" max="1021" width="11.7109375" style="1" customWidth="1"/>
    <col min="1022" max="1022" width="11.5703125" style="1" customWidth="1"/>
    <col min="1023" max="1023" width="2.28515625" style="1" customWidth="1"/>
    <col min="1024" max="1024" width="41" style="1" customWidth="1"/>
    <col min="1025" max="1025" width="14.28515625" style="1" customWidth="1"/>
    <col min="1026" max="1027" width="11.5703125" style="1" customWidth="1"/>
    <col min="1028" max="1028" width="21.7109375" style="1" customWidth="1"/>
    <col min="1029" max="1220" width="11.42578125" style="1"/>
    <col min="1221" max="1221" width="21.7109375" style="1" customWidth="1"/>
    <col min="1222" max="1222" width="13.7109375" style="1" customWidth="1"/>
    <col min="1223" max="1223" width="38.7109375" style="1" customWidth="1"/>
    <col min="1224" max="1224" width="3" style="1" bestFit="1" customWidth="1"/>
    <col min="1225" max="1225" width="32.28515625" style="1" customWidth="1"/>
    <col min="1226" max="1226" width="46.28515625" style="1" customWidth="1"/>
    <col min="1227" max="1227" width="19" style="1" customWidth="1"/>
    <col min="1228" max="1228" width="0" style="1" hidden="1" customWidth="1"/>
    <col min="1229" max="1229" width="17.7109375" style="1" customWidth="1"/>
    <col min="1230" max="1230" width="0" style="1" hidden="1" customWidth="1"/>
    <col min="1231" max="1231" width="22.28515625" style="1" customWidth="1"/>
    <col min="1232" max="1232" width="5.28515625" style="1" customWidth="1"/>
    <col min="1233" max="1233" width="36.28515625" style="1" customWidth="1"/>
    <col min="1234" max="1234" width="5.7109375" style="1" customWidth="1"/>
    <col min="1235" max="1235" width="0" style="1" hidden="1" customWidth="1"/>
    <col min="1236" max="1236" width="20.7109375" style="1" customWidth="1"/>
    <col min="1237" max="1237" width="4.7109375" style="1" customWidth="1"/>
    <col min="1238" max="1238" width="0" style="1" hidden="1" customWidth="1"/>
    <col min="1239" max="1239" width="24.7109375" style="1" customWidth="1"/>
    <col min="1240" max="1240" width="12.28515625" style="1" customWidth="1"/>
    <col min="1241" max="1241" width="0" style="1" hidden="1" customWidth="1"/>
    <col min="1242" max="1242" width="3.42578125" style="1" customWidth="1"/>
    <col min="1243" max="1243" width="0" style="1" hidden="1" customWidth="1"/>
    <col min="1244" max="1244" width="17.7109375" style="1" customWidth="1"/>
    <col min="1245" max="1245" width="3.42578125" style="1" customWidth="1"/>
    <col min="1246" max="1246" width="0" style="1" hidden="1" customWidth="1"/>
    <col min="1247" max="1247" width="23.7109375" style="1" customWidth="1"/>
    <col min="1248" max="1248" width="10" style="1" customWidth="1"/>
    <col min="1249" max="1249" width="0" style="1" hidden="1" customWidth="1"/>
    <col min="1250" max="1251" width="14.7109375" style="1" customWidth="1"/>
    <col min="1252" max="1252" width="12.7109375" style="1" customWidth="1"/>
    <col min="1253" max="1253" width="3.28515625" style="1" customWidth="1"/>
    <col min="1254" max="1254" width="30.28515625" style="1" customWidth="1"/>
    <col min="1255" max="1255" width="5" style="1" customWidth="1"/>
    <col min="1256" max="1256" width="0" style="1" hidden="1" customWidth="1"/>
    <col min="1257" max="1257" width="14.28515625" style="1" customWidth="1"/>
    <col min="1258" max="1258" width="5.7109375" style="1" customWidth="1"/>
    <col min="1259" max="1259" width="0" style="1" hidden="1" customWidth="1"/>
    <col min="1260" max="1260" width="17.28515625" style="1" customWidth="1"/>
    <col min="1261" max="1261" width="12.7109375" style="1" customWidth="1"/>
    <col min="1262" max="1262" width="0" style="1" hidden="1" customWidth="1"/>
    <col min="1263" max="1263" width="5.28515625" style="1" customWidth="1"/>
    <col min="1264" max="1264" width="0" style="1" hidden="1" customWidth="1"/>
    <col min="1265" max="1265" width="17" style="1" customWidth="1"/>
    <col min="1266" max="1266" width="6.28515625" style="1" customWidth="1"/>
    <col min="1267" max="1267" width="0" style="1" hidden="1" customWidth="1"/>
    <col min="1268" max="1268" width="14.28515625" style="1" customWidth="1"/>
    <col min="1269" max="1269" width="7.5703125" style="1" customWidth="1"/>
    <col min="1270" max="1270" width="0" style="1" hidden="1" customWidth="1"/>
    <col min="1271" max="1272" width="14.28515625" style="1" customWidth="1"/>
    <col min="1273" max="1273" width="20.7109375" style="1" customWidth="1"/>
    <col min="1274" max="1274" width="14.42578125" style="1" customWidth="1"/>
    <col min="1275" max="1275" width="15" style="1" customWidth="1"/>
    <col min="1276" max="1276" width="2.7109375" style="1" customWidth="1"/>
    <col min="1277" max="1277" width="11.7109375" style="1" customWidth="1"/>
    <col min="1278" max="1278" width="11.5703125" style="1" customWidth="1"/>
    <col min="1279" max="1279" width="2.28515625" style="1" customWidth="1"/>
    <col min="1280" max="1280" width="41" style="1" customWidth="1"/>
    <col min="1281" max="1281" width="14.28515625" style="1" customWidth="1"/>
    <col min="1282" max="1283" width="11.5703125" style="1" customWidth="1"/>
    <col min="1284" max="1284" width="21.7109375" style="1" customWidth="1"/>
    <col min="1285" max="1476" width="11.42578125" style="1"/>
    <col min="1477" max="1477" width="21.7109375" style="1" customWidth="1"/>
    <col min="1478" max="1478" width="13.7109375" style="1" customWidth="1"/>
    <col min="1479" max="1479" width="38.7109375" style="1" customWidth="1"/>
    <col min="1480" max="1480" width="3" style="1" bestFit="1" customWidth="1"/>
    <col min="1481" max="1481" width="32.28515625" style="1" customWidth="1"/>
    <col min="1482" max="1482" width="46.28515625" style="1" customWidth="1"/>
    <col min="1483" max="1483" width="19" style="1" customWidth="1"/>
    <col min="1484" max="1484" width="0" style="1" hidden="1" customWidth="1"/>
    <col min="1485" max="1485" width="17.7109375" style="1" customWidth="1"/>
    <col min="1486" max="1486" width="0" style="1" hidden="1" customWidth="1"/>
    <col min="1487" max="1487" width="22.28515625" style="1" customWidth="1"/>
    <col min="1488" max="1488" width="5.28515625" style="1" customWidth="1"/>
    <col min="1489" max="1489" width="36.28515625" style="1" customWidth="1"/>
    <col min="1490" max="1490" width="5.7109375" style="1" customWidth="1"/>
    <col min="1491" max="1491" width="0" style="1" hidden="1" customWidth="1"/>
    <col min="1492" max="1492" width="20.7109375" style="1" customWidth="1"/>
    <col min="1493" max="1493" width="4.7109375" style="1" customWidth="1"/>
    <col min="1494" max="1494" width="0" style="1" hidden="1" customWidth="1"/>
    <col min="1495" max="1495" width="24.7109375" style="1" customWidth="1"/>
    <col min="1496" max="1496" width="12.28515625" style="1" customWidth="1"/>
    <col min="1497" max="1497" width="0" style="1" hidden="1" customWidth="1"/>
    <col min="1498" max="1498" width="3.42578125" style="1" customWidth="1"/>
    <col min="1499" max="1499" width="0" style="1" hidden="1" customWidth="1"/>
    <col min="1500" max="1500" width="17.7109375" style="1" customWidth="1"/>
    <col min="1501" max="1501" width="3.42578125" style="1" customWidth="1"/>
    <col min="1502" max="1502" width="0" style="1" hidden="1" customWidth="1"/>
    <col min="1503" max="1503" width="23.7109375" style="1" customWidth="1"/>
    <col min="1504" max="1504" width="10" style="1" customWidth="1"/>
    <col min="1505" max="1505" width="0" style="1" hidden="1" customWidth="1"/>
    <col min="1506" max="1507" width="14.7109375" style="1" customWidth="1"/>
    <col min="1508" max="1508" width="12.7109375" style="1" customWidth="1"/>
    <col min="1509" max="1509" width="3.28515625" style="1" customWidth="1"/>
    <col min="1510" max="1510" width="30.28515625" style="1" customWidth="1"/>
    <col min="1511" max="1511" width="5" style="1" customWidth="1"/>
    <col min="1512" max="1512" width="0" style="1" hidden="1" customWidth="1"/>
    <col min="1513" max="1513" width="14.28515625" style="1" customWidth="1"/>
    <col min="1514" max="1514" width="5.7109375" style="1" customWidth="1"/>
    <col min="1515" max="1515" width="0" style="1" hidden="1" customWidth="1"/>
    <col min="1516" max="1516" width="17.28515625" style="1" customWidth="1"/>
    <col min="1517" max="1517" width="12.7109375" style="1" customWidth="1"/>
    <col min="1518" max="1518" width="0" style="1" hidden="1" customWidth="1"/>
    <col min="1519" max="1519" width="5.28515625" style="1" customWidth="1"/>
    <col min="1520" max="1520" width="0" style="1" hidden="1" customWidth="1"/>
    <col min="1521" max="1521" width="17" style="1" customWidth="1"/>
    <col min="1522" max="1522" width="6.28515625" style="1" customWidth="1"/>
    <col min="1523" max="1523" width="0" style="1" hidden="1" customWidth="1"/>
    <col min="1524" max="1524" width="14.28515625" style="1" customWidth="1"/>
    <col min="1525" max="1525" width="7.5703125" style="1" customWidth="1"/>
    <col min="1526" max="1526" width="0" style="1" hidden="1" customWidth="1"/>
    <col min="1527" max="1528" width="14.28515625" style="1" customWidth="1"/>
    <col min="1529" max="1529" width="20.7109375" style="1" customWidth="1"/>
    <col min="1530" max="1530" width="14.42578125" style="1" customWidth="1"/>
    <col min="1531" max="1531" width="15" style="1" customWidth="1"/>
    <col min="1532" max="1532" width="2.7109375" style="1" customWidth="1"/>
    <col min="1533" max="1533" width="11.7109375" style="1" customWidth="1"/>
    <col min="1534" max="1534" width="11.5703125" style="1" customWidth="1"/>
    <col min="1535" max="1535" width="2.28515625" style="1" customWidth="1"/>
    <col min="1536" max="1536" width="41" style="1" customWidth="1"/>
    <col min="1537" max="1537" width="14.28515625" style="1" customWidth="1"/>
    <col min="1538" max="1539" width="11.5703125" style="1" customWidth="1"/>
    <col min="1540" max="1540" width="21.7109375" style="1" customWidth="1"/>
    <col min="1541" max="1732" width="11.42578125" style="1"/>
    <col min="1733" max="1733" width="21.7109375" style="1" customWidth="1"/>
    <col min="1734" max="1734" width="13.7109375" style="1" customWidth="1"/>
    <col min="1735" max="1735" width="38.7109375" style="1" customWidth="1"/>
    <col min="1736" max="1736" width="3" style="1" bestFit="1" customWidth="1"/>
    <col min="1737" max="1737" width="32.28515625" style="1" customWidth="1"/>
    <col min="1738" max="1738" width="46.28515625" style="1" customWidth="1"/>
    <col min="1739" max="1739" width="19" style="1" customWidth="1"/>
    <col min="1740" max="1740" width="0" style="1" hidden="1" customWidth="1"/>
    <col min="1741" max="1741" width="17.7109375" style="1" customWidth="1"/>
    <col min="1742" max="1742" width="0" style="1" hidden="1" customWidth="1"/>
    <col min="1743" max="1743" width="22.28515625" style="1" customWidth="1"/>
    <col min="1744" max="1744" width="5.28515625" style="1" customWidth="1"/>
    <col min="1745" max="1745" width="36.28515625" style="1" customWidth="1"/>
    <col min="1746" max="1746" width="5.7109375" style="1" customWidth="1"/>
    <col min="1747" max="1747" width="0" style="1" hidden="1" customWidth="1"/>
    <col min="1748" max="1748" width="20.7109375" style="1" customWidth="1"/>
    <col min="1749" max="1749" width="4.7109375" style="1" customWidth="1"/>
    <col min="1750" max="1750" width="0" style="1" hidden="1" customWidth="1"/>
    <col min="1751" max="1751" width="24.7109375" style="1" customWidth="1"/>
    <col min="1752" max="1752" width="12.28515625" style="1" customWidth="1"/>
    <col min="1753" max="1753" width="0" style="1" hidden="1" customWidth="1"/>
    <col min="1754" max="1754" width="3.42578125" style="1" customWidth="1"/>
    <col min="1755" max="1755" width="0" style="1" hidden="1" customWidth="1"/>
    <col min="1756" max="1756" width="17.7109375" style="1" customWidth="1"/>
    <col min="1757" max="1757" width="3.42578125" style="1" customWidth="1"/>
    <col min="1758" max="1758" width="0" style="1" hidden="1" customWidth="1"/>
    <col min="1759" max="1759" width="23.7109375" style="1" customWidth="1"/>
    <col min="1760" max="1760" width="10" style="1" customWidth="1"/>
    <col min="1761" max="1761" width="0" style="1" hidden="1" customWidth="1"/>
    <col min="1762" max="1763" width="14.7109375" style="1" customWidth="1"/>
    <col min="1764" max="1764" width="12.7109375" style="1" customWidth="1"/>
    <col min="1765" max="1765" width="3.28515625" style="1" customWidth="1"/>
    <col min="1766" max="1766" width="30.28515625" style="1" customWidth="1"/>
    <col min="1767" max="1767" width="5" style="1" customWidth="1"/>
    <col min="1768" max="1768" width="0" style="1" hidden="1" customWidth="1"/>
    <col min="1769" max="1769" width="14.28515625" style="1" customWidth="1"/>
    <col min="1770" max="1770" width="5.7109375" style="1" customWidth="1"/>
    <col min="1771" max="1771" width="0" style="1" hidden="1" customWidth="1"/>
    <col min="1772" max="1772" width="17.28515625" style="1" customWidth="1"/>
    <col min="1773" max="1773" width="12.7109375" style="1" customWidth="1"/>
    <col min="1774" max="1774" width="0" style="1" hidden="1" customWidth="1"/>
    <col min="1775" max="1775" width="5.28515625" style="1" customWidth="1"/>
    <col min="1776" max="1776" width="0" style="1" hidden="1" customWidth="1"/>
    <col min="1777" max="1777" width="17" style="1" customWidth="1"/>
    <col min="1778" max="1778" width="6.28515625" style="1" customWidth="1"/>
    <col min="1779" max="1779" width="0" style="1" hidden="1" customWidth="1"/>
    <col min="1780" max="1780" width="14.28515625" style="1" customWidth="1"/>
    <col min="1781" max="1781" width="7.5703125" style="1" customWidth="1"/>
    <col min="1782" max="1782" width="0" style="1" hidden="1" customWidth="1"/>
    <col min="1783" max="1784" width="14.28515625" style="1" customWidth="1"/>
    <col min="1785" max="1785" width="20.7109375" style="1" customWidth="1"/>
    <col min="1786" max="1786" width="14.42578125" style="1" customWidth="1"/>
    <col min="1787" max="1787" width="15" style="1" customWidth="1"/>
    <col min="1788" max="1788" width="2.7109375" style="1" customWidth="1"/>
    <col min="1789" max="1789" width="11.7109375" style="1" customWidth="1"/>
    <col min="1790" max="1790" width="11.5703125" style="1" customWidth="1"/>
    <col min="1791" max="1791" width="2.28515625" style="1" customWidth="1"/>
    <col min="1792" max="1792" width="41" style="1" customWidth="1"/>
    <col min="1793" max="1793" width="14.28515625" style="1" customWidth="1"/>
    <col min="1794" max="1795" width="11.5703125" style="1" customWidth="1"/>
    <col min="1796" max="1796" width="21.7109375" style="1" customWidth="1"/>
    <col min="1797" max="1988" width="11.42578125" style="1"/>
    <col min="1989" max="1989" width="21.7109375" style="1" customWidth="1"/>
    <col min="1990" max="1990" width="13.7109375" style="1" customWidth="1"/>
    <col min="1991" max="1991" width="38.7109375" style="1" customWidth="1"/>
    <col min="1992" max="1992" width="3" style="1" bestFit="1" customWidth="1"/>
    <col min="1993" max="1993" width="32.28515625" style="1" customWidth="1"/>
    <col min="1994" max="1994" width="46.28515625" style="1" customWidth="1"/>
    <col min="1995" max="1995" width="19" style="1" customWidth="1"/>
    <col min="1996" max="1996" width="0" style="1" hidden="1" customWidth="1"/>
    <col min="1997" max="1997" width="17.7109375" style="1" customWidth="1"/>
    <col min="1998" max="1998" width="0" style="1" hidden="1" customWidth="1"/>
    <col min="1999" max="1999" width="22.28515625" style="1" customWidth="1"/>
    <col min="2000" max="2000" width="5.28515625" style="1" customWidth="1"/>
    <col min="2001" max="2001" width="36.28515625" style="1" customWidth="1"/>
    <col min="2002" max="2002" width="5.7109375" style="1" customWidth="1"/>
    <col min="2003" max="2003" width="0" style="1" hidden="1" customWidth="1"/>
    <col min="2004" max="2004" width="20.7109375" style="1" customWidth="1"/>
    <col min="2005" max="2005" width="4.7109375" style="1" customWidth="1"/>
    <col min="2006" max="2006" width="0" style="1" hidden="1" customWidth="1"/>
    <col min="2007" max="2007" width="24.7109375" style="1" customWidth="1"/>
    <col min="2008" max="2008" width="12.28515625" style="1" customWidth="1"/>
    <col min="2009" max="2009" width="0" style="1" hidden="1" customWidth="1"/>
    <col min="2010" max="2010" width="3.42578125" style="1" customWidth="1"/>
    <col min="2011" max="2011" width="0" style="1" hidden="1" customWidth="1"/>
    <col min="2012" max="2012" width="17.7109375" style="1" customWidth="1"/>
    <col min="2013" max="2013" width="3.42578125" style="1" customWidth="1"/>
    <col min="2014" max="2014" width="0" style="1" hidden="1" customWidth="1"/>
    <col min="2015" max="2015" width="23.7109375" style="1" customWidth="1"/>
    <col min="2016" max="2016" width="10" style="1" customWidth="1"/>
    <col min="2017" max="2017" width="0" style="1" hidden="1" customWidth="1"/>
    <col min="2018" max="2019" width="14.7109375" style="1" customWidth="1"/>
    <col min="2020" max="2020" width="12.7109375" style="1" customWidth="1"/>
    <col min="2021" max="2021" width="3.28515625" style="1" customWidth="1"/>
    <col min="2022" max="2022" width="30.28515625" style="1" customWidth="1"/>
    <col min="2023" max="2023" width="5" style="1" customWidth="1"/>
    <col min="2024" max="2024" width="0" style="1" hidden="1" customWidth="1"/>
    <col min="2025" max="2025" width="14.28515625" style="1" customWidth="1"/>
    <col min="2026" max="2026" width="5.7109375" style="1" customWidth="1"/>
    <col min="2027" max="2027" width="0" style="1" hidden="1" customWidth="1"/>
    <col min="2028" max="2028" width="17.28515625" style="1" customWidth="1"/>
    <col min="2029" max="2029" width="12.7109375" style="1" customWidth="1"/>
    <col min="2030" max="2030" width="0" style="1" hidden="1" customWidth="1"/>
    <col min="2031" max="2031" width="5.28515625" style="1" customWidth="1"/>
    <col min="2032" max="2032" width="0" style="1" hidden="1" customWidth="1"/>
    <col min="2033" max="2033" width="17" style="1" customWidth="1"/>
    <col min="2034" max="2034" width="6.28515625" style="1" customWidth="1"/>
    <col min="2035" max="2035" width="0" style="1" hidden="1" customWidth="1"/>
    <col min="2036" max="2036" width="14.28515625" style="1" customWidth="1"/>
    <col min="2037" max="2037" width="7.5703125" style="1" customWidth="1"/>
    <col min="2038" max="2038" width="0" style="1" hidden="1" customWidth="1"/>
    <col min="2039" max="2040" width="14.28515625" style="1" customWidth="1"/>
    <col min="2041" max="2041" width="20.7109375" style="1" customWidth="1"/>
    <col min="2042" max="2042" width="14.42578125" style="1" customWidth="1"/>
    <col min="2043" max="2043" width="15" style="1" customWidth="1"/>
    <col min="2044" max="2044" width="2.7109375" style="1" customWidth="1"/>
    <col min="2045" max="2045" width="11.7109375" style="1" customWidth="1"/>
    <col min="2046" max="2046" width="11.5703125" style="1" customWidth="1"/>
    <col min="2047" max="2047" width="2.28515625" style="1" customWidth="1"/>
    <col min="2048" max="2048" width="41" style="1" customWidth="1"/>
    <col min="2049" max="2049" width="14.28515625" style="1" customWidth="1"/>
    <col min="2050" max="2051" width="11.5703125" style="1" customWidth="1"/>
    <col min="2052" max="2052" width="21.7109375" style="1" customWidth="1"/>
    <col min="2053" max="2244" width="11.42578125" style="1"/>
    <col min="2245" max="2245" width="21.7109375" style="1" customWidth="1"/>
    <col min="2246" max="2246" width="13.7109375" style="1" customWidth="1"/>
    <col min="2247" max="2247" width="38.7109375" style="1" customWidth="1"/>
    <col min="2248" max="2248" width="3" style="1" bestFit="1" customWidth="1"/>
    <col min="2249" max="2249" width="32.28515625" style="1" customWidth="1"/>
    <col min="2250" max="2250" width="46.28515625" style="1" customWidth="1"/>
    <col min="2251" max="2251" width="19" style="1" customWidth="1"/>
    <col min="2252" max="2252" width="0" style="1" hidden="1" customWidth="1"/>
    <col min="2253" max="2253" width="17.7109375" style="1" customWidth="1"/>
    <col min="2254" max="2254" width="0" style="1" hidden="1" customWidth="1"/>
    <col min="2255" max="2255" width="22.28515625" style="1" customWidth="1"/>
    <col min="2256" max="2256" width="5.28515625" style="1" customWidth="1"/>
    <col min="2257" max="2257" width="36.28515625" style="1" customWidth="1"/>
    <col min="2258" max="2258" width="5.7109375" style="1" customWidth="1"/>
    <col min="2259" max="2259" width="0" style="1" hidden="1" customWidth="1"/>
    <col min="2260" max="2260" width="20.7109375" style="1" customWidth="1"/>
    <col min="2261" max="2261" width="4.7109375" style="1" customWidth="1"/>
    <col min="2262" max="2262" width="0" style="1" hidden="1" customWidth="1"/>
    <col min="2263" max="2263" width="24.7109375" style="1" customWidth="1"/>
    <col min="2264" max="2264" width="12.28515625" style="1" customWidth="1"/>
    <col min="2265" max="2265" width="0" style="1" hidden="1" customWidth="1"/>
    <col min="2266" max="2266" width="3.42578125" style="1" customWidth="1"/>
    <col min="2267" max="2267" width="0" style="1" hidden="1" customWidth="1"/>
    <col min="2268" max="2268" width="17.7109375" style="1" customWidth="1"/>
    <col min="2269" max="2269" width="3.42578125" style="1" customWidth="1"/>
    <col min="2270" max="2270" width="0" style="1" hidden="1" customWidth="1"/>
    <col min="2271" max="2271" width="23.7109375" style="1" customWidth="1"/>
    <col min="2272" max="2272" width="10" style="1" customWidth="1"/>
    <col min="2273" max="2273" width="0" style="1" hidden="1" customWidth="1"/>
    <col min="2274" max="2275" width="14.7109375" style="1" customWidth="1"/>
    <col min="2276" max="2276" width="12.7109375" style="1" customWidth="1"/>
    <col min="2277" max="2277" width="3.28515625" style="1" customWidth="1"/>
    <col min="2278" max="2278" width="30.28515625" style="1" customWidth="1"/>
    <col min="2279" max="2279" width="5" style="1" customWidth="1"/>
    <col min="2280" max="2280" width="0" style="1" hidden="1" customWidth="1"/>
    <col min="2281" max="2281" width="14.28515625" style="1" customWidth="1"/>
    <col min="2282" max="2282" width="5.7109375" style="1" customWidth="1"/>
    <col min="2283" max="2283" width="0" style="1" hidden="1" customWidth="1"/>
    <col min="2284" max="2284" width="17.28515625" style="1" customWidth="1"/>
    <col min="2285" max="2285" width="12.7109375" style="1" customWidth="1"/>
    <col min="2286" max="2286" width="0" style="1" hidden="1" customWidth="1"/>
    <col min="2287" max="2287" width="5.28515625" style="1" customWidth="1"/>
    <col min="2288" max="2288" width="0" style="1" hidden="1" customWidth="1"/>
    <col min="2289" max="2289" width="17" style="1" customWidth="1"/>
    <col min="2290" max="2290" width="6.28515625" style="1" customWidth="1"/>
    <col min="2291" max="2291" width="0" style="1" hidden="1" customWidth="1"/>
    <col min="2292" max="2292" width="14.28515625" style="1" customWidth="1"/>
    <col min="2293" max="2293" width="7.5703125" style="1" customWidth="1"/>
    <col min="2294" max="2294" width="0" style="1" hidden="1" customWidth="1"/>
    <col min="2295" max="2296" width="14.28515625" style="1" customWidth="1"/>
    <col min="2297" max="2297" width="20.7109375" style="1" customWidth="1"/>
    <col min="2298" max="2298" width="14.42578125" style="1" customWidth="1"/>
    <col min="2299" max="2299" width="15" style="1" customWidth="1"/>
    <col min="2300" max="2300" width="2.7109375" style="1" customWidth="1"/>
    <col min="2301" max="2301" width="11.7109375" style="1" customWidth="1"/>
    <col min="2302" max="2302" width="11.5703125" style="1" customWidth="1"/>
    <col min="2303" max="2303" width="2.28515625" style="1" customWidth="1"/>
    <col min="2304" max="2304" width="41" style="1" customWidth="1"/>
    <col min="2305" max="2305" width="14.28515625" style="1" customWidth="1"/>
    <col min="2306" max="2307" width="11.5703125" style="1" customWidth="1"/>
    <col min="2308" max="2308" width="21.7109375" style="1" customWidth="1"/>
    <col min="2309" max="2500" width="11.42578125" style="1"/>
    <col min="2501" max="2501" width="21.7109375" style="1" customWidth="1"/>
    <col min="2502" max="2502" width="13.7109375" style="1" customWidth="1"/>
    <col min="2503" max="2503" width="38.7109375" style="1" customWidth="1"/>
    <col min="2504" max="2504" width="3" style="1" bestFit="1" customWidth="1"/>
    <col min="2505" max="2505" width="32.28515625" style="1" customWidth="1"/>
    <col min="2506" max="2506" width="46.28515625" style="1" customWidth="1"/>
    <col min="2507" max="2507" width="19" style="1" customWidth="1"/>
    <col min="2508" max="2508" width="0" style="1" hidden="1" customWidth="1"/>
    <col min="2509" max="2509" width="17.7109375" style="1" customWidth="1"/>
    <col min="2510" max="2510" width="0" style="1" hidden="1" customWidth="1"/>
    <col min="2511" max="2511" width="22.28515625" style="1" customWidth="1"/>
    <col min="2512" max="2512" width="5.28515625" style="1" customWidth="1"/>
    <col min="2513" max="2513" width="36.28515625" style="1" customWidth="1"/>
    <col min="2514" max="2514" width="5.7109375" style="1" customWidth="1"/>
    <col min="2515" max="2515" width="0" style="1" hidden="1" customWidth="1"/>
    <col min="2516" max="2516" width="20.7109375" style="1" customWidth="1"/>
    <col min="2517" max="2517" width="4.7109375" style="1" customWidth="1"/>
    <col min="2518" max="2518" width="0" style="1" hidden="1" customWidth="1"/>
    <col min="2519" max="2519" width="24.7109375" style="1" customWidth="1"/>
    <col min="2520" max="2520" width="12.28515625" style="1" customWidth="1"/>
    <col min="2521" max="2521" width="0" style="1" hidden="1" customWidth="1"/>
    <col min="2522" max="2522" width="3.42578125" style="1" customWidth="1"/>
    <col min="2523" max="2523" width="0" style="1" hidden="1" customWidth="1"/>
    <col min="2524" max="2524" width="17.7109375" style="1" customWidth="1"/>
    <col min="2525" max="2525" width="3.42578125" style="1" customWidth="1"/>
    <col min="2526" max="2526" width="0" style="1" hidden="1" customWidth="1"/>
    <col min="2527" max="2527" width="23.7109375" style="1" customWidth="1"/>
    <col min="2528" max="2528" width="10" style="1" customWidth="1"/>
    <col min="2529" max="2529" width="0" style="1" hidden="1" customWidth="1"/>
    <col min="2530" max="2531" width="14.7109375" style="1" customWidth="1"/>
    <col min="2532" max="2532" width="12.7109375" style="1" customWidth="1"/>
    <col min="2533" max="2533" width="3.28515625" style="1" customWidth="1"/>
    <col min="2534" max="2534" width="30.28515625" style="1" customWidth="1"/>
    <col min="2535" max="2535" width="5" style="1" customWidth="1"/>
    <col min="2536" max="2536" width="0" style="1" hidden="1" customWidth="1"/>
    <col min="2537" max="2537" width="14.28515625" style="1" customWidth="1"/>
    <col min="2538" max="2538" width="5.7109375" style="1" customWidth="1"/>
    <col min="2539" max="2539" width="0" style="1" hidden="1" customWidth="1"/>
    <col min="2540" max="2540" width="17.28515625" style="1" customWidth="1"/>
    <col min="2541" max="2541" width="12.7109375" style="1" customWidth="1"/>
    <col min="2542" max="2542" width="0" style="1" hidden="1" customWidth="1"/>
    <col min="2543" max="2543" width="5.28515625" style="1" customWidth="1"/>
    <col min="2544" max="2544" width="0" style="1" hidden="1" customWidth="1"/>
    <col min="2545" max="2545" width="17" style="1" customWidth="1"/>
    <col min="2546" max="2546" width="6.28515625" style="1" customWidth="1"/>
    <col min="2547" max="2547" width="0" style="1" hidden="1" customWidth="1"/>
    <col min="2548" max="2548" width="14.28515625" style="1" customWidth="1"/>
    <col min="2549" max="2549" width="7.5703125" style="1" customWidth="1"/>
    <col min="2550" max="2550" width="0" style="1" hidden="1" customWidth="1"/>
    <col min="2551" max="2552" width="14.28515625" style="1" customWidth="1"/>
    <col min="2553" max="2553" width="20.7109375" style="1" customWidth="1"/>
    <col min="2554" max="2554" width="14.42578125" style="1" customWidth="1"/>
    <col min="2555" max="2555" width="15" style="1" customWidth="1"/>
    <col min="2556" max="2556" width="2.7109375" style="1" customWidth="1"/>
    <col min="2557" max="2557" width="11.7109375" style="1" customWidth="1"/>
    <col min="2558" max="2558" width="11.5703125" style="1" customWidth="1"/>
    <col min="2559" max="2559" width="2.28515625" style="1" customWidth="1"/>
    <col min="2560" max="2560" width="41" style="1" customWidth="1"/>
    <col min="2561" max="2561" width="14.28515625" style="1" customWidth="1"/>
    <col min="2562" max="2563" width="11.5703125" style="1" customWidth="1"/>
    <col min="2564" max="2564" width="21.7109375" style="1" customWidth="1"/>
    <col min="2565" max="2756" width="11.42578125" style="1"/>
    <col min="2757" max="2757" width="21.7109375" style="1" customWidth="1"/>
    <col min="2758" max="2758" width="13.7109375" style="1" customWidth="1"/>
    <col min="2759" max="2759" width="38.7109375" style="1" customWidth="1"/>
    <col min="2760" max="2760" width="3" style="1" bestFit="1" customWidth="1"/>
    <col min="2761" max="2761" width="32.28515625" style="1" customWidth="1"/>
    <col min="2762" max="2762" width="46.28515625" style="1" customWidth="1"/>
    <col min="2763" max="2763" width="19" style="1" customWidth="1"/>
    <col min="2764" max="2764" width="0" style="1" hidden="1" customWidth="1"/>
    <col min="2765" max="2765" width="17.7109375" style="1" customWidth="1"/>
    <col min="2766" max="2766" width="0" style="1" hidden="1" customWidth="1"/>
    <col min="2767" max="2767" width="22.28515625" style="1" customWidth="1"/>
    <col min="2768" max="2768" width="5.28515625" style="1" customWidth="1"/>
    <col min="2769" max="2769" width="36.28515625" style="1" customWidth="1"/>
    <col min="2770" max="2770" width="5.7109375" style="1" customWidth="1"/>
    <col min="2771" max="2771" width="0" style="1" hidden="1" customWidth="1"/>
    <col min="2772" max="2772" width="20.7109375" style="1" customWidth="1"/>
    <col min="2773" max="2773" width="4.7109375" style="1" customWidth="1"/>
    <col min="2774" max="2774" width="0" style="1" hidden="1" customWidth="1"/>
    <col min="2775" max="2775" width="24.7109375" style="1" customWidth="1"/>
    <col min="2776" max="2776" width="12.28515625" style="1" customWidth="1"/>
    <col min="2777" max="2777" width="0" style="1" hidden="1" customWidth="1"/>
    <col min="2778" max="2778" width="3.42578125" style="1" customWidth="1"/>
    <col min="2779" max="2779" width="0" style="1" hidden="1" customWidth="1"/>
    <col min="2780" max="2780" width="17.7109375" style="1" customWidth="1"/>
    <col min="2781" max="2781" width="3.42578125" style="1" customWidth="1"/>
    <col min="2782" max="2782" width="0" style="1" hidden="1" customWidth="1"/>
    <col min="2783" max="2783" width="23.7109375" style="1" customWidth="1"/>
    <col min="2784" max="2784" width="10" style="1" customWidth="1"/>
    <col min="2785" max="2785" width="0" style="1" hidden="1" customWidth="1"/>
    <col min="2786" max="2787" width="14.7109375" style="1" customWidth="1"/>
    <col min="2788" max="2788" width="12.7109375" style="1" customWidth="1"/>
    <col min="2789" max="2789" width="3.28515625" style="1" customWidth="1"/>
    <col min="2790" max="2790" width="30.28515625" style="1" customWidth="1"/>
    <col min="2791" max="2791" width="5" style="1" customWidth="1"/>
    <col min="2792" max="2792" width="0" style="1" hidden="1" customWidth="1"/>
    <col min="2793" max="2793" width="14.28515625" style="1" customWidth="1"/>
    <col min="2794" max="2794" width="5.7109375" style="1" customWidth="1"/>
    <col min="2795" max="2795" width="0" style="1" hidden="1" customWidth="1"/>
    <col min="2796" max="2796" width="17.28515625" style="1" customWidth="1"/>
    <col min="2797" max="2797" width="12.7109375" style="1" customWidth="1"/>
    <col min="2798" max="2798" width="0" style="1" hidden="1" customWidth="1"/>
    <col min="2799" max="2799" width="5.28515625" style="1" customWidth="1"/>
    <col min="2800" max="2800" width="0" style="1" hidden="1" customWidth="1"/>
    <col min="2801" max="2801" width="17" style="1" customWidth="1"/>
    <col min="2802" max="2802" width="6.28515625" style="1" customWidth="1"/>
    <col min="2803" max="2803" width="0" style="1" hidden="1" customWidth="1"/>
    <col min="2804" max="2804" width="14.28515625" style="1" customWidth="1"/>
    <col min="2805" max="2805" width="7.5703125" style="1" customWidth="1"/>
    <col min="2806" max="2806" width="0" style="1" hidden="1" customWidth="1"/>
    <col min="2807" max="2808" width="14.28515625" style="1" customWidth="1"/>
    <col min="2809" max="2809" width="20.7109375" style="1" customWidth="1"/>
    <col min="2810" max="2810" width="14.42578125" style="1" customWidth="1"/>
    <col min="2811" max="2811" width="15" style="1" customWidth="1"/>
    <col min="2812" max="2812" width="2.7109375" style="1" customWidth="1"/>
    <col min="2813" max="2813" width="11.7109375" style="1" customWidth="1"/>
    <col min="2814" max="2814" width="11.5703125" style="1" customWidth="1"/>
    <col min="2815" max="2815" width="2.28515625" style="1" customWidth="1"/>
    <col min="2816" max="2816" width="41" style="1" customWidth="1"/>
    <col min="2817" max="2817" width="14.28515625" style="1" customWidth="1"/>
    <col min="2818" max="2819" width="11.5703125" style="1" customWidth="1"/>
    <col min="2820" max="2820" width="21.7109375" style="1" customWidth="1"/>
    <col min="2821" max="3012" width="11.42578125" style="1"/>
    <col min="3013" max="3013" width="21.7109375" style="1" customWidth="1"/>
    <col min="3014" max="3014" width="13.7109375" style="1" customWidth="1"/>
    <col min="3015" max="3015" width="38.7109375" style="1" customWidth="1"/>
    <col min="3016" max="3016" width="3" style="1" bestFit="1" customWidth="1"/>
    <col min="3017" max="3017" width="32.28515625" style="1" customWidth="1"/>
    <col min="3018" max="3018" width="46.28515625" style="1" customWidth="1"/>
    <col min="3019" max="3019" width="19" style="1" customWidth="1"/>
    <col min="3020" max="3020" width="0" style="1" hidden="1" customWidth="1"/>
    <col min="3021" max="3021" width="17.7109375" style="1" customWidth="1"/>
    <col min="3022" max="3022" width="0" style="1" hidden="1" customWidth="1"/>
    <col min="3023" max="3023" width="22.28515625" style="1" customWidth="1"/>
    <col min="3024" max="3024" width="5.28515625" style="1" customWidth="1"/>
    <col min="3025" max="3025" width="36.28515625" style="1" customWidth="1"/>
    <col min="3026" max="3026" width="5.7109375" style="1" customWidth="1"/>
    <col min="3027" max="3027" width="0" style="1" hidden="1" customWidth="1"/>
    <col min="3028" max="3028" width="20.7109375" style="1" customWidth="1"/>
    <col min="3029" max="3029" width="4.7109375" style="1" customWidth="1"/>
    <col min="3030" max="3030" width="0" style="1" hidden="1" customWidth="1"/>
    <col min="3031" max="3031" width="24.7109375" style="1" customWidth="1"/>
    <col min="3032" max="3032" width="12.28515625" style="1" customWidth="1"/>
    <col min="3033" max="3033" width="0" style="1" hidden="1" customWidth="1"/>
    <col min="3034" max="3034" width="3.42578125" style="1" customWidth="1"/>
    <col min="3035" max="3035" width="0" style="1" hidden="1" customWidth="1"/>
    <col min="3036" max="3036" width="17.7109375" style="1" customWidth="1"/>
    <col min="3037" max="3037" width="3.42578125" style="1" customWidth="1"/>
    <col min="3038" max="3038" width="0" style="1" hidden="1" customWidth="1"/>
    <col min="3039" max="3039" width="23.7109375" style="1" customWidth="1"/>
    <col min="3040" max="3040" width="10" style="1" customWidth="1"/>
    <col min="3041" max="3041" width="0" style="1" hidden="1" customWidth="1"/>
    <col min="3042" max="3043" width="14.7109375" style="1" customWidth="1"/>
    <col min="3044" max="3044" width="12.7109375" style="1" customWidth="1"/>
    <col min="3045" max="3045" width="3.28515625" style="1" customWidth="1"/>
    <col min="3046" max="3046" width="30.28515625" style="1" customWidth="1"/>
    <col min="3047" max="3047" width="5" style="1" customWidth="1"/>
    <col min="3048" max="3048" width="0" style="1" hidden="1" customWidth="1"/>
    <col min="3049" max="3049" width="14.28515625" style="1" customWidth="1"/>
    <col min="3050" max="3050" width="5.7109375" style="1" customWidth="1"/>
    <col min="3051" max="3051" width="0" style="1" hidden="1" customWidth="1"/>
    <col min="3052" max="3052" width="17.28515625" style="1" customWidth="1"/>
    <col min="3053" max="3053" width="12.7109375" style="1" customWidth="1"/>
    <col min="3054" max="3054" width="0" style="1" hidden="1" customWidth="1"/>
    <col min="3055" max="3055" width="5.28515625" style="1" customWidth="1"/>
    <col min="3056" max="3056" width="0" style="1" hidden="1" customWidth="1"/>
    <col min="3057" max="3057" width="17" style="1" customWidth="1"/>
    <col min="3058" max="3058" width="6.28515625" style="1" customWidth="1"/>
    <col min="3059" max="3059" width="0" style="1" hidden="1" customWidth="1"/>
    <col min="3060" max="3060" width="14.28515625" style="1" customWidth="1"/>
    <col min="3061" max="3061" width="7.5703125" style="1" customWidth="1"/>
    <col min="3062" max="3062" width="0" style="1" hidden="1" customWidth="1"/>
    <col min="3063" max="3064" width="14.28515625" style="1" customWidth="1"/>
    <col min="3065" max="3065" width="20.7109375" style="1" customWidth="1"/>
    <col min="3066" max="3066" width="14.42578125" style="1" customWidth="1"/>
    <col min="3067" max="3067" width="15" style="1" customWidth="1"/>
    <col min="3068" max="3068" width="2.7109375" style="1" customWidth="1"/>
    <col min="3069" max="3069" width="11.7109375" style="1" customWidth="1"/>
    <col min="3070" max="3070" width="11.5703125" style="1" customWidth="1"/>
    <col min="3071" max="3071" width="2.28515625" style="1" customWidth="1"/>
    <col min="3072" max="3072" width="41" style="1" customWidth="1"/>
    <col min="3073" max="3073" width="14.28515625" style="1" customWidth="1"/>
    <col min="3074" max="3075" width="11.5703125" style="1" customWidth="1"/>
    <col min="3076" max="3076" width="21.7109375" style="1" customWidth="1"/>
    <col min="3077" max="3268" width="11.42578125" style="1"/>
    <col min="3269" max="3269" width="21.7109375" style="1" customWidth="1"/>
    <col min="3270" max="3270" width="13.7109375" style="1" customWidth="1"/>
    <col min="3271" max="3271" width="38.7109375" style="1" customWidth="1"/>
    <col min="3272" max="3272" width="3" style="1" bestFit="1" customWidth="1"/>
    <col min="3273" max="3273" width="32.28515625" style="1" customWidth="1"/>
    <col min="3274" max="3274" width="46.28515625" style="1" customWidth="1"/>
    <col min="3275" max="3275" width="19" style="1" customWidth="1"/>
    <col min="3276" max="3276" width="0" style="1" hidden="1" customWidth="1"/>
    <col min="3277" max="3277" width="17.7109375" style="1" customWidth="1"/>
    <col min="3278" max="3278" width="0" style="1" hidden="1" customWidth="1"/>
    <col min="3279" max="3279" width="22.28515625" style="1" customWidth="1"/>
    <col min="3280" max="3280" width="5.28515625" style="1" customWidth="1"/>
    <col min="3281" max="3281" width="36.28515625" style="1" customWidth="1"/>
    <col min="3282" max="3282" width="5.7109375" style="1" customWidth="1"/>
    <col min="3283" max="3283" width="0" style="1" hidden="1" customWidth="1"/>
    <col min="3284" max="3284" width="20.7109375" style="1" customWidth="1"/>
    <col min="3285" max="3285" width="4.7109375" style="1" customWidth="1"/>
    <col min="3286" max="3286" width="0" style="1" hidden="1" customWidth="1"/>
    <col min="3287" max="3287" width="24.7109375" style="1" customWidth="1"/>
    <col min="3288" max="3288" width="12.28515625" style="1" customWidth="1"/>
    <col min="3289" max="3289" width="0" style="1" hidden="1" customWidth="1"/>
    <col min="3290" max="3290" width="3.42578125" style="1" customWidth="1"/>
    <col min="3291" max="3291" width="0" style="1" hidden="1" customWidth="1"/>
    <col min="3292" max="3292" width="17.7109375" style="1" customWidth="1"/>
    <col min="3293" max="3293" width="3.42578125" style="1" customWidth="1"/>
    <col min="3294" max="3294" width="0" style="1" hidden="1" customWidth="1"/>
    <col min="3295" max="3295" width="23.7109375" style="1" customWidth="1"/>
    <col min="3296" max="3296" width="10" style="1" customWidth="1"/>
    <col min="3297" max="3297" width="0" style="1" hidden="1" customWidth="1"/>
    <col min="3298" max="3299" width="14.7109375" style="1" customWidth="1"/>
    <col min="3300" max="3300" width="12.7109375" style="1" customWidth="1"/>
    <col min="3301" max="3301" width="3.28515625" style="1" customWidth="1"/>
    <col min="3302" max="3302" width="30.28515625" style="1" customWidth="1"/>
    <col min="3303" max="3303" width="5" style="1" customWidth="1"/>
    <col min="3304" max="3304" width="0" style="1" hidden="1" customWidth="1"/>
    <col min="3305" max="3305" width="14.28515625" style="1" customWidth="1"/>
    <col min="3306" max="3306" width="5.7109375" style="1" customWidth="1"/>
    <col min="3307" max="3307" width="0" style="1" hidden="1" customWidth="1"/>
    <col min="3308" max="3308" width="17.28515625" style="1" customWidth="1"/>
    <col min="3309" max="3309" width="12.7109375" style="1" customWidth="1"/>
    <col min="3310" max="3310" width="0" style="1" hidden="1" customWidth="1"/>
    <col min="3311" max="3311" width="5.28515625" style="1" customWidth="1"/>
    <col min="3312" max="3312" width="0" style="1" hidden="1" customWidth="1"/>
    <col min="3313" max="3313" width="17" style="1" customWidth="1"/>
    <col min="3314" max="3314" width="6.28515625" style="1" customWidth="1"/>
    <col min="3315" max="3315" width="0" style="1" hidden="1" customWidth="1"/>
    <col min="3316" max="3316" width="14.28515625" style="1" customWidth="1"/>
    <col min="3317" max="3317" width="7.5703125" style="1" customWidth="1"/>
    <col min="3318" max="3318" width="0" style="1" hidden="1" customWidth="1"/>
    <col min="3319" max="3320" width="14.28515625" style="1" customWidth="1"/>
    <col min="3321" max="3321" width="20.7109375" style="1" customWidth="1"/>
    <col min="3322" max="3322" width="14.42578125" style="1" customWidth="1"/>
    <col min="3323" max="3323" width="15" style="1" customWidth="1"/>
    <col min="3324" max="3324" width="2.7109375" style="1" customWidth="1"/>
    <col min="3325" max="3325" width="11.7109375" style="1" customWidth="1"/>
    <col min="3326" max="3326" width="11.5703125" style="1" customWidth="1"/>
    <col min="3327" max="3327" width="2.28515625" style="1" customWidth="1"/>
    <col min="3328" max="3328" width="41" style="1" customWidth="1"/>
    <col min="3329" max="3329" width="14.28515625" style="1" customWidth="1"/>
    <col min="3330" max="3331" width="11.5703125" style="1" customWidth="1"/>
    <col min="3332" max="3332" width="21.7109375" style="1" customWidth="1"/>
    <col min="3333" max="3524" width="11.42578125" style="1"/>
    <col min="3525" max="3525" width="21.7109375" style="1" customWidth="1"/>
    <col min="3526" max="3526" width="13.7109375" style="1" customWidth="1"/>
    <col min="3527" max="3527" width="38.7109375" style="1" customWidth="1"/>
    <col min="3528" max="3528" width="3" style="1" bestFit="1" customWidth="1"/>
    <col min="3529" max="3529" width="32.28515625" style="1" customWidth="1"/>
    <col min="3530" max="3530" width="46.28515625" style="1" customWidth="1"/>
    <col min="3531" max="3531" width="19" style="1" customWidth="1"/>
    <col min="3532" max="3532" width="0" style="1" hidden="1" customWidth="1"/>
    <col min="3533" max="3533" width="17.7109375" style="1" customWidth="1"/>
    <col min="3534" max="3534" width="0" style="1" hidden="1" customWidth="1"/>
    <col min="3535" max="3535" width="22.28515625" style="1" customWidth="1"/>
    <col min="3536" max="3536" width="5.28515625" style="1" customWidth="1"/>
    <col min="3537" max="3537" width="36.28515625" style="1" customWidth="1"/>
    <col min="3538" max="3538" width="5.7109375" style="1" customWidth="1"/>
    <col min="3539" max="3539" width="0" style="1" hidden="1" customWidth="1"/>
    <col min="3540" max="3540" width="20.7109375" style="1" customWidth="1"/>
    <col min="3541" max="3541" width="4.7109375" style="1" customWidth="1"/>
    <col min="3542" max="3542" width="0" style="1" hidden="1" customWidth="1"/>
    <col min="3543" max="3543" width="24.7109375" style="1" customWidth="1"/>
    <col min="3544" max="3544" width="12.28515625" style="1" customWidth="1"/>
    <col min="3545" max="3545" width="0" style="1" hidden="1" customWidth="1"/>
    <col min="3546" max="3546" width="3.42578125" style="1" customWidth="1"/>
    <col min="3547" max="3547" width="0" style="1" hidden="1" customWidth="1"/>
    <col min="3548" max="3548" width="17.7109375" style="1" customWidth="1"/>
    <col min="3549" max="3549" width="3.42578125" style="1" customWidth="1"/>
    <col min="3550" max="3550" width="0" style="1" hidden="1" customWidth="1"/>
    <col min="3551" max="3551" width="23.7109375" style="1" customWidth="1"/>
    <col min="3552" max="3552" width="10" style="1" customWidth="1"/>
    <col min="3553" max="3553" width="0" style="1" hidden="1" customWidth="1"/>
    <col min="3554" max="3555" width="14.7109375" style="1" customWidth="1"/>
    <col min="3556" max="3556" width="12.7109375" style="1" customWidth="1"/>
    <col min="3557" max="3557" width="3.28515625" style="1" customWidth="1"/>
    <col min="3558" max="3558" width="30.28515625" style="1" customWidth="1"/>
    <col min="3559" max="3559" width="5" style="1" customWidth="1"/>
    <col min="3560" max="3560" width="0" style="1" hidden="1" customWidth="1"/>
    <col min="3561" max="3561" width="14.28515625" style="1" customWidth="1"/>
    <col min="3562" max="3562" width="5.7109375" style="1" customWidth="1"/>
    <col min="3563" max="3563" width="0" style="1" hidden="1" customWidth="1"/>
    <col min="3564" max="3564" width="17.28515625" style="1" customWidth="1"/>
    <col min="3565" max="3565" width="12.7109375" style="1" customWidth="1"/>
    <col min="3566" max="3566" width="0" style="1" hidden="1" customWidth="1"/>
    <col min="3567" max="3567" width="5.28515625" style="1" customWidth="1"/>
    <col min="3568" max="3568" width="0" style="1" hidden="1" customWidth="1"/>
    <col min="3569" max="3569" width="17" style="1" customWidth="1"/>
    <col min="3570" max="3570" width="6.28515625" style="1" customWidth="1"/>
    <col min="3571" max="3571" width="0" style="1" hidden="1" customWidth="1"/>
    <col min="3572" max="3572" width="14.28515625" style="1" customWidth="1"/>
    <col min="3573" max="3573" width="7.5703125" style="1" customWidth="1"/>
    <col min="3574" max="3574" width="0" style="1" hidden="1" customWidth="1"/>
    <col min="3575" max="3576" width="14.28515625" style="1" customWidth="1"/>
    <col min="3577" max="3577" width="20.7109375" style="1" customWidth="1"/>
    <col min="3578" max="3578" width="14.42578125" style="1" customWidth="1"/>
    <col min="3579" max="3579" width="15" style="1" customWidth="1"/>
    <col min="3580" max="3580" width="2.7109375" style="1" customWidth="1"/>
    <col min="3581" max="3581" width="11.7109375" style="1" customWidth="1"/>
    <col min="3582" max="3582" width="11.5703125" style="1" customWidth="1"/>
    <col min="3583" max="3583" width="2.28515625" style="1" customWidth="1"/>
    <col min="3584" max="3584" width="41" style="1" customWidth="1"/>
    <col min="3585" max="3585" width="14.28515625" style="1" customWidth="1"/>
    <col min="3586" max="3587" width="11.5703125" style="1" customWidth="1"/>
    <col min="3588" max="3588" width="21.7109375" style="1" customWidth="1"/>
    <col min="3589" max="3780" width="11.42578125" style="1"/>
    <col min="3781" max="3781" width="21.7109375" style="1" customWidth="1"/>
    <col min="3782" max="3782" width="13.7109375" style="1" customWidth="1"/>
    <col min="3783" max="3783" width="38.7109375" style="1" customWidth="1"/>
    <col min="3784" max="3784" width="3" style="1" bestFit="1" customWidth="1"/>
    <col min="3785" max="3785" width="32.28515625" style="1" customWidth="1"/>
    <col min="3786" max="3786" width="46.28515625" style="1" customWidth="1"/>
    <col min="3787" max="3787" width="19" style="1" customWidth="1"/>
    <col min="3788" max="3788" width="0" style="1" hidden="1" customWidth="1"/>
    <col min="3789" max="3789" width="17.7109375" style="1" customWidth="1"/>
    <col min="3790" max="3790" width="0" style="1" hidden="1" customWidth="1"/>
    <col min="3791" max="3791" width="22.28515625" style="1" customWidth="1"/>
    <col min="3792" max="3792" width="5.28515625" style="1" customWidth="1"/>
    <col min="3793" max="3793" width="36.28515625" style="1" customWidth="1"/>
    <col min="3794" max="3794" width="5.7109375" style="1" customWidth="1"/>
    <col min="3795" max="3795" width="0" style="1" hidden="1" customWidth="1"/>
    <col min="3796" max="3796" width="20.7109375" style="1" customWidth="1"/>
    <col min="3797" max="3797" width="4.7109375" style="1" customWidth="1"/>
    <col min="3798" max="3798" width="0" style="1" hidden="1" customWidth="1"/>
    <col min="3799" max="3799" width="24.7109375" style="1" customWidth="1"/>
    <col min="3800" max="3800" width="12.28515625" style="1" customWidth="1"/>
    <col min="3801" max="3801" width="0" style="1" hidden="1" customWidth="1"/>
    <col min="3802" max="3802" width="3.42578125" style="1" customWidth="1"/>
    <col min="3803" max="3803" width="0" style="1" hidden="1" customWidth="1"/>
    <col min="3804" max="3804" width="17.7109375" style="1" customWidth="1"/>
    <col min="3805" max="3805" width="3.42578125" style="1" customWidth="1"/>
    <col min="3806" max="3806" width="0" style="1" hidden="1" customWidth="1"/>
    <col min="3807" max="3807" width="23.7109375" style="1" customWidth="1"/>
    <col min="3808" max="3808" width="10" style="1" customWidth="1"/>
    <col min="3809" max="3809" width="0" style="1" hidden="1" customWidth="1"/>
    <col min="3810" max="3811" width="14.7109375" style="1" customWidth="1"/>
    <col min="3812" max="3812" width="12.7109375" style="1" customWidth="1"/>
    <col min="3813" max="3813" width="3.28515625" style="1" customWidth="1"/>
    <col min="3814" max="3814" width="30.28515625" style="1" customWidth="1"/>
    <col min="3815" max="3815" width="5" style="1" customWidth="1"/>
    <col min="3816" max="3816" width="0" style="1" hidden="1" customWidth="1"/>
    <col min="3817" max="3817" width="14.28515625" style="1" customWidth="1"/>
    <col min="3818" max="3818" width="5.7109375" style="1" customWidth="1"/>
    <col min="3819" max="3819" width="0" style="1" hidden="1" customWidth="1"/>
    <col min="3820" max="3820" width="17.28515625" style="1" customWidth="1"/>
    <col min="3821" max="3821" width="12.7109375" style="1" customWidth="1"/>
    <col min="3822" max="3822" width="0" style="1" hidden="1" customWidth="1"/>
    <col min="3823" max="3823" width="5.28515625" style="1" customWidth="1"/>
    <col min="3824" max="3824" width="0" style="1" hidden="1" customWidth="1"/>
    <col min="3825" max="3825" width="17" style="1" customWidth="1"/>
    <col min="3826" max="3826" width="6.28515625" style="1" customWidth="1"/>
    <col min="3827" max="3827" width="0" style="1" hidden="1" customWidth="1"/>
    <col min="3828" max="3828" width="14.28515625" style="1" customWidth="1"/>
    <col min="3829" max="3829" width="7.5703125" style="1" customWidth="1"/>
    <col min="3830" max="3830" width="0" style="1" hidden="1" customWidth="1"/>
    <col min="3831" max="3832" width="14.28515625" style="1" customWidth="1"/>
    <col min="3833" max="3833" width="20.7109375" style="1" customWidth="1"/>
    <col min="3834" max="3834" width="14.42578125" style="1" customWidth="1"/>
    <col min="3835" max="3835" width="15" style="1" customWidth="1"/>
    <col min="3836" max="3836" width="2.7109375" style="1" customWidth="1"/>
    <col min="3837" max="3837" width="11.7109375" style="1" customWidth="1"/>
    <col min="3838" max="3838" width="11.5703125" style="1" customWidth="1"/>
    <col min="3839" max="3839" width="2.28515625" style="1" customWidth="1"/>
    <col min="3840" max="3840" width="41" style="1" customWidth="1"/>
    <col min="3841" max="3841" width="14.28515625" style="1" customWidth="1"/>
    <col min="3842" max="3843" width="11.5703125" style="1" customWidth="1"/>
    <col min="3844" max="3844" width="21.7109375" style="1" customWidth="1"/>
    <col min="3845" max="4036" width="11.42578125" style="1"/>
    <col min="4037" max="4037" width="21.7109375" style="1" customWidth="1"/>
    <col min="4038" max="4038" width="13.7109375" style="1" customWidth="1"/>
    <col min="4039" max="4039" width="38.7109375" style="1" customWidth="1"/>
    <col min="4040" max="4040" width="3" style="1" bestFit="1" customWidth="1"/>
    <col min="4041" max="4041" width="32.28515625" style="1" customWidth="1"/>
    <col min="4042" max="4042" width="46.28515625" style="1" customWidth="1"/>
    <col min="4043" max="4043" width="19" style="1" customWidth="1"/>
    <col min="4044" max="4044" width="0" style="1" hidden="1" customWidth="1"/>
    <col min="4045" max="4045" width="17.7109375" style="1" customWidth="1"/>
    <col min="4046" max="4046" width="0" style="1" hidden="1" customWidth="1"/>
    <col min="4047" max="4047" width="22.28515625" style="1" customWidth="1"/>
    <col min="4048" max="4048" width="5.28515625" style="1" customWidth="1"/>
    <col min="4049" max="4049" width="36.28515625" style="1" customWidth="1"/>
    <col min="4050" max="4050" width="5.7109375" style="1" customWidth="1"/>
    <col min="4051" max="4051" width="0" style="1" hidden="1" customWidth="1"/>
    <col min="4052" max="4052" width="20.7109375" style="1" customWidth="1"/>
    <col min="4053" max="4053" width="4.7109375" style="1" customWidth="1"/>
    <col min="4054" max="4054" width="0" style="1" hidden="1" customWidth="1"/>
    <col min="4055" max="4055" width="24.7109375" style="1" customWidth="1"/>
    <col min="4056" max="4056" width="12.28515625" style="1" customWidth="1"/>
    <col min="4057" max="4057" width="0" style="1" hidden="1" customWidth="1"/>
    <col min="4058" max="4058" width="3.42578125" style="1" customWidth="1"/>
    <col min="4059" max="4059" width="0" style="1" hidden="1" customWidth="1"/>
    <col min="4060" max="4060" width="17.7109375" style="1" customWidth="1"/>
    <col min="4061" max="4061" width="3.42578125" style="1" customWidth="1"/>
    <col min="4062" max="4062" width="0" style="1" hidden="1" customWidth="1"/>
    <col min="4063" max="4063" width="23.7109375" style="1" customWidth="1"/>
    <col min="4064" max="4064" width="10" style="1" customWidth="1"/>
    <col min="4065" max="4065" width="0" style="1" hidden="1" customWidth="1"/>
    <col min="4066" max="4067" width="14.7109375" style="1" customWidth="1"/>
    <col min="4068" max="4068" width="12.7109375" style="1" customWidth="1"/>
    <col min="4069" max="4069" width="3.28515625" style="1" customWidth="1"/>
    <col min="4070" max="4070" width="30.28515625" style="1" customWidth="1"/>
    <col min="4071" max="4071" width="5" style="1" customWidth="1"/>
    <col min="4072" max="4072" width="0" style="1" hidden="1" customWidth="1"/>
    <col min="4073" max="4073" width="14.28515625" style="1" customWidth="1"/>
    <col min="4074" max="4074" width="5.7109375" style="1" customWidth="1"/>
    <col min="4075" max="4075" width="0" style="1" hidden="1" customWidth="1"/>
    <col min="4076" max="4076" width="17.28515625" style="1" customWidth="1"/>
    <col min="4077" max="4077" width="12.7109375" style="1" customWidth="1"/>
    <col min="4078" max="4078" width="0" style="1" hidden="1" customWidth="1"/>
    <col min="4079" max="4079" width="5.28515625" style="1" customWidth="1"/>
    <col min="4080" max="4080" width="0" style="1" hidden="1" customWidth="1"/>
    <col min="4081" max="4081" width="17" style="1" customWidth="1"/>
    <col min="4082" max="4082" width="6.28515625" style="1" customWidth="1"/>
    <col min="4083" max="4083" width="0" style="1" hidden="1" customWidth="1"/>
    <col min="4084" max="4084" width="14.28515625" style="1" customWidth="1"/>
    <col min="4085" max="4085" width="7.5703125" style="1" customWidth="1"/>
    <col min="4086" max="4086" width="0" style="1" hidden="1" customWidth="1"/>
    <col min="4087" max="4088" width="14.28515625" style="1" customWidth="1"/>
    <col min="4089" max="4089" width="20.7109375" style="1" customWidth="1"/>
    <col min="4090" max="4090" width="14.42578125" style="1" customWidth="1"/>
    <col min="4091" max="4091" width="15" style="1" customWidth="1"/>
    <col min="4092" max="4092" width="2.7109375" style="1" customWidth="1"/>
    <col min="4093" max="4093" width="11.7109375" style="1" customWidth="1"/>
    <col min="4094" max="4094" width="11.5703125" style="1" customWidth="1"/>
    <col min="4095" max="4095" width="2.28515625" style="1" customWidth="1"/>
    <col min="4096" max="4096" width="41" style="1" customWidth="1"/>
    <col min="4097" max="4097" width="14.28515625" style="1" customWidth="1"/>
    <col min="4098" max="4099" width="11.5703125" style="1" customWidth="1"/>
    <col min="4100" max="4100" width="21.7109375" style="1" customWidth="1"/>
    <col min="4101" max="4292" width="11.42578125" style="1"/>
    <col min="4293" max="4293" width="21.7109375" style="1" customWidth="1"/>
    <col min="4294" max="4294" width="13.7109375" style="1" customWidth="1"/>
    <col min="4295" max="4295" width="38.7109375" style="1" customWidth="1"/>
    <col min="4296" max="4296" width="3" style="1" bestFit="1" customWidth="1"/>
    <col min="4297" max="4297" width="32.28515625" style="1" customWidth="1"/>
    <col min="4298" max="4298" width="46.28515625" style="1" customWidth="1"/>
    <col min="4299" max="4299" width="19" style="1" customWidth="1"/>
    <col min="4300" max="4300" width="0" style="1" hidden="1" customWidth="1"/>
    <col min="4301" max="4301" width="17.7109375" style="1" customWidth="1"/>
    <col min="4302" max="4302" width="0" style="1" hidden="1" customWidth="1"/>
    <col min="4303" max="4303" width="22.28515625" style="1" customWidth="1"/>
    <col min="4304" max="4304" width="5.28515625" style="1" customWidth="1"/>
    <col min="4305" max="4305" width="36.28515625" style="1" customWidth="1"/>
    <col min="4306" max="4306" width="5.7109375" style="1" customWidth="1"/>
    <col min="4307" max="4307" width="0" style="1" hidden="1" customWidth="1"/>
    <col min="4308" max="4308" width="20.7109375" style="1" customWidth="1"/>
    <col min="4309" max="4309" width="4.7109375" style="1" customWidth="1"/>
    <col min="4310" max="4310" width="0" style="1" hidden="1" customWidth="1"/>
    <col min="4311" max="4311" width="24.7109375" style="1" customWidth="1"/>
    <col min="4312" max="4312" width="12.28515625" style="1" customWidth="1"/>
    <col min="4313" max="4313" width="0" style="1" hidden="1" customWidth="1"/>
    <col min="4314" max="4314" width="3.42578125" style="1" customWidth="1"/>
    <col min="4315" max="4315" width="0" style="1" hidden="1" customWidth="1"/>
    <col min="4316" max="4316" width="17.7109375" style="1" customWidth="1"/>
    <col min="4317" max="4317" width="3.42578125" style="1" customWidth="1"/>
    <col min="4318" max="4318" width="0" style="1" hidden="1" customWidth="1"/>
    <col min="4319" max="4319" width="23.7109375" style="1" customWidth="1"/>
    <col min="4320" max="4320" width="10" style="1" customWidth="1"/>
    <col min="4321" max="4321" width="0" style="1" hidden="1" customWidth="1"/>
    <col min="4322" max="4323" width="14.7109375" style="1" customWidth="1"/>
    <col min="4324" max="4324" width="12.7109375" style="1" customWidth="1"/>
    <col min="4325" max="4325" width="3.28515625" style="1" customWidth="1"/>
    <col min="4326" max="4326" width="30.28515625" style="1" customWidth="1"/>
    <col min="4327" max="4327" width="5" style="1" customWidth="1"/>
    <col min="4328" max="4328" width="0" style="1" hidden="1" customWidth="1"/>
    <col min="4329" max="4329" width="14.28515625" style="1" customWidth="1"/>
    <col min="4330" max="4330" width="5.7109375" style="1" customWidth="1"/>
    <col min="4331" max="4331" width="0" style="1" hidden="1" customWidth="1"/>
    <col min="4332" max="4332" width="17.28515625" style="1" customWidth="1"/>
    <col min="4333" max="4333" width="12.7109375" style="1" customWidth="1"/>
    <col min="4334" max="4334" width="0" style="1" hidden="1" customWidth="1"/>
    <col min="4335" max="4335" width="5.28515625" style="1" customWidth="1"/>
    <col min="4336" max="4336" width="0" style="1" hidden="1" customWidth="1"/>
    <col min="4337" max="4337" width="17" style="1" customWidth="1"/>
    <col min="4338" max="4338" width="6.28515625" style="1" customWidth="1"/>
    <col min="4339" max="4339" width="0" style="1" hidden="1" customWidth="1"/>
    <col min="4340" max="4340" width="14.28515625" style="1" customWidth="1"/>
    <col min="4341" max="4341" width="7.5703125" style="1" customWidth="1"/>
    <col min="4342" max="4342" width="0" style="1" hidden="1" customWidth="1"/>
    <col min="4343" max="4344" width="14.28515625" style="1" customWidth="1"/>
    <col min="4345" max="4345" width="20.7109375" style="1" customWidth="1"/>
    <col min="4346" max="4346" width="14.42578125" style="1" customWidth="1"/>
    <col min="4347" max="4347" width="15" style="1" customWidth="1"/>
    <col min="4348" max="4348" width="2.7109375" style="1" customWidth="1"/>
    <col min="4349" max="4349" width="11.7109375" style="1" customWidth="1"/>
    <col min="4350" max="4350" width="11.5703125" style="1" customWidth="1"/>
    <col min="4351" max="4351" width="2.28515625" style="1" customWidth="1"/>
    <col min="4352" max="4352" width="41" style="1" customWidth="1"/>
    <col min="4353" max="4353" width="14.28515625" style="1" customWidth="1"/>
    <col min="4354" max="4355" width="11.5703125" style="1" customWidth="1"/>
    <col min="4356" max="4356" width="21.7109375" style="1" customWidth="1"/>
    <col min="4357" max="4548" width="11.42578125" style="1"/>
    <col min="4549" max="4549" width="21.7109375" style="1" customWidth="1"/>
    <col min="4550" max="4550" width="13.7109375" style="1" customWidth="1"/>
    <col min="4551" max="4551" width="38.7109375" style="1" customWidth="1"/>
    <col min="4552" max="4552" width="3" style="1" bestFit="1" customWidth="1"/>
    <col min="4553" max="4553" width="32.28515625" style="1" customWidth="1"/>
    <col min="4554" max="4554" width="46.28515625" style="1" customWidth="1"/>
    <col min="4555" max="4555" width="19" style="1" customWidth="1"/>
    <col min="4556" max="4556" width="0" style="1" hidden="1" customWidth="1"/>
    <col min="4557" max="4557" width="17.7109375" style="1" customWidth="1"/>
    <col min="4558" max="4558" width="0" style="1" hidden="1" customWidth="1"/>
    <col min="4559" max="4559" width="22.28515625" style="1" customWidth="1"/>
    <col min="4560" max="4560" width="5.28515625" style="1" customWidth="1"/>
    <col min="4561" max="4561" width="36.28515625" style="1" customWidth="1"/>
    <col min="4562" max="4562" width="5.7109375" style="1" customWidth="1"/>
    <col min="4563" max="4563" width="0" style="1" hidden="1" customWidth="1"/>
    <col min="4564" max="4564" width="20.7109375" style="1" customWidth="1"/>
    <col min="4565" max="4565" width="4.7109375" style="1" customWidth="1"/>
    <col min="4566" max="4566" width="0" style="1" hidden="1" customWidth="1"/>
    <col min="4567" max="4567" width="24.7109375" style="1" customWidth="1"/>
    <col min="4568" max="4568" width="12.28515625" style="1" customWidth="1"/>
    <col min="4569" max="4569" width="0" style="1" hidden="1" customWidth="1"/>
    <col min="4570" max="4570" width="3.42578125" style="1" customWidth="1"/>
    <col min="4571" max="4571" width="0" style="1" hidden="1" customWidth="1"/>
    <col min="4572" max="4572" width="17.7109375" style="1" customWidth="1"/>
    <col min="4573" max="4573" width="3.42578125" style="1" customWidth="1"/>
    <col min="4574" max="4574" width="0" style="1" hidden="1" customWidth="1"/>
    <col min="4575" max="4575" width="23.7109375" style="1" customWidth="1"/>
    <col min="4576" max="4576" width="10" style="1" customWidth="1"/>
    <col min="4577" max="4577" width="0" style="1" hidden="1" customWidth="1"/>
    <col min="4578" max="4579" width="14.7109375" style="1" customWidth="1"/>
    <col min="4580" max="4580" width="12.7109375" style="1" customWidth="1"/>
    <col min="4581" max="4581" width="3.28515625" style="1" customWidth="1"/>
    <col min="4582" max="4582" width="30.28515625" style="1" customWidth="1"/>
    <col min="4583" max="4583" width="5" style="1" customWidth="1"/>
    <col min="4584" max="4584" width="0" style="1" hidden="1" customWidth="1"/>
    <col min="4585" max="4585" width="14.28515625" style="1" customWidth="1"/>
    <col min="4586" max="4586" width="5.7109375" style="1" customWidth="1"/>
    <col min="4587" max="4587" width="0" style="1" hidden="1" customWidth="1"/>
    <col min="4588" max="4588" width="17.28515625" style="1" customWidth="1"/>
    <col min="4589" max="4589" width="12.7109375" style="1" customWidth="1"/>
    <col min="4590" max="4590" width="0" style="1" hidden="1" customWidth="1"/>
    <col min="4591" max="4591" width="5.28515625" style="1" customWidth="1"/>
    <col min="4592" max="4592" width="0" style="1" hidden="1" customWidth="1"/>
    <col min="4593" max="4593" width="17" style="1" customWidth="1"/>
    <col min="4594" max="4594" width="6.28515625" style="1" customWidth="1"/>
    <col min="4595" max="4595" width="0" style="1" hidden="1" customWidth="1"/>
    <col min="4596" max="4596" width="14.28515625" style="1" customWidth="1"/>
    <col min="4597" max="4597" width="7.5703125" style="1" customWidth="1"/>
    <col min="4598" max="4598" width="0" style="1" hidden="1" customWidth="1"/>
    <col min="4599" max="4600" width="14.28515625" style="1" customWidth="1"/>
    <col min="4601" max="4601" width="20.7109375" style="1" customWidth="1"/>
    <col min="4602" max="4602" width="14.42578125" style="1" customWidth="1"/>
    <col min="4603" max="4603" width="15" style="1" customWidth="1"/>
    <col min="4604" max="4604" width="2.7109375" style="1" customWidth="1"/>
    <col min="4605" max="4605" width="11.7109375" style="1" customWidth="1"/>
    <col min="4606" max="4606" width="11.5703125" style="1" customWidth="1"/>
    <col min="4607" max="4607" width="2.28515625" style="1" customWidth="1"/>
    <col min="4608" max="4608" width="41" style="1" customWidth="1"/>
    <col min="4609" max="4609" width="14.28515625" style="1" customWidth="1"/>
    <col min="4610" max="4611" width="11.5703125" style="1" customWidth="1"/>
    <col min="4612" max="4612" width="21.7109375" style="1" customWidth="1"/>
    <col min="4613" max="4804" width="11.42578125" style="1"/>
    <col min="4805" max="4805" width="21.7109375" style="1" customWidth="1"/>
    <col min="4806" max="4806" width="13.7109375" style="1" customWidth="1"/>
    <col min="4807" max="4807" width="38.7109375" style="1" customWidth="1"/>
    <col min="4808" max="4808" width="3" style="1" bestFit="1" customWidth="1"/>
    <col min="4809" max="4809" width="32.28515625" style="1" customWidth="1"/>
    <col min="4810" max="4810" width="46.28515625" style="1" customWidth="1"/>
    <col min="4811" max="4811" width="19" style="1" customWidth="1"/>
    <col min="4812" max="4812" width="0" style="1" hidden="1" customWidth="1"/>
    <col min="4813" max="4813" width="17.7109375" style="1" customWidth="1"/>
    <col min="4814" max="4814" width="0" style="1" hidden="1" customWidth="1"/>
    <col min="4815" max="4815" width="22.28515625" style="1" customWidth="1"/>
    <col min="4816" max="4816" width="5.28515625" style="1" customWidth="1"/>
    <col min="4817" max="4817" width="36.28515625" style="1" customWidth="1"/>
    <col min="4818" max="4818" width="5.7109375" style="1" customWidth="1"/>
    <col min="4819" max="4819" width="0" style="1" hidden="1" customWidth="1"/>
    <col min="4820" max="4820" width="20.7109375" style="1" customWidth="1"/>
    <col min="4821" max="4821" width="4.7109375" style="1" customWidth="1"/>
    <col min="4822" max="4822" width="0" style="1" hidden="1" customWidth="1"/>
    <col min="4823" max="4823" width="24.7109375" style="1" customWidth="1"/>
    <col min="4824" max="4824" width="12.28515625" style="1" customWidth="1"/>
    <col min="4825" max="4825" width="0" style="1" hidden="1" customWidth="1"/>
    <col min="4826" max="4826" width="3.42578125" style="1" customWidth="1"/>
    <col min="4827" max="4827" width="0" style="1" hidden="1" customWidth="1"/>
    <col min="4828" max="4828" width="17.7109375" style="1" customWidth="1"/>
    <col min="4829" max="4829" width="3.42578125" style="1" customWidth="1"/>
    <col min="4830" max="4830" width="0" style="1" hidden="1" customWidth="1"/>
    <col min="4831" max="4831" width="23.7109375" style="1" customWidth="1"/>
    <col min="4832" max="4832" width="10" style="1" customWidth="1"/>
    <col min="4833" max="4833" width="0" style="1" hidden="1" customWidth="1"/>
    <col min="4834" max="4835" width="14.7109375" style="1" customWidth="1"/>
    <col min="4836" max="4836" width="12.7109375" style="1" customWidth="1"/>
    <col min="4837" max="4837" width="3.28515625" style="1" customWidth="1"/>
    <col min="4838" max="4838" width="30.28515625" style="1" customWidth="1"/>
    <col min="4839" max="4839" width="5" style="1" customWidth="1"/>
    <col min="4840" max="4840" width="0" style="1" hidden="1" customWidth="1"/>
    <col min="4841" max="4841" width="14.28515625" style="1" customWidth="1"/>
    <col min="4842" max="4842" width="5.7109375" style="1" customWidth="1"/>
    <col min="4843" max="4843" width="0" style="1" hidden="1" customWidth="1"/>
    <col min="4844" max="4844" width="17.28515625" style="1" customWidth="1"/>
    <col min="4845" max="4845" width="12.7109375" style="1" customWidth="1"/>
    <col min="4846" max="4846" width="0" style="1" hidden="1" customWidth="1"/>
    <col min="4847" max="4847" width="5.28515625" style="1" customWidth="1"/>
    <col min="4848" max="4848" width="0" style="1" hidden="1" customWidth="1"/>
    <col min="4849" max="4849" width="17" style="1" customWidth="1"/>
    <col min="4850" max="4850" width="6.28515625" style="1" customWidth="1"/>
    <col min="4851" max="4851" width="0" style="1" hidden="1" customWidth="1"/>
    <col min="4852" max="4852" width="14.28515625" style="1" customWidth="1"/>
    <col min="4853" max="4853" width="7.5703125" style="1" customWidth="1"/>
    <col min="4854" max="4854" width="0" style="1" hidden="1" customWidth="1"/>
    <col min="4855" max="4856" width="14.28515625" style="1" customWidth="1"/>
    <col min="4857" max="4857" width="20.7109375" style="1" customWidth="1"/>
    <col min="4858" max="4858" width="14.42578125" style="1" customWidth="1"/>
    <col min="4859" max="4859" width="15" style="1" customWidth="1"/>
    <col min="4860" max="4860" width="2.7109375" style="1" customWidth="1"/>
    <col min="4861" max="4861" width="11.7109375" style="1" customWidth="1"/>
    <col min="4862" max="4862" width="11.5703125" style="1" customWidth="1"/>
    <col min="4863" max="4863" width="2.28515625" style="1" customWidth="1"/>
    <col min="4864" max="4864" width="41" style="1" customWidth="1"/>
    <col min="4865" max="4865" width="14.28515625" style="1" customWidth="1"/>
    <col min="4866" max="4867" width="11.5703125" style="1" customWidth="1"/>
    <col min="4868" max="4868" width="21.7109375" style="1" customWidth="1"/>
    <col min="4869" max="5060" width="11.42578125" style="1"/>
    <col min="5061" max="5061" width="21.7109375" style="1" customWidth="1"/>
    <col min="5062" max="5062" width="13.7109375" style="1" customWidth="1"/>
    <col min="5063" max="5063" width="38.7109375" style="1" customWidth="1"/>
    <col min="5064" max="5064" width="3" style="1" bestFit="1" customWidth="1"/>
    <col min="5065" max="5065" width="32.28515625" style="1" customWidth="1"/>
    <col min="5066" max="5066" width="46.28515625" style="1" customWidth="1"/>
    <col min="5067" max="5067" width="19" style="1" customWidth="1"/>
    <col min="5068" max="5068" width="0" style="1" hidden="1" customWidth="1"/>
    <col min="5069" max="5069" width="17.7109375" style="1" customWidth="1"/>
    <col min="5070" max="5070" width="0" style="1" hidden="1" customWidth="1"/>
    <col min="5071" max="5071" width="22.28515625" style="1" customWidth="1"/>
    <col min="5072" max="5072" width="5.28515625" style="1" customWidth="1"/>
    <col min="5073" max="5073" width="36.28515625" style="1" customWidth="1"/>
    <col min="5074" max="5074" width="5.7109375" style="1" customWidth="1"/>
    <col min="5075" max="5075" width="0" style="1" hidden="1" customWidth="1"/>
    <col min="5076" max="5076" width="20.7109375" style="1" customWidth="1"/>
    <col min="5077" max="5077" width="4.7109375" style="1" customWidth="1"/>
    <col min="5078" max="5078" width="0" style="1" hidden="1" customWidth="1"/>
    <col min="5079" max="5079" width="24.7109375" style="1" customWidth="1"/>
    <col min="5080" max="5080" width="12.28515625" style="1" customWidth="1"/>
    <col min="5081" max="5081" width="0" style="1" hidden="1" customWidth="1"/>
    <col min="5082" max="5082" width="3.42578125" style="1" customWidth="1"/>
    <col min="5083" max="5083" width="0" style="1" hidden="1" customWidth="1"/>
    <col min="5084" max="5084" width="17.7109375" style="1" customWidth="1"/>
    <col min="5085" max="5085" width="3.42578125" style="1" customWidth="1"/>
    <col min="5086" max="5086" width="0" style="1" hidden="1" customWidth="1"/>
    <col min="5087" max="5087" width="23.7109375" style="1" customWidth="1"/>
    <col min="5088" max="5088" width="10" style="1" customWidth="1"/>
    <col min="5089" max="5089" width="0" style="1" hidden="1" customWidth="1"/>
    <col min="5090" max="5091" width="14.7109375" style="1" customWidth="1"/>
    <col min="5092" max="5092" width="12.7109375" style="1" customWidth="1"/>
    <col min="5093" max="5093" width="3.28515625" style="1" customWidth="1"/>
    <col min="5094" max="5094" width="30.28515625" style="1" customWidth="1"/>
    <col min="5095" max="5095" width="5" style="1" customWidth="1"/>
    <col min="5096" max="5096" width="0" style="1" hidden="1" customWidth="1"/>
    <col min="5097" max="5097" width="14.28515625" style="1" customWidth="1"/>
    <col min="5098" max="5098" width="5.7109375" style="1" customWidth="1"/>
    <col min="5099" max="5099" width="0" style="1" hidden="1" customWidth="1"/>
    <col min="5100" max="5100" width="17.28515625" style="1" customWidth="1"/>
    <col min="5101" max="5101" width="12.7109375" style="1" customWidth="1"/>
    <col min="5102" max="5102" width="0" style="1" hidden="1" customWidth="1"/>
    <col min="5103" max="5103" width="5.28515625" style="1" customWidth="1"/>
    <col min="5104" max="5104" width="0" style="1" hidden="1" customWidth="1"/>
    <col min="5105" max="5105" width="17" style="1" customWidth="1"/>
    <col min="5106" max="5106" width="6.28515625" style="1" customWidth="1"/>
    <col min="5107" max="5107" width="0" style="1" hidden="1" customWidth="1"/>
    <col min="5108" max="5108" width="14.28515625" style="1" customWidth="1"/>
    <col min="5109" max="5109" width="7.5703125" style="1" customWidth="1"/>
    <col min="5110" max="5110" width="0" style="1" hidden="1" customWidth="1"/>
    <col min="5111" max="5112" width="14.28515625" style="1" customWidth="1"/>
    <col min="5113" max="5113" width="20.7109375" style="1" customWidth="1"/>
    <col min="5114" max="5114" width="14.42578125" style="1" customWidth="1"/>
    <col min="5115" max="5115" width="15" style="1" customWidth="1"/>
    <col min="5116" max="5116" width="2.7109375" style="1" customWidth="1"/>
    <col min="5117" max="5117" width="11.7109375" style="1" customWidth="1"/>
    <col min="5118" max="5118" width="11.5703125" style="1" customWidth="1"/>
    <col min="5119" max="5119" width="2.28515625" style="1" customWidth="1"/>
    <col min="5120" max="5120" width="41" style="1" customWidth="1"/>
    <col min="5121" max="5121" width="14.28515625" style="1" customWidth="1"/>
    <col min="5122" max="5123" width="11.5703125" style="1" customWidth="1"/>
    <col min="5124" max="5124" width="21.7109375" style="1" customWidth="1"/>
    <col min="5125" max="5316" width="11.42578125" style="1"/>
    <col min="5317" max="5317" width="21.7109375" style="1" customWidth="1"/>
    <col min="5318" max="5318" width="13.7109375" style="1" customWidth="1"/>
    <col min="5319" max="5319" width="38.7109375" style="1" customWidth="1"/>
    <col min="5320" max="5320" width="3" style="1" bestFit="1" customWidth="1"/>
    <col min="5321" max="5321" width="32.28515625" style="1" customWidth="1"/>
    <col min="5322" max="5322" width="46.28515625" style="1" customWidth="1"/>
    <col min="5323" max="5323" width="19" style="1" customWidth="1"/>
    <col min="5324" max="5324" width="0" style="1" hidden="1" customWidth="1"/>
    <col min="5325" max="5325" width="17.7109375" style="1" customWidth="1"/>
    <col min="5326" max="5326" width="0" style="1" hidden="1" customWidth="1"/>
    <col min="5327" max="5327" width="22.28515625" style="1" customWidth="1"/>
    <col min="5328" max="5328" width="5.28515625" style="1" customWidth="1"/>
    <col min="5329" max="5329" width="36.28515625" style="1" customWidth="1"/>
    <col min="5330" max="5330" width="5.7109375" style="1" customWidth="1"/>
    <col min="5331" max="5331" width="0" style="1" hidden="1" customWidth="1"/>
    <col min="5332" max="5332" width="20.7109375" style="1" customWidth="1"/>
    <col min="5333" max="5333" width="4.7109375" style="1" customWidth="1"/>
    <col min="5334" max="5334" width="0" style="1" hidden="1" customWidth="1"/>
    <col min="5335" max="5335" width="24.7109375" style="1" customWidth="1"/>
    <col min="5336" max="5336" width="12.28515625" style="1" customWidth="1"/>
    <col min="5337" max="5337" width="0" style="1" hidden="1" customWidth="1"/>
    <col min="5338" max="5338" width="3.42578125" style="1" customWidth="1"/>
    <col min="5339" max="5339" width="0" style="1" hidden="1" customWidth="1"/>
    <col min="5340" max="5340" width="17.7109375" style="1" customWidth="1"/>
    <col min="5341" max="5341" width="3.42578125" style="1" customWidth="1"/>
    <col min="5342" max="5342" width="0" style="1" hidden="1" customWidth="1"/>
    <col min="5343" max="5343" width="23.7109375" style="1" customWidth="1"/>
    <col min="5344" max="5344" width="10" style="1" customWidth="1"/>
    <col min="5345" max="5345" width="0" style="1" hidden="1" customWidth="1"/>
    <col min="5346" max="5347" width="14.7109375" style="1" customWidth="1"/>
    <col min="5348" max="5348" width="12.7109375" style="1" customWidth="1"/>
    <col min="5349" max="5349" width="3.28515625" style="1" customWidth="1"/>
    <col min="5350" max="5350" width="30.28515625" style="1" customWidth="1"/>
    <col min="5351" max="5351" width="5" style="1" customWidth="1"/>
    <col min="5352" max="5352" width="0" style="1" hidden="1" customWidth="1"/>
    <col min="5353" max="5353" width="14.28515625" style="1" customWidth="1"/>
    <col min="5354" max="5354" width="5.7109375" style="1" customWidth="1"/>
    <col min="5355" max="5355" width="0" style="1" hidden="1" customWidth="1"/>
    <col min="5356" max="5356" width="17.28515625" style="1" customWidth="1"/>
    <col min="5357" max="5357" width="12.7109375" style="1" customWidth="1"/>
    <col min="5358" max="5358" width="0" style="1" hidden="1" customWidth="1"/>
    <col min="5359" max="5359" width="5.28515625" style="1" customWidth="1"/>
    <col min="5360" max="5360" width="0" style="1" hidden="1" customWidth="1"/>
    <col min="5361" max="5361" width="17" style="1" customWidth="1"/>
    <col min="5362" max="5362" width="6.28515625" style="1" customWidth="1"/>
    <col min="5363" max="5363" width="0" style="1" hidden="1" customWidth="1"/>
    <col min="5364" max="5364" width="14.28515625" style="1" customWidth="1"/>
    <col min="5365" max="5365" width="7.5703125" style="1" customWidth="1"/>
    <col min="5366" max="5366" width="0" style="1" hidden="1" customWidth="1"/>
    <col min="5367" max="5368" width="14.28515625" style="1" customWidth="1"/>
    <col min="5369" max="5369" width="20.7109375" style="1" customWidth="1"/>
    <col min="5370" max="5370" width="14.42578125" style="1" customWidth="1"/>
    <col min="5371" max="5371" width="15" style="1" customWidth="1"/>
    <col min="5372" max="5372" width="2.7109375" style="1" customWidth="1"/>
    <col min="5373" max="5373" width="11.7109375" style="1" customWidth="1"/>
    <col min="5374" max="5374" width="11.5703125" style="1" customWidth="1"/>
    <col min="5375" max="5375" width="2.28515625" style="1" customWidth="1"/>
    <col min="5376" max="5376" width="41" style="1" customWidth="1"/>
    <col min="5377" max="5377" width="14.28515625" style="1" customWidth="1"/>
    <col min="5378" max="5379" width="11.5703125" style="1" customWidth="1"/>
    <col min="5380" max="5380" width="21.7109375" style="1" customWidth="1"/>
    <col min="5381" max="5572" width="11.42578125" style="1"/>
    <col min="5573" max="5573" width="21.7109375" style="1" customWidth="1"/>
    <col min="5574" max="5574" width="13.7109375" style="1" customWidth="1"/>
    <col min="5575" max="5575" width="38.7109375" style="1" customWidth="1"/>
    <col min="5576" max="5576" width="3" style="1" bestFit="1" customWidth="1"/>
    <col min="5577" max="5577" width="32.28515625" style="1" customWidth="1"/>
    <col min="5578" max="5578" width="46.28515625" style="1" customWidth="1"/>
    <col min="5579" max="5579" width="19" style="1" customWidth="1"/>
    <col min="5580" max="5580" width="0" style="1" hidden="1" customWidth="1"/>
    <col min="5581" max="5581" width="17.7109375" style="1" customWidth="1"/>
    <col min="5582" max="5582" width="0" style="1" hidden="1" customWidth="1"/>
    <col min="5583" max="5583" width="22.28515625" style="1" customWidth="1"/>
    <col min="5584" max="5584" width="5.28515625" style="1" customWidth="1"/>
    <col min="5585" max="5585" width="36.28515625" style="1" customWidth="1"/>
    <col min="5586" max="5586" width="5.7109375" style="1" customWidth="1"/>
    <col min="5587" max="5587" width="0" style="1" hidden="1" customWidth="1"/>
    <col min="5588" max="5588" width="20.7109375" style="1" customWidth="1"/>
    <col min="5589" max="5589" width="4.7109375" style="1" customWidth="1"/>
    <col min="5590" max="5590" width="0" style="1" hidden="1" customWidth="1"/>
    <col min="5591" max="5591" width="24.7109375" style="1" customWidth="1"/>
    <col min="5592" max="5592" width="12.28515625" style="1" customWidth="1"/>
    <col min="5593" max="5593" width="0" style="1" hidden="1" customWidth="1"/>
    <col min="5594" max="5594" width="3.42578125" style="1" customWidth="1"/>
    <col min="5595" max="5595" width="0" style="1" hidden="1" customWidth="1"/>
    <col min="5596" max="5596" width="17.7109375" style="1" customWidth="1"/>
    <col min="5597" max="5597" width="3.42578125" style="1" customWidth="1"/>
    <col min="5598" max="5598" width="0" style="1" hidden="1" customWidth="1"/>
    <col min="5599" max="5599" width="23.7109375" style="1" customWidth="1"/>
    <col min="5600" max="5600" width="10" style="1" customWidth="1"/>
    <col min="5601" max="5601" width="0" style="1" hidden="1" customWidth="1"/>
    <col min="5602" max="5603" width="14.7109375" style="1" customWidth="1"/>
    <col min="5604" max="5604" width="12.7109375" style="1" customWidth="1"/>
    <col min="5605" max="5605" width="3.28515625" style="1" customWidth="1"/>
    <col min="5606" max="5606" width="30.28515625" style="1" customWidth="1"/>
    <col min="5607" max="5607" width="5" style="1" customWidth="1"/>
    <col min="5608" max="5608" width="0" style="1" hidden="1" customWidth="1"/>
    <col min="5609" max="5609" width="14.28515625" style="1" customWidth="1"/>
    <col min="5610" max="5610" width="5.7109375" style="1" customWidth="1"/>
    <col min="5611" max="5611" width="0" style="1" hidden="1" customWidth="1"/>
    <col min="5612" max="5612" width="17.28515625" style="1" customWidth="1"/>
    <col min="5613" max="5613" width="12.7109375" style="1" customWidth="1"/>
    <col min="5614" max="5614" width="0" style="1" hidden="1" customWidth="1"/>
    <col min="5615" max="5615" width="5.28515625" style="1" customWidth="1"/>
    <col min="5616" max="5616" width="0" style="1" hidden="1" customWidth="1"/>
    <col min="5617" max="5617" width="17" style="1" customWidth="1"/>
    <col min="5618" max="5618" width="6.28515625" style="1" customWidth="1"/>
    <col min="5619" max="5619" width="0" style="1" hidden="1" customWidth="1"/>
    <col min="5620" max="5620" width="14.28515625" style="1" customWidth="1"/>
    <col min="5621" max="5621" width="7.5703125" style="1" customWidth="1"/>
    <col min="5622" max="5622" width="0" style="1" hidden="1" customWidth="1"/>
    <col min="5623" max="5624" width="14.28515625" style="1" customWidth="1"/>
    <col min="5625" max="5625" width="20.7109375" style="1" customWidth="1"/>
    <col min="5626" max="5626" width="14.42578125" style="1" customWidth="1"/>
    <col min="5627" max="5627" width="15" style="1" customWidth="1"/>
    <col min="5628" max="5628" width="2.7109375" style="1" customWidth="1"/>
    <col min="5629" max="5629" width="11.7109375" style="1" customWidth="1"/>
    <col min="5630" max="5630" width="11.5703125" style="1" customWidth="1"/>
    <col min="5631" max="5631" width="2.28515625" style="1" customWidth="1"/>
    <col min="5632" max="5632" width="41" style="1" customWidth="1"/>
    <col min="5633" max="5633" width="14.28515625" style="1" customWidth="1"/>
    <col min="5634" max="5635" width="11.5703125" style="1" customWidth="1"/>
    <col min="5636" max="5636" width="21.7109375" style="1" customWidth="1"/>
    <col min="5637" max="5828" width="11.42578125" style="1"/>
    <col min="5829" max="5829" width="21.7109375" style="1" customWidth="1"/>
    <col min="5830" max="5830" width="13.7109375" style="1" customWidth="1"/>
    <col min="5831" max="5831" width="38.7109375" style="1" customWidth="1"/>
    <col min="5832" max="5832" width="3" style="1" bestFit="1" customWidth="1"/>
    <col min="5833" max="5833" width="32.28515625" style="1" customWidth="1"/>
    <col min="5834" max="5834" width="46.28515625" style="1" customWidth="1"/>
    <col min="5835" max="5835" width="19" style="1" customWidth="1"/>
    <col min="5836" max="5836" width="0" style="1" hidden="1" customWidth="1"/>
    <col min="5837" max="5837" width="17.7109375" style="1" customWidth="1"/>
    <col min="5838" max="5838" width="0" style="1" hidden="1" customWidth="1"/>
    <col min="5839" max="5839" width="22.28515625" style="1" customWidth="1"/>
    <col min="5840" max="5840" width="5.28515625" style="1" customWidth="1"/>
    <col min="5841" max="5841" width="36.28515625" style="1" customWidth="1"/>
    <col min="5842" max="5842" width="5.7109375" style="1" customWidth="1"/>
    <col min="5843" max="5843" width="0" style="1" hidden="1" customWidth="1"/>
    <col min="5844" max="5844" width="20.7109375" style="1" customWidth="1"/>
    <col min="5845" max="5845" width="4.7109375" style="1" customWidth="1"/>
    <col min="5846" max="5846" width="0" style="1" hidden="1" customWidth="1"/>
    <col min="5847" max="5847" width="24.7109375" style="1" customWidth="1"/>
    <col min="5848" max="5848" width="12.28515625" style="1" customWidth="1"/>
    <col min="5849" max="5849" width="0" style="1" hidden="1" customWidth="1"/>
    <col min="5850" max="5850" width="3.42578125" style="1" customWidth="1"/>
    <col min="5851" max="5851" width="0" style="1" hidden="1" customWidth="1"/>
    <col min="5852" max="5852" width="17.7109375" style="1" customWidth="1"/>
    <col min="5853" max="5853" width="3.42578125" style="1" customWidth="1"/>
    <col min="5854" max="5854" width="0" style="1" hidden="1" customWidth="1"/>
    <col min="5855" max="5855" width="23.7109375" style="1" customWidth="1"/>
    <col min="5856" max="5856" width="10" style="1" customWidth="1"/>
    <col min="5857" max="5857" width="0" style="1" hidden="1" customWidth="1"/>
    <col min="5858" max="5859" width="14.7109375" style="1" customWidth="1"/>
    <col min="5860" max="5860" width="12.7109375" style="1" customWidth="1"/>
    <col min="5861" max="5861" width="3.28515625" style="1" customWidth="1"/>
    <col min="5862" max="5862" width="30.28515625" style="1" customWidth="1"/>
    <col min="5863" max="5863" width="5" style="1" customWidth="1"/>
    <col min="5864" max="5864" width="0" style="1" hidden="1" customWidth="1"/>
    <col min="5865" max="5865" width="14.28515625" style="1" customWidth="1"/>
    <col min="5866" max="5866" width="5.7109375" style="1" customWidth="1"/>
    <col min="5867" max="5867" width="0" style="1" hidden="1" customWidth="1"/>
    <col min="5868" max="5868" width="17.28515625" style="1" customWidth="1"/>
    <col min="5869" max="5869" width="12.7109375" style="1" customWidth="1"/>
    <col min="5870" max="5870" width="0" style="1" hidden="1" customWidth="1"/>
    <col min="5871" max="5871" width="5.28515625" style="1" customWidth="1"/>
    <col min="5872" max="5872" width="0" style="1" hidden="1" customWidth="1"/>
    <col min="5873" max="5873" width="17" style="1" customWidth="1"/>
    <col min="5874" max="5874" width="6.28515625" style="1" customWidth="1"/>
    <col min="5875" max="5875" width="0" style="1" hidden="1" customWidth="1"/>
    <col min="5876" max="5876" width="14.28515625" style="1" customWidth="1"/>
    <col min="5877" max="5877" width="7.5703125" style="1" customWidth="1"/>
    <col min="5878" max="5878" width="0" style="1" hidden="1" customWidth="1"/>
    <col min="5879" max="5880" width="14.28515625" style="1" customWidth="1"/>
    <col min="5881" max="5881" width="20.7109375" style="1" customWidth="1"/>
    <col min="5882" max="5882" width="14.42578125" style="1" customWidth="1"/>
    <col min="5883" max="5883" width="15" style="1" customWidth="1"/>
    <col min="5884" max="5884" width="2.7109375" style="1" customWidth="1"/>
    <col min="5885" max="5885" width="11.7109375" style="1" customWidth="1"/>
    <col min="5886" max="5886" width="11.5703125" style="1" customWidth="1"/>
    <col min="5887" max="5887" width="2.28515625" style="1" customWidth="1"/>
    <col min="5888" max="5888" width="41" style="1" customWidth="1"/>
    <col min="5889" max="5889" width="14.28515625" style="1" customWidth="1"/>
    <col min="5890" max="5891" width="11.5703125" style="1" customWidth="1"/>
    <col min="5892" max="5892" width="21.7109375" style="1" customWidth="1"/>
    <col min="5893" max="6084" width="11.42578125" style="1"/>
    <col min="6085" max="6085" width="21.7109375" style="1" customWidth="1"/>
    <col min="6086" max="6086" width="13.7109375" style="1" customWidth="1"/>
    <col min="6087" max="6087" width="38.7109375" style="1" customWidth="1"/>
    <col min="6088" max="6088" width="3" style="1" bestFit="1" customWidth="1"/>
    <col min="6089" max="6089" width="32.28515625" style="1" customWidth="1"/>
    <col min="6090" max="6090" width="46.28515625" style="1" customWidth="1"/>
    <col min="6091" max="6091" width="19" style="1" customWidth="1"/>
    <col min="6092" max="6092" width="0" style="1" hidden="1" customWidth="1"/>
    <col min="6093" max="6093" width="17.7109375" style="1" customWidth="1"/>
    <col min="6094" max="6094" width="0" style="1" hidden="1" customWidth="1"/>
    <col min="6095" max="6095" width="22.28515625" style="1" customWidth="1"/>
    <col min="6096" max="6096" width="5.28515625" style="1" customWidth="1"/>
    <col min="6097" max="6097" width="36.28515625" style="1" customWidth="1"/>
    <col min="6098" max="6098" width="5.7109375" style="1" customWidth="1"/>
    <col min="6099" max="6099" width="0" style="1" hidden="1" customWidth="1"/>
    <col min="6100" max="6100" width="20.7109375" style="1" customWidth="1"/>
    <col min="6101" max="6101" width="4.7109375" style="1" customWidth="1"/>
    <col min="6102" max="6102" width="0" style="1" hidden="1" customWidth="1"/>
    <col min="6103" max="6103" width="24.7109375" style="1" customWidth="1"/>
    <col min="6104" max="6104" width="12.28515625" style="1" customWidth="1"/>
    <col min="6105" max="6105" width="0" style="1" hidden="1" customWidth="1"/>
    <col min="6106" max="6106" width="3.42578125" style="1" customWidth="1"/>
    <col min="6107" max="6107" width="0" style="1" hidden="1" customWidth="1"/>
    <col min="6108" max="6108" width="17.7109375" style="1" customWidth="1"/>
    <col min="6109" max="6109" width="3.42578125" style="1" customWidth="1"/>
    <col min="6110" max="6110" width="0" style="1" hidden="1" customWidth="1"/>
    <col min="6111" max="6111" width="23.7109375" style="1" customWidth="1"/>
    <col min="6112" max="6112" width="10" style="1" customWidth="1"/>
    <col min="6113" max="6113" width="0" style="1" hidden="1" customWidth="1"/>
    <col min="6114" max="6115" width="14.7109375" style="1" customWidth="1"/>
    <col min="6116" max="6116" width="12.7109375" style="1" customWidth="1"/>
    <col min="6117" max="6117" width="3.28515625" style="1" customWidth="1"/>
    <col min="6118" max="6118" width="30.28515625" style="1" customWidth="1"/>
    <col min="6119" max="6119" width="5" style="1" customWidth="1"/>
    <col min="6120" max="6120" width="0" style="1" hidden="1" customWidth="1"/>
    <col min="6121" max="6121" width="14.28515625" style="1" customWidth="1"/>
    <col min="6122" max="6122" width="5.7109375" style="1" customWidth="1"/>
    <col min="6123" max="6123" width="0" style="1" hidden="1" customWidth="1"/>
    <col min="6124" max="6124" width="17.28515625" style="1" customWidth="1"/>
    <col min="6125" max="6125" width="12.7109375" style="1" customWidth="1"/>
    <col min="6126" max="6126" width="0" style="1" hidden="1" customWidth="1"/>
    <col min="6127" max="6127" width="5.28515625" style="1" customWidth="1"/>
    <col min="6128" max="6128" width="0" style="1" hidden="1" customWidth="1"/>
    <col min="6129" max="6129" width="17" style="1" customWidth="1"/>
    <col min="6130" max="6130" width="6.28515625" style="1" customWidth="1"/>
    <col min="6131" max="6131" width="0" style="1" hidden="1" customWidth="1"/>
    <col min="6132" max="6132" width="14.28515625" style="1" customWidth="1"/>
    <col min="6133" max="6133" width="7.5703125" style="1" customWidth="1"/>
    <col min="6134" max="6134" width="0" style="1" hidden="1" customWidth="1"/>
    <col min="6135" max="6136" width="14.28515625" style="1" customWidth="1"/>
    <col min="6137" max="6137" width="20.7109375" style="1" customWidth="1"/>
    <col min="6138" max="6138" width="14.42578125" style="1" customWidth="1"/>
    <col min="6139" max="6139" width="15" style="1" customWidth="1"/>
    <col min="6140" max="6140" width="2.7109375" style="1" customWidth="1"/>
    <col min="6141" max="6141" width="11.7109375" style="1" customWidth="1"/>
    <col min="6142" max="6142" width="11.5703125" style="1" customWidth="1"/>
    <col min="6143" max="6143" width="2.28515625" style="1" customWidth="1"/>
    <col min="6144" max="6144" width="41" style="1" customWidth="1"/>
    <col min="6145" max="6145" width="14.28515625" style="1" customWidth="1"/>
    <col min="6146" max="6147" width="11.5703125" style="1" customWidth="1"/>
    <col min="6148" max="6148" width="21.7109375" style="1" customWidth="1"/>
    <col min="6149" max="6340" width="11.42578125" style="1"/>
    <col min="6341" max="6341" width="21.7109375" style="1" customWidth="1"/>
    <col min="6342" max="6342" width="13.7109375" style="1" customWidth="1"/>
    <col min="6343" max="6343" width="38.7109375" style="1" customWidth="1"/>
    <col min="6344" max="6344" width="3" style="1" bestFit="1" customWidth="1"/>
    <col min="6345" max="6345" width="32.28515625" style="1" customWidth="1"/>
    <col min="6346" max="6346" width="46.28515625" style="1" customWidth="1"/>
    <col min="6347" max="6347" width="19" style="1" customWidth="1"/>
    <col min="6348" max="6348" width="0" style="1" hidden="1" customWidth="1"/>
    <col min="6349" max="6349" width="17.7109375" style="1" customWidth="1"/>
    <col min="6350" max="6350" width="0" style="1" hidden="1" customWidth="1"/>
    <col min="6351" max="6351" width="22.28515625" style="1" customWidth="1"/>
    <col min="6352" max="6352" width="5.28515625" style="1" customWidth="1"/>
    <col min="6353" max="6353" width="36.28515625" style="1" customWidth="1"/>
    <col min="6354" max="6354" width="5.7109375" style="1" customWidth="1"/>
    <col min="6355" max="6355" width="0" style="1" hidden="1" customWidth="1"/>
    <col min="6356" max="6356" width="20.7109375" style="1" customWidth="1"/>
    <col min="6357" max="6357" width="4.7109375" style="1" customWidth="1"/>
    <col min="6358" max="6358" width="0" style="1" hidden="1" customWidth="1"/>
    <col min="6359" max="6359" width="24.7109375" style="1" customWidth="1"/>
    <col min="6360" max="6360" width="12.28515625" style="1" customWidth="1"/>
    <col min="6361" max="6361" width="0" style="1" hidden="1" customWidth="1"/>
    <col min="6362" max="6362" width="3.42578125" style="1" customWidth="1"/>
    <col min="6363" max="6363" width="0" style="1" hidden="1" customWidth="1"/>
    <col min="6364" max="6364" width="17.7109375" style="1" customWidth="1"/>
    <col min="6365" max="6365" width="3.42578125" style="1" customWidth="1"/>
    <col min="6366" max="6366" width="0" style="1" hidden="1" customWidth="1"/>
    <col min="6367" max="6367" width="23.7109375" style="1" customWidth="1"/>
    <col min="6368" max="6368" width="10" style="1" customWidth="1"/>
    <col min="6369" max="6369" width="0" style="1" hidden="1" customWidth="1"/>
    <col min="6370" max="6371" width="14.7109375" style="1" customWidth="1"/>
    <col min="6372" max="6372" width="12.7109375" style="1" customWidth="1"/>
    <col min="6373" max="6373" width="3.28515625" style="1" customWidth="1"/>
    <col min="6374" max="6374" width="30.28515625" style="1" customWidth="1"/>
    <col min="6375" max="6375" width="5" style="1" customWidth="1"/>
    <col min="6376" max="6376" width="0" style="1" hidden="1" customWidth="1"/>
    <col min="6377" max="6377" width="14.28515625" style="1" customWidth="1"/>
    <col min="6378" max="6378" width="5.7109375" style="1" customWidth="1"/>
    <col min="6379" max="6379" width="0" style="1" hidden="1" customWidth="1"/>
    <col min="6380" max="6380" width="17.28515625" style="1" customWidth="1"/>
    <col min="6381" max="6381" width="12.7109375" style="1" customWidth="1"/>
    <col min="6382" max="6382" width="0" style="1" hidden="1" customWidth="1"/>
    <col min="6383" max="6383" width="5.28515625" style="1" customWidth="1"/>
    <col min="6384" max="6384" width="0" style="1" hidden="1" customWidth="1"/>
    <col min="6385" max="6385" width="17" style="1" customWidth="1"/>
    <col min="6386" max="6386" width="6.28515625" style="1" customWidth="1"/>
    <col min="6387" max="6387" width="0" style="1" hidden="1" customWidth="1"/>
    <col min="6388" max="6388" width="14.28515625" style="1" customWidth="1"/>
    <col min="6389" max="6389" width="7.5703125" style="1" customWidth="1"/>
    <col min="6390" max="6390" width="0" style="1" hidden="1" customWidth="1"/>
    <col min="6391" max="6392" width="14.28515625" style="1" customWidth="1"/>
    <col min="6393" max="6393" width="20.7109375" style="1" customWidth="1"/>
    <col min="6394" max="6394" width="14.42578125" style="1" customWidth="1"/>
    <col min="6395" max="6395" width="15" style="1" customWidth="1"/>
    <col min="6396" max="6396" width="2.7109375" style="1" customWidth="1"/>
    <col min="6397" max="6397" width="11.7109375" style="1" customWidth="1"/>
    <col min="6398" max="6398" width="11.5703125" style="1" customWidth="1"/>
    <col min="6399" max="6399" width="2.28515625" style="1" customWidth="1"/>
    <col min="6400" max="6400" width="41" style="1" customWidth="1"/>
    <col min="6401" max="6401" width="14.28515625" style="1" customWidth="1"/>
    <col min="6402" max="6403" width="11.5703125" style="1" customWidth="1"/>
    <col min="6404" max="6404" width="21.7109375" style="1" customWidth="1"/>
    <col min="6405" max="6596" width="11.42578125" style="1"/>
    <col min="6597" max="6597" width="21.7109375" style="1" customWidth="1"/>
    <col min="6598" max="6598" width="13.7109375" style="1" customWidth="1"/>
    <col min="6599" max="6599" width="38.7109375" style="1" customWidth="1"/>
    <col min="6600" max="6600" width="3" style="1" bestFit="1" customWidth="1"/>
    <col min="6601" max="6601" width="32.28515625" style="1" customWidth="1"/>
    <col min="6602" max="6602" width="46.28515625" style="1" customWidth="1"/>
    <col min="6603" max="6603" width="19" style="1" customWidth="1"/>
    <col min="6604" max="6604" width="0" style="1" hidden="1" customWidth="1"/>
    <col min="6605" max="6605" width="17.7109375" style="1" customWidth="1"/>
    <col min="6606" max="6606" width="0" style="1" hidden="1" customWidth="1"/>
    <col min="6607" max="6607" width="22.28515625" style="1" customWidth="1"/>
    <col min="6608" max="6608" width="5.28515625" style="1" customWidth="1"/>
    <col min="6609" max="6609" width="36.28515625" style="1" customWidth="1"/>
    <col min="6610" max="6610" width="5.7109375" style="1" customWidth="1"/>
    <col min="6611" max="6611" width="0" style="1" hidden="1" customWidth="1"/>
    <col min="6612" max="6612" width="20.7109375" style="1" customWidth="1"/>
    <col min="6613" max="6613" width="4.7109375" style="1" customWidth="1"/>
    <col min="6614" max="6614" width="0" style="1" hidden="1" customWidth="1"/>
    <col min="6615" max="6615" width="24.7109375" style="1" customWidth="1"/>
    <col min="6616" max="6616" width="12.28515625" style="1" customWidth="1"/>
    <col min="6617" max="6617" width="0" style="1" hidden="1" customWidth="1"/>
    <col min="6618" max="6618" width="3.42578125" style="1" customWidth="1"/>
    <col min="6619" max="6619" width="0" style="1" hidden="1" customWidth="1"/>
    <col min="6620" max="6620" width="17.7109375" style="1" customWidth="1"/>
    <col min="6621" max="6621" width="3.42578125" style="1" customWidth="1"/>
    <col min="6622" max="6622" width="0" style="1" hidden="1" customWidth="1"/>
    <col min="6623" max="6623" width="23.7109375" style="1" customWidth="1"/>
    <col min="6624" max="6624" width="10" style="1" customWidth="1"/>
    <col min="6625" max="6625" width="0" style="1" hidden="1" customWidth="1"/>
    <col min="6626" max="6627" width="14.7109375" style="1" customWidth="1"/>
    <col min="6628" max="6628" width="12.7109375" style="1" customWidth="1"/>
    <col min="6629" max="6629" width="3.28515625" style="1" customWidth="1"/>
    <col min="6630" max="6630" width="30.28515625" style="1" customWidth="1"/>
    <col min="6631" max="6631" width="5" style="1" customWidth="1"/>
    <col min="6632" max="6632" width="0" style="1" hidden="1" customWidth="1"/>
    <col min="6633" max="6633" width="14.28515625" style="1" customWidth="1"/>
    <col min="6634" max="6634" width="5.7109375" style="1" customWidth="1"/>
    <col min="6635" max="6635" width="0" style="1" hidden="1" customWidth="1"/>
    <col min="6636" max="6636" width="17.28515625" style="1" customWidth="1"/>
    <col min="6637" max="6637" width="12.7109375" style="1" customWidth="1"/>
    <col min="6638" max="6638" width="0" style="1" hidden="1" customWidth="1"/>
    <col min="6639" max="6639" width="5.28515625" style="1" customWidth="1"/>
    <col min="6640" max="6640" width="0" style="1" hidden="1" customWidth="1"/>
    <col min="6641" max="6641" width="17" style="1" customWidth="1"/>
    <col min="6642" max="6642" width="6.28515625" style="1" customWidth="1"/>
    <col min="6643" max="6643" width="0" style="1" hidden="1" customWidth="1"/>
    <col min="6644" max="6644" width="14.28515625" style="1" customWidth="1"/>
    <col min="6645" max="6645" width="7.5703125" style="1" customWidth="1"/>
    <col min="6646" max="6646" width="0" style="1" hidden="1" customWidth="1"/>
    <col min="6647" max="6648" width="14.28515625" style="1" customWidth="1"/>
    <col min="6649" max="6649" width="20.7109375" style="1" customWidth="1"/>
    <col min="6650" max="6650" width="14.42578125" style="1" customWidth="1"/>
    <col min="6651" max="6651" width="15" style="1" customWidth="1"/>
    <col min="6652" max="6652" width="2.7109375" style="1" customWidth="1"/>
    <col min="6653" max="6653" width="11.7109375" style="1" customWidth="1"/>
    <col min="6654" max="6654" width="11.5703125" style="1" customWidth="1"/>
    <col min="6655" max="6655" width="2.28515625" style="1" customWidth="1"/>
    <col min="6656" max="6656" width="41" style="1" customWidth="1"/>
    <col min="6657" max="6657" width="14.28515625" style="1" customWidth="1"/>
    <col min="6658" max="6659" width="11.5703125" style="1" customWidth="1"/>
    <col min="6660" max="6660" width="21.7109375" style="1" customWidth="1"/>
    <col min="6661" max="6852" width="11.42578125" style="1"/>
    <col min="6853" max="6853" width="21.7109375" style="1" customWidth="1"/>
    <col min="6854" max="6854" width="13.7109375" style="1" customWidth="1"/>
    <col min="6855" max="6855" width="38.7109375" style="1" customWidth="1"/>
    <col min="6856" max="6856" width="3" style="1" bestFit="1" customWidth="1"/>
    <col min="6857" max="6857" width="32.28515625" style="1" customWidth="1"/>
    <col min="6858" max="6858" width="46.28515625" style="1" customWidth="1"/>
    <col min="6859" max="6859" width="19" style="1" customWidth="1"/>
    <col min="6860" max="6860" width="0" style="1" hidden="1" customWidth="1"/>
    <col min="6861" max="6861" width="17.7109375" style="1" customWidth="1"/>
    <col min="6862" max="6862" width="0" style="1" hidden="1" customWidth="1"/>
    <col min="6863" max="6863" width="22.28515625" style="1" customWidth="1"/>
    <col min="6864" max="6864" width="5.28515625" style="1" customWidth="1"/>
    <col min="6865" max="6865" width="36.28515625" style="1" customWidth="1"/>
    <col min="6866" max="6866" width="5.7109375" style="1" customWidth="1"/>
    <col min="6867" max="6867" width="0" style="1" hidden="1" customWidth="1"/>
    <col min="6868" max="6868" width="20.7109375" style="1" customWidth="1"/>
    <col min="6869" max="6869" width="4.7109375" style="1" customWidth="1"/>
    <col min="6870" max="6870" width="0" style="1" hidden="1" customWidth="1"/>
    <col min="6871" max="6871" width="24.7109375" style="1" customWidth="1"/>
    <col min="6872" max="6872" width="12.28515625" style="1" customWidth="1"/>
    <col min="6873" max="6873" width="0" style="1" hidden="1" customWidth="1"/>
    <col min="6874" max="6874" width="3.42578125" style="1" customWidth="1"/>
    <col min="6875" max="6875" width="0" style="1" hidden="1" customWidth="1"/>
    <col min="6876" max="6876" width="17.7109375" style="1" customWidth="1"/>
    <col min="6877" max="6877" width="3.42578125" style="1" customWidth="1"/>
    <col min="6878" max="6878" width="0" style="1" hidden="1" customWidth="1"/>
    <col min="6879" max="6879" width="23.7109375" style="1" customWidth="1"/>
    <col min="6880" max="6880" width="10" style="1" customWidth="1"/>
    <col min="6881" max="6881" width="0" style="1" hidden="1" customWidth="1"/>
    <col min="6882" max="6883" width="14.7109375" style="1" customWidth="1"/>
    <col min="6884" max="6884" width="12.7109375" style="1" customWidth="1"/>
    <col min="6885" max="6885" width="3.28515625" style="1" customWidth="1"/>
    <col min="6886" max="6886" width="30.28515625" style="1" customWidth="1"/>
    <col min="6887" max="6887" width="5" style="1" customWidth="1"/>
    <col min="6888" max="6888" width="0" style="1" hidden="1" customWidth="1"/>
    <col min="6889" max="6889" width="14.28515625" style="1" customWidth="1"/>
    <col min="6890" max="6890" width="5.7109375" style="1" customWidth="1"/>
    <col min="6891" max="6891" width="0" style="1" hidden="1" customWidth="1"/>
    <col min="6892" max="6892" width="17.28515625" style="1" customWidth="1"/>
    <col min="6893" max="6893" width="12.7109375" style="1" customWidth="1"/>
    <col min="6894" max="6894" width="0" style="1" hidden="1" customWidth="1"/>
    <col min="6895" max="6895" width="5.28515625" style="1" customWidth="1"/>
    <col min="6896" max="6896" width="0" style="1" hidden="1" customWidth="1"/>
    <col min="6897" max="6897" width="17" style="1" customWidth="1"/>
    <col min="6898" max="6898" width="6.28515625" style="1" customWidth="1"/>
    <col min="6899" max="6899" width="0" style="1" hidden="1" customWidth="1"/>
    <col min="6900" max="6900" width="14.28515625" style="1" customWidth="1"/>
    <col min="6901" max="6901" width="7.5703125" style="1" customWidth="1"/>
    <col min="6902" max="6902" width="0" style="1" hidden="1" customWidth="1"/>
    <col min="6903" max="6904" width="14.28515625" style="1" customWidth="1"/>
    <col min="6905" max="6905" width="20.7109375" style="1" customWidth="1"/>
    <col min="6906" max="6906" width="14.42578125" style="1" customWidth="1"/>
    <col min="6907" max="6907" width="15" style="1" customWidth="1"/>
    <col min="6908" max="6908" width="2.7109375" style="1" customWidth="1"/>
    <col min="6909" max="6909" width="11.7109375" style="1" customWidth="1"/>
    <col min="6910" max="6910" width="11.5703125" style="1" customWidth="1"/>
    <col min="6911" max="6911" width="2.28515625" style="1" customWidth="1"/>
    <col min="6912" max="6912" width="41" style="1" customWidth="1"/>
    <col min="6913" max="6913" width="14.28515625" style="1" customWidth="1"/>
    <col min="6914" max="6915" width="11.5703125" style="1" customWidth="1"/>
    <col min="6916" max="6916" width="21.7109375" style="1" customWidth="1"/>
    <col min="6917" max="7108" width="11.42578125" style="1"/>
    <col min="7109" max="7109" width="21.7109375" style="1" customWidth="1"/>
    <col min="7110" max="7110" width="13.7109375" style="1" customWidth="1"/>
    <col min="7111" max="7111" width="38.7109375" style="1" customWidth="1"/>
    <col min="7112" max="7112" width="3" style="1" bestFit="1" customWidth="1"/>
    <col min="7113" max="7113" width="32.28515625" style="1" customWidth="1"/>
    <col min="7114" max="7114" width="46.28515625" style="1" customWidth="1"/>
    <col min="7115" max="7115" width="19" style="1" customWidth="1"/>
    <col min="7116" max="7116" width="0" style="1" hidden="1" customWidth="1"/>
    <col min="7117" max="7117" width="17.7109375" style="1" customWidth="1"/>
    <col min="7118" max="7118" width="0" style="1" hidden="1" customWidth="1"/>
    <col min="7119" max="7119" width="22.28515625" style="1" customWidth="1"/>
    <col min="7120" max="7120" width="5.28515625" style="1" customWidth="1"/>
    <col min="7121" max="7121" width="36.28515625" style="1" customWidth="1"/>
    <col min="7122" max="7122" width="5.7109375" style="1" customWidth="1"/>
    <col min="7123" max="7123" width="0" style="1" hidden="1" customWidth="1"/>
    <col min="7124" max="7124" width="20.7109375" style="1" customWidth="1"/>
    <col min="7125" max="7125" width="4.7109375" style="1" customWidth="1"/>
    <col min="7126" max="7126" width="0" style="1" hidden="1" customWidth="1"/>
    <col min="7127" max="7127" width="24.7109375" style="1" customWidth="1"/>
    <col min="7128" max="7128" width="12.28515625" style="1" customWidth="1"/>
    <col min="7129" max="7129" width="0" style="1" hidden="1" customWidth="1"/>
    <col min="7130" max="7130" width="3.42578125" style="1" customWidth="1"/>
    <col min="7131" max="7131" width="0" style="1" hidden="1" customWidth="1"/>
    <col min="7132" max="7132" width="17.7109375" style="1" customWidth="1"/>
    <col min="7133" max="7133" width="3.42578125" style="1" customWidth="1"/>
    <col min="7134" max="7134" width="0" style="1" hidden="1" customWidth="1"/>
    <col min="7135" max="7135" width="23.7109375" style="1" customWidth="1"/>
    <col min="7136" max="7136" width="10" style="1" customWidth="1"/>
    <col min="7137" max="7137" width="0" style="1" hidden="1" customWidth="1"/>
    <col min="7138" max="7139" width="14.7109375" style="1" customWidth="1"/>
    <col min="7140" max="7140" width="12.7109375" style="1" customWidth="1"/>
    <col min="7141" max="7141" width="3.28515625" style="1" customWidth="1"/>
    <col min="7142" max="7142" width="30.28515625" style="1" customWidth="1"/>
    <col min="7143" max="7143" width="5" style="1" customWidth="1"/>
    <col min="7144" max="7144" width="0" style="1" hidden="1" customWidth="1"/>
    <col min="7145" max="7145" width="14.28515625" style="1" customWidth="1"/>
    <col min="7146" max="7146" width="5.7109375" style="1" customWidth="1"/>
    <col min="7147" max="7147" width="0" style="1" hidden="1" customWidth="1"/>
    <col min="7148" max="7148" width="17.28515625" style="1" customWidth="1"/>
    <col min="7149" max="7149" width="12.7109375" style="1" customWidth="1"/>
    <col min="7150" max="7150" width="0" style="1" hidden="1" customWidth="1"/>
    <col min="7151" max="7151" width="5.28515625" style="1" customWidth="1"/>
    <col min="7152" max="7152" width="0" style="1" hidden="1" customWidth="1"/>
    <col min="7153" max="7153" width="17" style="1" customWidth="1"/>
    <col min="7154" max="7154" width="6.28515625" style="1" customWidth="1"/>
    <col min="7155" max="7155" width="0" style="1" hidden="1" customWidth="1"/>
    <col min="7156" max="7156" width="14.28515625" style="1" customWidth="1"/>
    <col min="7157" max="7157" width="7.5703125" style="1" customWidth="1"/>
    <col min="7158" max="7158" width="0" style="1" hidden="1" customWidth="1"/>
    <col min="7159" max="7160" width="14.28515625" style="1" customWidth="1"/>
    <col min="7161" max="7161" width="20.7109375" style="1" customWidth="1"/>
    <col min="7162" max="7162" width="14.42578125" style="1" customWidth="1"/>
    <col min="7163" max="7163" width="15" style="1" customWidth="1"/>
    <col min="7164" max="7164" width="2.7109375" style="1" customWidth="1"/>
    <col min="7165" max="7165" width="11.7109375" style="1" customWidth="1"/>
    <col min="7166" max="7166" width="11.5703125" style="1" customWidth="1"/>
    <col min="7167" max="7167" width="2.28515625" style="1" customWidth="1"/>
    <col min="7168" max="7168" width="41" style="1" customWidth="1"/>
    <col min="7169" max="7169" width="14.28515625" style="1" customWidth="1"/>
    <col min="7170" max="7171" width="11.5703125" style="1" customWidth="1"/>
    <col min="7172" max="7172" width="21.7109375" style="1" customWidth="1"/>
    <col min="7173" max="7364" width="11.42578125" style="1"/>
    <col min="7365" max="7365" width="21.7109375" style="1" customWidth="1"/>
    <col min="7366" max="7366" width="13.7109375" style="1" customWidth="1"/>
    <col min="7367" max="7367" width="38.7109375" style="1" customWidth="1"/>
    <col min="7368" max="7368" width="3" style="1" bestFit="1" customWidth="1"/>
    <col min="7369" max="7369" width="32.28515625" style="1" customWidth="1"/>
    <col min="7370" max="7370" width="46.28515625" style="1" customWidth="1"/>
    <col min="7371" max="7371" width="19" style="1" customWidth="1"/>
    <col min="7372" max="7372" width="0" style="1" hidden="1" customWidth="1"/>
    <col min="7373" max="7373" width="17.7109375" style="1" customWidth="1"/>
    <col min="7374" max="7374" width="0" style="1" hidden="1" customWidth="1"/>
    <col min="7375" max="7375" width="22.28515625" style="1" customWidth="1"/>
    <col min="7376" max="7376" width="5.28515625" style="1" customWidth="1"/>
    <col min="7377" max="7377" width="36.28515625" style="1" customWidth="1"/>
    <col min="7378" max="7378" width="5.7109375" style="1" customWidth="1"/>
    <col min="7379" max="7379" width="0" style="1" hidden="1" customWidth="1"/>
    <col min="7380" max="7380" width="20.7109375" style="1" customWidth="1"/>
    <col min="7381" max="7381" width="4.7109375" style="1" customWidth="1"/>
    <col min="7382" max="7382" width="0" style="1" hidden="1" customWidth="1"/>
    <col min="7383" max="7383" width="24.7109375" style="1" customWidth="1"/>
    <col min="7384" max="7384" width="12.28515625" style="1" customWidth="1"/>
    <col min="7385" max="7385" width="0" style="1" hidden="1" customWidth="1"/>
    <col min="7386" max="7386" width="3.42578125" style="1" customWidth="1"/>
    <col min="7387" max="7387" width="0" style="1" hidden="1" customWidth="1"/>
    <col min="7388" max="7388" width="17.7109375" style="1" customWidth="1"/>
    <col min="7389" max="7389" width="3.42578125" style="1" customWidth="1"/>
    <col min="7390" max="7390" width="0" style="1" hidden="1" customWidth="1"/>
    <col min="7391" max="7391" width="23.7109375" style="1" customWidth="1"/>
    <col min="7392" max="7392" width="10" style="1" customWidth="1"/>
    <col min="7393" max="7393" width="0" style="1" hidden="1" customWidth="1"/>
    <col min="7394" max="7395" width="14.7109375" style="1" customWidth="1"/>
    <col min="7396" max="7396" width="12.7109375" style="1" customWidth="1"/>
    <col min="7397" max="7397" width="3.28515625" style="1" customWidth="1"/>
    <col min="7398" max="7398" width="30.28515625" style="1" customWidth="1"/>
    <col min="7399" max="7399" width="5" style="1" customWidth="1"/>
    <col min="7400" max="7400" width="0" style="1" hidden="1" customWidth="1"/>
    <col min="7401" max="7401" width="14.28515625" style="1" customWidth="1"/>
    <col min="7402" max="7402" width="5.7109375" style="1" customWidth="1"/>
    <col min="7403" max="7403" width="0" style="1" hidden="1" customWidth="1"/>
    <col min="7404" max="7404" width="17.28515625" style="1" customWidth="1"/>
    <col min="7405" max="7405" width="12.7109375" style="1" customWidth="1"/>
    <col min="7406" max="7406" width="0" style="1" hidden="1" customWidth="1"/>
    <col min="7407" max="7407" width="5.28515625" style="1" customWidth="1"/>
    <col min="7408" max="7408" width="0" style="1" hidden="1" customWidth="1"/>
    <col min="7409" max="7409" width="17" style="1" customWidth="1"/>
    <col min="7410" max="7410" width="6.28515625" style="1" customWidth="1"/>
    <col min="7411" max="7411" width="0" style="1" hidden="1" customWidth="1"/>
    <col min="7412" max="7412" width="14.28515625" style="1" customWidth="1"/>
    <col min="7413" max="7413" width="7.5703125" style="1" customWidth="1"/>
    <col min="7414" max="7414" width="0" style="1" hidden="1" customWidth="1"/>
    <col min="7415" max="7416" width="14.28515625" style="1" customWidth="1"/>
    <col min="7417" max="7417" width="20.7109375" style="1" customWidth="1"/>
    <col min="7418" max="7418" width="14.42578125" style="1" customWidth="1"/>
    <col min="7419" max="7419" width="15" style="1" customWidth="1"/>
    <col min="7420" max="7420" width="2.7109375" style="1" customWidth="1"/>
    <col min="7421" max="7421" width="11.7109375" style="1" customWidth="1"/>
    <col min="7422" max="7422" width="11.5703125" style="1" customWidth="1"/>
    <col min="7423" max="7423" width="2.28515625" style="1" customWidth="1"/>
    <col min="7424" max="7424" width="41" style="1" customWidth="1"/>
    <col min="7425" max="7425" width="14.28515625" style="1" customWidth="1"/>
    <col min="7426" max="7427" width="11.5703125" style="1" customWidth="1"/>
    <col min="7428" max="7428" width="21.7109375" style="1" customWidth="1"/>
    <col min="7429" max="7620" width="11.42578125" style="1"/>
    <col min="7621" max="7621" width="21.7109375" style="1" customWidth="1"/>
    <col min="7622" max="7622" width="13.7109375" style="1" customWidth="1"/>
    <col min="7623" max="7623" width="38.7109375" style="1" customWidth="1"/>
    <col min="7624" max="7624" width="3" style="1" bestFit="1" customWidth="1"/>
    <col min="7625" max="7625" width="32.28515625" style="1" customWidth="1"/>
    <col min="7626" max="7626" width="46.28515625" style="1" customWidth="1"/>
    <col min="7627" max="7627" width="19" style="1" customWidth="1"/>
    <col min="7628" max="7628" width="0" style="1" hidden="1" customWidth="1"/>
    <col min="7629" max="7629" width="17.7109375" style="1" customWidth="1"/>
    <col min="7630" max="7630" width="0" style="1" hidden="1" customWidth="1"/>
    <col min="7631" max="7631" width="22.28515625" style="1" customWidth="1"/>
    <col min="7632" max="7632" width="5.28515625" style="1" customWidth="1"/>
    <col min="7633" max="7633" width="36.28515625" style="1" customWidth="1"/>
    <col min="7634" max="7634" width="5.7109375" style="1" customWidth="1"/>
    <col min="7635" max="7635" width="0" style="1" hidden="1" customWidth="1"/>
    <col min="7636" max="7636" width="20.7109375" style="1" customWidth="1"/>
    <col min="7637" max="7637" width="4.7109375" style="1" customWidth="1"/>
    <col min="7638" max="7638" width="0" style="1" hidden="1" customWidth="1"/>
    <col min="7639" max="7639" width="24.7109375" style="1" customWidth="1"/>
    <col min="7640" max="7640" width="12.28515625" style="1" customWidth="1"/>
    <col min="7641" max="7641" width="0" style="1" hidden="1" customWidth="1"/>
    <col min="7642" max="7642" width="3.42578125" style="1" customWidth="1"/>
    <col min="7643" max="7643" width="0" style="1" hidden="1" customWidth="1"/>
    <col min="7644" max="7644" width="17.7109375" style="1" customWidth="1"/>
    <col min="7645" max="7645" width="3.42578125" style="1" customWidth="1"/>
    <col min="7646" max="7646" width="0" style="1" hidden="1" customWidth="1"/>
    <col min="7647" max="7647" width="23.7109375" style="1" customWidth="1"/>
    <col min="7648" max="7648" width="10" style="1" customWidth="1"/>
    <col min="7649" max="7649" width="0" style="1" hidden="1" customWidth="1"/>
    <col min="7650" max="7651" width="14.7109375" style="1" customWidth="1"/>
    <col min="7652" max="7652" width="12.7109375" style="1" customWidth="1"/>
    <col min="7653" max="7653" width="3.28515625" style="1" customWidth="1"/>
    <col min="7654" max="7654" width="30.28515625" style="1" customWidth="1"/>
    <col min="7655" max="7655" width="5" style="1" customWidth="1"/>
    <col min="7656" max="7656" width="0" style="1" hidden="1" customWidth="1"/>
    <col min="7657" max="7657" width="14.28515625" style="1" customWidth="1"/>
    <col min="7658" max="7658" width="5.7109375" style="1" customWidth="1"/>
    <col min="7659" max="7659" width="0" style="1" hidden="1" customWidth="1"/>
    <col min="7660" max="7660" width="17.28515625" style="1" customWidth="1"/>
    <col min="7661" max="7661" width="12.7109375" style="1" customWidth="1"/>
    <col min="7662" max="7662" width="0" style="1" hidden="1" customWidth="1"/>
    <col min="7663" max="7663" width="5.28515625" style="1" customWidth="1"/>
    <col min="7664" max="7664" width="0" style="1" hidden="1" customWidth="1"/>
    <col min="7665" max="7665" width="17" style="1" customWidth="1"/>
    <col min="7666" max="7666" width="6.28515625" style="1" customWidth="1"/>
    <col min="7667" max="7667" width="0" style="1" hidden="1" customWidth="1"/>
    <col min="7668" max="7668" width="14.28515625" style="1" customWidth="1"/>
    <col min="7669" max="7669" width="7.5703125" style="1" customWidth="1"/>
    <col min="7670" max="7670" width="0" style="1" hidden="1" customWidth="1"/>
    <col min="7671" max="7672" width="14.28515625" style="1" customWidth="1"/>
    <col min="7673" max="7673" width="20.7109375" style="1" customWidth="1"/>
    <col min="7674" max="7674" width="14.42578125" style="1" customWidth="1"/>
    <col min="7675" max="7675" width="15" style="1" customWidth="1"/>
    <col min="7676" max="7676" width="2.7109375" style="1" customWidth="1"/>
    <col min="7677" max="7677" width="11.7109375" style="1" customWidth="1"/>
    <col min="7678" max="7678" width="11.5703125" style="1" customWidth="1"/>
    <col min="7679" max="7679" width="2.28515625" style="1" customWidth="1"/>
    <col min="7680" max="7680" width="41" style="1" customWidth="1"/>
    <col min="7681" max="7681" width="14.28515625" style="1" customWidth="1"/>
    <col min="7682" max="7683" width="11.5703125" style="1" customWidth="1"/>
    <col min="7684" max="7684" width="21.7109375" style="1" customWidth="1"/>
    <col min="7685" max="7876" width="11.42578125" style="1"/>
    <col min="7877" max="7877" width="21.7109375" style="1" customWidth="1"/>
    <col min="7878" max="7878" width="13.7109375" style="1" customWidth="1"/>
    <col min="7879" max="7879" width="38.7109375" style="1" customWidth="1"/>
    <col min="7880" max="7880" width="3" style="1" bestFit="1" customWidth="1"/>
    <col min="7881" max="7881" width="32.28515625" style="1" customWidth="1"/>
    <col min="7882" max="7882" width="46.28515625" style="1" customWidth="1"/>
    <col min="7883" max="7883" width="19" style="1" customWidth="1"/>
    <col min="7884" max="7884" width="0" style="1" hidden="1" customWidth="1"/>
    <col min="7885" max="7885" width="17.7109375" style="1" customWidth="1"/>
    <col min="7886" max="7886" width="0" style="1" hidden="1" customWidth="1"/>
    <col min="7887" max="7887" width="22.28515625" style="1" customWidth="1"/>
    <col min="7888" max="7888" width="5.28515625" style="1" customWidth="1"/>
    <col min="7889" max="7889" width="36.28515625" style="1" customWidth="1"/>
    <col min="7890" max="7890" width="5.7109375" style="1" customWidth="1"/>
    <col min="7891" max="7891" width="0" style="1" hidden="1" customWidth="1"/>
    <col min="7892" max="7892" width="20.7109375" style="1" customWidth="1"/>
    <col min="7893" max="7893" width="4.7109375" style="1" customWidth="1"/>
    <col min="7894" max="7894" width="0" style="1" hidden="1" customWidth="1"/>
    <col min="7895" max="7895" width="24.7109375" style="1" customWidth="1"/>
    <col min="7896" max="7896" width="12.28515625" style="1" customWidth="1"/>
    <col min="7897" max="7897" width="0" style="1" hidden="1" customWidth="1"/>
    <col min="7898" max="7898" width="3.42578125" style="1" customWidth="1"/>
    <col min="7899" max="7899" width="0" style="1" hidden="1" customWidth="1"/>
    <col min="7900" max="7900" width="17.7109375" style="1" customWidth="1"/>
    <col min="7901" max="7901" width="3.42578125" style="1" customWidth="1"/>
    <col min="7902" max="7902" width="0" style="1" hidden="1" customWidth="1"/>
    <col min="7903" max="7903" width="23.7109375" style="1" customWidth="1"/>
    <col min="7904" max="7904" width="10" style="1" customWidth="1"/>
    <col min="7905" max="7905" width="0" style="1" hidden="1" customWidth="1"/>
    <col min="7906" max="7907" width="14.7109375" style="1" customWidth="1"/>
    <col min="7908" max="7908" width="12.7109375" style="1" customWidth="1"/>
    <col min="7909" max="7909" width="3.28515625" style="1" customWidth="1"/>
    <col min="7910" max="7910" width="30.28515625" style="1" customWidth="1"/>
    <col min="7911" max="7911" width="5" style="1" customWidth="1"/>
    <col min="7912" max="7912" width="0" style="1" hidden="1" customWidth="1"/>
    <col min="7913" max="7913" width="14.28515625" style="1" customWidth="1"/>
    <col min="7914" max="7914" width="5.7109375" style="1" customWidth="1"/>
    <col min="7915" max="7915" width="0" style="1" hidden="1" customWidth="1"/>
    <col min="7916" max="7916" width="17.28515625" style="1" customWidth="1"/>
    <col min="7917" max="7917" width="12.7109375" style="1" customWidth="1"/>
    <col min="7918" max="7918" width="0" style="1" hidden="1" customWidth="1"/>
    <col min="7919" max="7919" width="5.28515625" style="1" customWidth="1"/>
    <col min="7920" max="7920" width="0" style="1" hidden="1" customWidth="1"/>
    <col min="7921" max="7921" width="17" style="1" customWidth="1"/>
    <col min="7922" max="7922" width="6.28515625" style="1" customWidth="1"/>
    <col min="7923" max="7923" width="0" style="1" hidden="1" customWidth="1"/>
    <col min="7924" max="7924" width="14.28515625" style="1" customWidth="1"/>
    <col min="7925" max="7925" width="7.5703125" style="1" customWidth="1"/>
    <col min="7926" max="7926" width="0" style="1" hidden="1" customWidth="1"/>
    <col min="7927" max="7928" width="14.28515625" style="1" customWidth="1"/>
    <col min="7929" max="7929" width="20.7109375" style="1" customWidth="1"/>
    <col min="7930" max="7930" width="14.42578125" style="1" customWidth="1"/>
    <col min="7931" max="7931" width="15" style="1" customWidth="1"/>
    <col min="7932" max="7932" width="2.7109375" style="1" customWidth="1"/>
    <col min="7933" max="7933" width="11.7109375" style="1" customWidth="1"/>
    <col min="7934" max="7934" width="11.5703125" style="1" customWidth="1"/>
    <col min="7935" max="7935" width="2.28515625" style="1" customWidth="1"/>
    <col min="7936" max="7936" width="41" style="1" customWidth="1"/>
    <col min="7937" max="7937" width="14.28515625" style="1" customWidth="1"/>
    <col min="7938" max="7939" width="11.5703125" style="1" customWidth="1"/>
    <col min="7940" max="7940" width="21.7109375" style="1" customWidth="1"/>
    <col min="7941" max="8132" width="11.42578125" style="1"/>
    <col min="8133" max="8133" width="21.7109375" style="1" customWidth="1"/>
    <col min="8134" max="8134" width="13.7109375" style="1" customWidth="1"/>
    <col min="8135" max="8135" width="38.7109375" style="1" customWidth="1"/>
    <col min="8136" max="8136" width="3" style="1" bestFit="1" customWidth="1"/>
    <col min="8137" max="8137" width="32.28515625" style="1" customWidth="1"/>
    <col min="8138" max="8138" width="46.28515625" style="1" customWidth="1"/>
    <col min="8139" max="8139" width="19" style="1" customWidth="1"/>
    <col min="8140" max="8140" width="0" style="1" hidden="1" customWidth="1"/>
    <col min="8141" max="8141" width="17.7109375" style="1" customWidth="1"/>
    <col min="8142" max="8142" width="0" style="1" hidden="1" customWidth="1"/>
    <col min="8143" max="8143" width="22.28515625" style="1" customWidth="1"/>
    <col min="8144" max="8144" width="5.28515625" style="1" customWidth="1"/>
    <col min="8145" max="8145" width="36.28515625" style="1" customWidth="1"/>
    <col min="8146" max="8146" width="5.7109375" style="1" customWidth="1"/>
    <col min="8147" max="8147" width="0" style="1" hidden="1" customWidth="1"/>
    <col min="8148" max="8148" width="20.7109375" style="1" customWidth="1"/>
    <col min="8149" max="8149" width="4.7109375" style="1" customWidth="1"/>
    <col min="8150" max="8150" width="0" style="1" hidden="1" customWidth="1"/>
    <col min="8151" max="8151" width="24.7109375" style="1" customWidth="1"/>
    <col min="8152" max="8152" width="12.28515625" style="1" customWidth="1"/>
    <col min="8153" max="8153" width="0" style="1" hidden="1" customWidth="1"/>
    <col min="8154" max="8154" width="3.42578125" style="1" customWidth="1"/>
    <col min="8155" max="8155" width="0" style="1" hidden="1" customWidth="1"/>
    <col min="8156" max="8156" width="17.7109375" style="1" customWidth="1"/>
    <col min="8157" max="8157" width="3.42578125" style="1" customWidth="1"/>
    <col min="8158" max="8158" width="0" style="1" hidden="1" customWidth="1"/>
    <col min="8159" max="8159" width="23.7109375" style="1" customWidth="1"/>
    <col min="8160" max="8160" width="10" style="1" customWidth="1"/>
    <col min="8161" max="8161" width="0" style="1" hidden="1" customWidth="1"/>
    <col min="8162" max="8163" width="14.7109375" style="1" customWidth="1"/>
    <col min="8164" max="8164" width="12.7109375" style="1" customWidth="1"/>
    <col min="8165" max="8165" width="3.28515625" style="1" customWidth="1"/>
    <col min="8166" max="8166" width="30.28515625" style="1" customWidth="1"/>
    <col min="8167" max="8167" width="5" style="1" customWidth="1"/>
    <col min="8168" max="8168" width="0" style="1" hidden="1" customWidth="1"/>
    <col min="8169" max="8169" width="14.28515625" style="1" customWidth="1"/>
    <col min="8170" max="8170" width="5.7109375" style="1" customWidth="1"/>
    <col min="8171" max="8171" width="0" style="1" hidden="1" customWidth="1"/>
    <col min="8172" max="8172" width="17.28515625" style="1" customWidth="1"/>
    <col min="8173" max="8173" width="12.7109375" style="1" customWidth="1"/>
    <col min="8174" max="8174" width="0" style="1" hidden="1" customWidth="1"/>
    <col min="8175" max="8175" width="5.28515625" style="1" customWidth="1"/>
    <col min="8176" max="8176" width="0" style="1" hidden="1" customWidth="1"/>
    <col min="8177" max="8177" width="17" style="1" customWidth="1"/>
    <col min="8178" max="8178" width="6.28515625" style="1" customWidth="1"/>
    <col min="8179" max="8179" width="0" style="1" hidden="1" customWidth="1"/>
    <col min="8180" max="8180" width="14.28515625" style="1" customWidth="1"/>
    <col min="8181" max="8181" width="7.5703125" style="1" customWidth="1"/>
    <col min="8182" max="8182" width="0" style="1" hidden="1" customWidth="1"/>
    <col min="8183" max="8184" width="14.28515625" style="1" customWidth="1"/>
    <col min="8185" max="8185" width="20.7109375" style="1" customWidth="1"/>
    <col min="8186" max="8186" width="14.42578125" style="1" customWidth="1"/>
    <col min="8187" max="8187" width="15" style="1" customWidth="1"/>
    <col min="8188" max="8188" width="2.7109375" style="1" customWidth="1"/>
    <col min="8189" max="8189" width="11.7109375" style="1" customWidth="1"/>
    <col min="8190" max="8190" width="11.5703125" style="1" customWidth="1"/>
    <col min="8191" max="8191" width="2.28515625" style="1" customWidth="1"/>
    <col min="8192" max="8192" width="41" style="1" customWidth="1"/>
    <col min="8193" max="8193" width="14.28515625" style="1" customWidth="1"/>
    <col min="8194" max="8195" width="11.5703125" style="1" customWidth="1"/>
    <col min="8196" max="8196" width="21.7109375" style="1" customWidth="1"/>
    <col min="8197" max="8388" width="11.42578125" style="1"/>
    <col min="8389" max="8389" width="21.7109375" style="1" customWidth="1"/>
    <col min="8390" max="8390" width="13.7109375" style="1" customWidth="1"/>
    <col min="8391" max="8391" width="38.7109375" style="1" customWidth="1"/>
    <col min="8392" max="8392" width="3" style="1" bestFit="1" customWidth="1"/>
    <col min="8393" max="8393" width="32.28515625" style="1" customWidth="1"/>
    <col min="8394" max="8394" width="46.28515625" style="1" customWidth="1"/>
    <col min="8395" max="8395" width="19" style="1" customWidth="1"/>
    <col min="8396" max="8396" width="0" style="1" hidden="1" customWidth="1"/>
    <col min="8397" max="8397" width="17.7109375" style="1" customWidth="1"/>
    <col min="8398" max="8398" width="0" style="1" hidden="1" customWidth="1"/>
    <col min="8399" max="8399" width="22.28515625" style="1" customWidth="1"/>
    <col min="8400" max="8400" width="5.28515625" style="1" customWidth="1"/>
    <col min="8401" max="8401" width="36.28515625" style="1" customWidth="1"/>
    <col min="8402" max="8402" width="5.7109375" style="1" customWidth="1"/>
    <col min="8403" max="8403" width="0" style="1" hidden="1" customWidth="1"/>
    <col min="8404" max="8404" width="20.7109375" style="1" customWidth="1"/>
    <col min="8405" max="8405" width="4.7109375" style="1" customWidth="1"/>
    <col min="8406" max="8406" width="0" style="1" hidden="1" customWidth="1"/>
    <col min="8407" max="8407" width="24.7109375" style="1" customWidth="1"/>
    <col min="8408" max="8408" width="12.28515625" style="1" customWidth="1"/>
    <col min="8409" max="8409" width="0" style="1" hidden="1" customWidth="1"/>
    <col min="8410" max="8410" width="3.42578125" style="1" customWidth="1"/>
    <col min="8411" max="8411" width="0" style="1" hidden="1" customWidth="1"/>
    <col min="8412" max="8412" width="17.7109375" style="1" customWidth="1"/>
    <col min="8413" max="8413" width="3.42578125" style="1" customWidth="1"/>
    <col min="8414" max="8414" width="0" style="1" hidden="1" customWidth="1"/>
    <col min="8415" max="8415" width="23.7109375" style="1" customWidth="1"/>
    <col min="8416" max="8416" width="10" style="1" customWidth="1"/>
    <col min="8417" max="8417" width="0" style="1" hidden="1" customWidth="1"/>
    <col min="8418" max="8419" width="14.7109375" style="1" customWidth="1"/>
    <col min="8420" max="8420" width="12.7109375" style="1" customWidth="1"/>
    <col min="8421" max="8421" width="3.28515625" style="1" customWidth="1"/>
    <col min="8422" max="8422" width="30.28515625" style="1" customWidth="1"/>
    <col min="8423" max="8423" width="5" style="1" customWidth="1"/>
    <col min="8424" max="8424" width="0" style="1" hidden="1" customWidth="1"/>
    <col min="8425" max="8425" width="14.28515625" style="1" customWidth="1"/>
    <col min="8426" max="8426" width="5.7109375" style="1" customWidth="1"/>
    <col min="8427" max="8427" width="0" style="1" hidden="1" customWidth="1"/>
    <col min="8428" max="8428" width="17.28515625" style="1" customWidth="1"/>
    <col min="8429" max="8429" width="12.7109375" style="1" customWidth="1"/>
    <col min="8430" max="8430" width="0" style="1" hidden="1" customWidth="1"/>
    <col min="8431" max="8431" width="5.28515625" style="1" customWidth="1"/>
    <col min="8432" max="8432" width="0" style="1" hidden="1" customWidth="1"/>
    <col min="8433" max="8433" width="17" style="1" customWidth="1"/>
    <col min="8434" max="8434" width="6.28515625" style="1" customWidth="1"/>
    <col min="8435" max="8435" width="0" style="1" hidden="1" customWidth="1"/>
    <col min="8436" max="8436" width="14.28515625" style="1" customWidth="1"/>
    <col min="8437" max="8437" width="7.5703125" style="1" customWidth="1"/>
    <col min="8438" max="8438" width="0" style="1" hidden="1" customWidth="1"/>
    <col min="8439" max="8440" width="14.28515625" style="1" customWidth="1"/>
    <col min="8441" max="8441" width="20.7109375" style="1" customWidth="1"/>
    <col min="8442" max="8442" width="14.42578125" style="1" customWidth="1"/>
    <col min="8443" max="8443" width="15" style="1" customWidth="1"/>
    <col min="8444" max="8444" width="2.7109375" style="1" customWidth="1"/>
    <col min="8445" max="8445" width="11.7109375" style="1" customWidth="1"/>
    <col min="8446" max="8446" width="11.5703125" style="1" customWidth="1"/>
    <col min="8447" max="8447" width="2.28515625" style="1" customWidth="1"/>
    <col min="8448" max="8448" width="41" style="1" customWidth="1"/>
    <col min="8449" max="8449" width="14.28515625" style="1" customWidth="1"/>
    <col min="8450" max="8451" width="11.5703125" style="1" customWidth="1"/>
    <col min="8452" max="8452" width="21.7109375" style="1" customWidth="1"/>
    <col min="8453" max="8644" width="11.42578125" style="1"/>
    <col min="8645" max="8645" width="21.7109375" style="1" customWidth="1"/>
    <col min="8646" max="8646" width="13.7109375" style="1" customWidth="1"/>
    <col min="8647" max="8647" width="38.7109375" style="1" customWidth="1"/>
    <col min="8648" max="8648" width="3" style="1" bestFit="1" customWidth="1"/>
    <col min="8649" max="8649" width="32.28515625" style="1" customWidth="1"/>
    <col min="8650" max="8650" width="46.28515625" style="1" customWidth="1"/>
    <col min="8651" max="8651" width="19" style="1" customWidth="1"/>
    <col min="8652" max="8652" width="0" style="1" hidden="1" customWidth="1"/>
    <col min="8653" max="8653" width="17.7109375" style="1" customWidth="1"/>
    <col min="8654" max="8654" width="0" style="1" hidden="1" customWidth="1"/>
    <col min="8655" max="8655" width="22.28515625" style="1" customWidth="1"/>
    <col min="8656" max="8656" width="5.28515625" style="1" customWidth="1"/>
    <col min="8657" max="8657" width="36.28515625" style="1" customWidth="1"/>
    <col min="8658" max="8658" width="5.7109375" style="1" customWidth="1"/>
    <col min="8659" max="8659" width="0" style="1" hidden="1" customWidth="1"/>
    <col min="8660" max="8660" width="20.7109375" style="1" customWidth="1"/>
    <col min="8661" max="8661" width="4.7109375" style="1" customWidth="1"/>
    <col min="8662" max="8662" width="0" style="1" hidden="1" customWidth="1"/>
    <col min="8663" max="8663" width="24.7109375" style="1" customWidth="1"/>
    <col min="8664" max="8664" width="12.28515625" style="1" customWidth="1"/>
    <col min="8665" max="8665" width="0" style="1" hidden="1" customWidth="1"/>
    <col min="8666" max="8666" width="3.42578125" style="1" customWidth="1"/>
    <col min="8667" max="8667" width="0" style="1" hidden="1" customWidth="1"/>
    <col min="8668" max="8668" width="17.7109375" style="1" customWidth="1"/>
    <col min="8669" max="8669" width="3.42578125" style="1" customWidth="1"/>
    <col min="8670" max="8670" width="0" style="1" hidden="1" customWidth="1"/>
    <col min="8671" max="8671" width="23.7109375" style="1" customWidth="1"/>
    <col min="8672" max="8672" width="10" style="1" customWidth="1"/>
    <col min="8673" max="8673" width="0" style="1" hidden="1" customWidth="1"/>
    <col min="8674" max="8675" width="14.7109375" style="1" customWidth="1"/>
    <col min="8676" max="8676" width="12.7109375" style="1" customWidth="1"/>
    <col min="8677" max="8677" width="3.28515625" style="1" customWidth="1"/>
    <col min="8678" max="8678" width="30.28515625" style="1" customWidth="1"/>
    <col min="8679" max="8679" width="5" style="1" customWidth="1"/>
    <col min="8680" max="8680" width="0" style="1" hidden="1" customWidth="1"/>
    <col min="8681" max="8681" width="14.28515625" style="1" customWidth="1"/>
    <col min="8682" max="8682" width="5.7109375" style="1" customWidth="1"/>
    <col min="8683" max="8683" width="0" style="1" hidden="1" customWidth="1"/>
    <col min="8684" max="8684" width="17.28515625" style="1" customWidth="1"/>
    <col min="8685" max="8685" width="12.7109375" style="1" customWidth="1"/>
    <col min="8686" max="8686" width="0" style="1" hidden="1" customWidth="1"/>
    <col min="8687" max="8687" width="5.28515625" style="1" customWidth="1"/>
    <col min="8688" max="8688" width="0" style="1" hidden="1" customWidth="1"/>
    <col min="8689" max="8689" width="17" style="1" customWidth="1"/>
    <col min="8690" max="8690" width="6.28515625" style="1" customWidth="1"/>
    <col min="8691" max="8691" width="0" style="1" hidden="1" customWidth="1"/>
    <col min="8692" max="8692" width="14.28515625" style="1" customWidth="1"/>
    <col min="8693" max="8693" width="7.5703125" style="1" customWidth="1"/>
    <col min="8694" max="8694" width="0" style="1" hidden="1" customWidth="1"/>
    <col min="8695" max="8696" width="14.28515625" style="1" customWidth="1"/>
    <col min="8697" max="8697" width="20.7109375" style="1" customWidth="1"/>
    <col min="8698" max="8698" width="14.42578125" style="1" customWidth="1"/>
    <col min="8699" max="8699" width="15" style="1" customWidth="1"/>
    <col min="8700" max="8700" width="2.7109375" style="1" customWidth="1"/>
    <col min="8701" max="8701" width="11.7109375" style="1" customWidth="1"/>
    <col min="8702" max="8702" width="11.5703125" style="1" customWidth="1"/>
    <col min="8703" max="8703" width="2.28515625" style="1" customWidth="1"/>
    <col min="8704" max="8704" width="41" style="1" customWidth="1"/>
    <col min="8705" max="8705" width="14.28515625" style="1" customWidth="1"/>
    <col min="8706" max="8707" width="11.5703125" style="1" customWidth="1"/>
    <col min="8708" max="8708" width="21.7109375" style="1" customWidth="1"/>
    <col min="8709" max="8900" width="11.42578125" style="1"/>
    <col min="8901" max="8901" width="21.7109375" style="1" customWidth="1"/>
    <col min="8902" max="8902" width="13.7109375" style="1" customWidth="1"/>
    <col min="8903" max="8903" width="38.7109375" style="1" customWidth="1"/>
    <col min="8904" max="8904" width="3" style="1" bestFit="1" customWidth="1"/>
    <col min="8905" max="8905" width="32.28515625" style="1" customWidth="1"/>
    <col min="8906" max="8906" width="46.28515625" style="1" customWidth="1"/>
    <col min="8907" max="8907" width="19" style="1" customWidth="1"/>
    <col min="8908" max="8908" width="0" style="1" hidden="1" customWidth="1"/>
    <col min="8909" max="8909" width="17.7109375" style="1" customWidth="1"/>
    <col min="8910" max="8910" width="0" style="1" hidden="1" customWidth="1"/>
    <col min="8911" max="8911" width="22.28515625" style="1" customWidth="1"/>
    <col min="8912" max="8912" width="5.28515625" style="1" customWidth="1"/>
    <col min="8913" max="8913" width="36.28515625" style="1" customWidth="1"/>
    <col min="8914" max="8914" width="5.7109375" style="1" customWidth="1"/>
    <col min="8915" max="8915" width="0" style="1" hidden="1" customWidth="1"/>
    <col min="8916" max="8916" width="20.7109375" style="1" customWidth="1"/>
    <col min="8917" max="8917" width="4.7109375" style="1" customWidth="1"/>
    <col min="8918" max="8918" width="0" style="1" hidden="1" customWidth="1"/>
    <col min="8919" max="8919" width="24.7109375" style="1" customWidth="1"/>
    <col min="8920" max="8920" width="12.28515625" style="1" customWidth="1"/>
    <col min="8921" max="8921" width="0" style="1" hidden="1" customWidth="1"/>
    <col min="8922" max="8922" width="3.42578125" style="1" customWidth="1"/>
    <col min="8923" max="8923" width="0" style="1" hidden="1" customWidth="1"/>
    <col min="8924" max="8924" width="17.7109375" style="1" customWidth="1"/>
    <col min="8925" max="8925" width="3.42578125" style="1" customWidth="1"/>
    <col min="8926" max="8926" width="0" style="1" hidden="1" customWidth="1"/>
    <col min="8927" max="8927" width="23.7109375" style="1" customWidth="1"/>
    <col min="8928" max="8928" width="10" style="1" customWidth="1"/>
    <col min="8929" max="8929" width="0" style="1" hidden="1" customWidth="1"/>
    <col min="8930" max="8931" width="14.7109375" style="1" customWidth="1"/>
    <col min="8932" max="8932" width="12.7109375" style="1" customWidth="1"/>
    <col min="8933" max="8933" width="3.28515625" style="1" customWidth="1"/>
    <col min="8934" max="8934" width="30.28515625" style="1" customWidth="1"/>
    <col min="8935" max="8935" width="5" style="1" customWidth="1"/>
    <col min="8936" max="8936" width="0" style="1" hidden="1" customWidth="1"/>
    <col min="8937" max="8937" width="14.28515625" style="1" customWidth="1"/>
    <col min="8938" max="8938" width="5.7109375" style="1" customWidth="1"/>
    <col min="8939" max="8939" width="0" style="1" hidden="1" customWidth="1"/>
    <col min="8940" max="8940" width="17.28515625" style="1" customWidth="1"/>
    <col min="8941" max="8941" width="12.7109375" style="1" customWidth="1"/>
    <col min="8942" max="8942" width="0" style="1" hidden="1" customWidth="1"/>
    <col min="8943" max="8943" width="5.28515625" style="1" customWidth="1"/>
    <col min="8944" max="8944" width="0" style="1" hidden="1" customWidth="1"/>
    <col min="8945" max="8945" width="17" style="1" customWidth="1"/>
    <col min="8946" max="8946" width="6.28515625" style="1" customWidth="1"/>
    <col min="8947" max="8947" width="0" style="1" hidden="1" customWidth="1"/>
    <col min="8948" max="8948" width="14.28515625" style="1" customWidth="1"/>
    <col min="8949" max="8949" width="7.5703125" style="1" customWidth="1"/>
    <col min="8950" max="8950" width="0" style="1" hidden="1" customWidth="1"/>
    <col min="8951" max="8952" width="14.28515625" style="1" customWidth="1"/>
    <col min="8953" max="8953" width="20.7109375" style="1" customWidth="1"/>
    <col min="8954" max="8954" width="14.42578125" style="1" customWidth="1"/>
    <col min="8955" max="8955" width="15" style="1" customWidth="1"/>
    <col min="8956" max="8956" width="2.7109375" style="1" customWidth="1"/>
    <col min="8957" max="8957" width="11.7109375" style="1" customWidth="1"/>
    <col min="8958" max="8958" width="11.5703125" style="1" customWidth="1"/>
    <col min="8959" max="8959" width="2.28515625" style="1" customWidth="1"/>
    <col min="8960" max="8960" width="41" style="1" customWidth="1"/>
    <col min="8961" max="8961" width="14.28515625" style="1" customWidth="1"/>
    <col min="8962" max="8963" width="11.5703125" style="1" customWidth="1"/>
    <col min="8964" max="8964" width="21.7109375" style="1" customWidth="1"/>
    <col min="8965" max="9156" width="11.42578125" style="1"/>
    <col min="9157" max="9157" width="21.7109375" style="1" customWidth="1"/>
    <col min="9158" max="9158" width="13.7109375" style="1" customWidth="1"/>
    <col min="9159" max="9159" width="38.7109375" style="1" customWidth="1"/>
    <col min="9160" max="9160" width="3" style="1" bestFit="1" customWidth="1"/>
    <col min="9161" max="9161" width="32.28515625" style="1" customWidth="1"/>
    <col min="9162" max="9162" width="46.28515625" style="1" customWidth="1"/>
    <col min="9163" max="9163" width="19" style="1" customWidth="1"/>
    <col min="9164" max="9164" width="0" style="1" hidden="1" customWidth="1"/>
    <col min="9165" max="9165" width="17.7109375" style="1" customWidth="1"/>
    <col min="9166" max="9166" width="0" style="1" hidden="1" customWidth="1"/>
    <col min="9167" max="9167" width="22.28515625" style="1" customWidth="1"/>
    <col min="9168" max="9168" width="5.28515625" style="1" customWidth="1"/>
    <col min="9169" max="9169" width="36.28515625" style="1" customWidth="1"/>
    <col min="9170" max="9170" width="5.7109375" style="1" customWidth="1"/>
    <col min="9171" max="9171" width="0" style="1" hidden="1" customWidth="1"/>
    <col min="9172" max="9172" width="20.7109375" style="1" customWidth="1"/>
    <col min="9173" max="9173" width="4.7109375" style="1" customWidth="1"/>
    <col min="9174" max="9174" width="0" style="1" hidden="1" customWidth="1"/>
    <col min="9175" max="9175" width="24.7109375" style="1" customWidth="1"/>
    <col min="9176" max="9176" width="12.28515625" style="1" customWidth="1"/>
    <col min="9177" max="9177" width="0" style="1" hidden="1" customWidth="1"/>
    <col min="9178" max="9178" width="3.42578125" style="1" customWidth="1"/>
    <col min="9179" max="9179" width="0" style="1" hidden="1" customWidth="1"/>
    <col min="9180" max="9180" width="17.7109375" style="1" customWidth="1"/>
    <col min="9181" max="9181" width="3.42578125" style="1" customWidth="1"/>
    <col min="9182" max="9182" width="0" style="1" hidden="1" customWidth="1"/>
    <col min="9183" max="9183" width="23.7109375" style="1" customWidth="1"/>
    <col min="9184" max="9184" width="10" style="1" customWidth="1"/>
    <col min="9185" max="9185" width="0" style="1" hidden="1" customWidth="1"/>
    <col min="9186" max="9187" width="14.7109375" style="1" customWidth="1"/>
    <col min="9188" max="9188" width="12.7109375" style="1" customWidth="1"/>
    <col min="9189" max="9189" width="3.28515625" style="1" customWidth="1"/>
    <col min="9190" max="9190" width="30.28515625" style="1" customWidth="1"/>
    <col min="9191" max="9191" width="5" style="1" customWidth="1"/>
    <col min="9192" max="9192" width="0" style="1" hidden="1" customWidth="1"/>
    <col min="9193" max="9193" width="14.28515625" style="1" customWidth="1"/>
    <col min="9194" max="9194" width="5.7109375" style="1" customWidth="1"/>
    <col min="9195" max="9195" width="0" style="1" hidden="1" customWidth="1"/>
    <col min="9196" max="9196" width="17.28515625" style="1" customWidth="1"/>
    <col min="9197" max="9197" width="12.7109375" style="1" customWidth="1"/>
    <col min="9198" max="9198" width="0" style="1" hidden="1" customWidth="1"/>
    <col min="9199" max="9199" width="5.28515625" style="1" customWidth="1"/>
    <col min="9200" max="9200" width="0" style="1" hidden="1" customWidth="1"/>
    <col min="9201" max="9201" width="17" style="1" customWidth="1"/>
    <col min="9202" max="9202" width="6.28515625" style="1" customWidth="1"/>
    <col min="9203" max="9203" width="0" style="1" hidden="1" customWidth="1"/>
    <col min="9204" max="9204" width="14.28515625" style="1" customWidth="1"/>
    <col min="9205" max="9205" width="7.5703125" style="1" customWidth="1"/>
    <col min="9206" max="9206" width="0" style="1" hidden="1" customWidth="1"/>
    <col min="9207" max="9208" width="14.28515625" style="1" customWidth="1"/>
    <col min="9209" max="9209" width="20.7109375" style="1" customWidth="1"/>
    <col min="9210" max="9210" width="14.42578125" style="1" customWidth="1"/>
    <col min="9211" max="9211" width="15" style="1" customWidth="1"/>
    <col min="9212" max="9212" width="2.7109375" style="1" customWidth="1"/>
    <col min="9213" max="9213" width="11.7109375" style="1" customWidth="1"/>
    <col min="9214" max="9214" width="11.5703125" style="1" customWidth="1"/>
    <col min="9215" max="9215" width="2.28515625" style="1" customWidth="1"/>
    <col min="9216" max="9216" width="41" style="1" customWidth="1"/>
    <col min="9217" max="9217" width="14.28515625" style="1" customWidth="1"/>
    <col min="9218" max="9219" width="11.5703125" style="1" customWidth="1"/>
    <col min="9220" max="9220" width="21.7109375" style="1" customWidth="1"/>
    <col min="9221" max="9412" width="11.42578125" style="1"/>
    <col min="9413" max="9413" width="21.7109375" style="1" customWidth="1"/>
    <col min="9414" max="9414" width="13.7109375" style="1" customWidth="1"/>
    <col min="9415" max="9415" width="38.7109375" style="1" customWidth="1"/>
    <col min="9416" max="9416" width="3" style="1" bestFit="1" customWidth="1"/>
    <col min="9417" max="9417" width="32.28515625" style="1" customWidth="1"/>
    <col min="9418" max="9418" width="46.28515625" style="1" customWidth="1"/>
    <col min="9419" max="9419" width="19" style="1" customWidth="1"/>
    <col min="9420" max="9420" width="0" style="1" hidden="1" customWidth="1"/>
    <col min="9421" max="9421" width="17.7109375" style="1" customWidth="1"/>
    <col min="9422" max="9422" width="0" style="1" hidden="1" customWidth="1"/>
    <col min="9423" max="9423" width="22.28515625" style="1" customWidth="1"/>
    <col min="9424" max="9424" width="5.28515625" style="1" customWidth="1"/>
    <col min="9425" max="9425" width="36.28515625" style="1" customWidth="1"/>
    <col min="9426" max="9426" width="5.7109375" style="1" customWidth="1"/>
    <col min="9427" max="9427" width="0" style="1" hidden="1" customWidth="1"/>
    <col min="9428" max="9428" width="20.7109375" style="1" customWidth="1"/>
    <col min="9429" max="9429" width="4.7109375" style="1" customWidth="1"/>
    <col min="9430" max="9430" width="0" style="1" hidden="1" customWidth="1"/>
    <col min="9431" max="9431" width="24.7109375" style="1" customWidth="1"/>
    <col min="9432" max="9432" width="12.28515625" style="1" customWidth="1"/>
    <col min="9433" max="9433" width="0" style="1" hidden="1" customWidth="1"/>
    <col min="9434" max="9434" width="3.42578125" style="1" customWidth="1"/>
    <col min="9435" max="9435" width="0" style="1" hidden="1" customWidth="1"/>
    <col min="9436" max="9436" width="17.7109375" style="1" customWidth="1"/>
    <col min="9437" max="9437" width="3.42578125" style="1" customWidth="1"/>
    <col min="9438" max="9438" width="0" style="1" hidden="1" customWidth="1"/>
    <col min="9439" max="9439" width="23.7109375" style="1" customWidth="1"/>
    <col min="9440" max="9440" width="10" style="1" customWidth="1"/>
    <col min="9441" max="9441" width="0" style="1" hidden="1" customWidth="1"/>
    <col min="9442" max="9443" width="14.7109375" style="1" customWidth="1"/>
    <col min="9444" max="9444" width="12.7109375" style="1" customWidth="1"/>
    <col min="9445" max="9445" width="3.28515625" style="1" customWidth="1"/>
    <col min="9446" max="9446" width="30.28515625" style="1" customWidth="1"/>
    <col min="9447" max="9447" width="5" style="1" customWidth="1"/>
    <col min="9448" max="9448" width="0" style="1" hidden="1" customWidth="1"/>
    <col min="9449" max="9449" width="14.28515625" style="1" customWidth="1"/>
    <col min="9450" max="9450" width="5.7109375" style="1" customWidth="1"/>
    <col min="9451" max="9451" width="0" style="1" hidden="1" customWidth="1"/>
    <col min="9452" max="9452" width="17.28515625" style="1" customWidth="1"/>
    <col min="9453" max="9453" width="12.7109375" style="1" customWidth="1"/>
    <col min="9454" max="9454" width="0" style="1" hidden="1" customWidth="1"/>
    <col min="9455" max="9455" width="5.28515625" style="1" customWidth="1"/>
    <col min="9456" max="9456" width="0" style="1" hidden="1" customWidth="1"/>
    <col min="9457" max="9457" width="17" style="1" customWidth="1"/>
    <col min="9458" max="9458" width="6.28515625" style="1" customWidth="1"/>
    <col min="9459" max="9459" width="0" style="1" hidden="1" customWidth="1"/>
    <col min="9460" max="9460" width="14.28515625" style="1" customWidth="1"/>
    <col min="9461" max="9461" width="7.5703125" style="1" customWidth="1"/>
    <col min="9462" max="9462" width="0" style="1" hidden="1" customWidth="1"/>
    <col min="9463" max="9464" width="14.28515625" style="1" customWidth="1"/>
    <col min="9465" max="9465" width="20.7109375" style="1" customWidth="1"/>
    <col min="9466" max="9466" width="14.42578125" style="1" customWidth="1"/>
    <col min="9467" max="9467" width="15" style="1" customWidth="1"/>
    <col min="9468" max="9468" width="2.7109375" style="1" customWidth="1"/>
    <col min="9469" max="9469" width="11.7109375" style="1" customWidth="1"/>
    <col min="9470" max="9470" width="11.5703125" style="1" customWidth="1"/>
    <col min="9471" max="9471" width="2.28515625" style="1" customWidth="1"/>
    <col min="9472" max="9472" width="41" style="1" customWidth="1"/>
    <col min="9473" max="9473" width="14.28515625" style="1" customWidth="1"/>
    <col min="9474" max="9475" width="11.5703125" style="1" customWidth="1"/>
    <col min="9476" max="9476" width="21.7109375" style="1" customWidth="1"/>
    <col min="9477" max="9668" width="11.42578125" style="1"/>
    <col min="9669" max="9669" width="21.7109375" style="1" customWidth="1"/>
    <col min="9670" max="9670" width="13.7109375" style="1" customWidth="1"/>
    <col min="9671" max="9671" width="38.7109375" style="1" customWidth="1"/>
    <col min="9672" max="9672" width="3" style="1" bestFit="1" customWidth="1"/>
    <col min="9673" max="9673" width="32.28515625" style="1" customWidth="1"/>
    <col min="9674" max="9674" width="46.28515625" style="1" customWidth="1"/>
    <col min="9675" max="9675" width="19" style="1" customWidth="1"/>
    <col min="9676" max="9676" width="0" style="1" hidden="1" customWidth="1"/>
    <col min="9677" max="9677" width="17.7109375" style="1" customWidth="1"/>
    <col min="9678" max="9678" width="0" style="1" hidden="1" customWidth="1"/>
    <col min="9679" max="9679" width="22.28515625" style="1" customWidth="1"/>
    <col min="9680" max="9680" width="5.28515625" style="1" customWidth="1"/>
    <col min="9681" max="9681" width="36.28515625" style="1" customWidth="1"/>
    <col min="9682" max="9682" width="5.7109375" style="1" customWidth="1"/>
    <col min="9683" max="9683" width="0" style="1" hidden="1" customWidth="1"/>
    <col min="9684" max="9684" width="20.7109375" style="1" customWidth="1"/>
    <col min="9685" max="9685" width="4.7109375" style="1" customWidth="1"/>
    <col min="9686" max="9686" width="0" style="1" hidden="1" customWidth="1"/>
    <col min="9687" max="9687" width="24.7109375" style="1" customWidth="1"/>
    <col min="9688" max="9688" width="12.28515625" style="1" customWidth="1"/>
    <col min="9689" max="9689" width="0" style="1" hidden="1" customWidth="1"/>
    <col min="9690" max="9690" width="3.42578125" style="1" customWidth="1"/>
    <col min="9691" max="9691" width="0" style="1" hidden="1" customWidth="1"/>
    <col min="9692" max="9692" width="17.7109375" style="1" customWidth="1"/>
    <col min="9693" max="9693" width="3.42578125" style="1" customWidth="1"/>
    <col min="9694" max="9694" width="0" style="1" hidden="1" customWidth="1"/>
    <col min="9695" max="9695" width="23.7109375" style="1" customWidth="1"/>
    <col min="9696" max="9696" width="10" style="1" customWidth="1"/>
    <col min="9697" max="9697" width="0" style="1" hidden="1" customWidth="1"/>
    <col min="9698" max="9699" width="14.7109375" style="1" customWidth="1"/>
    <col min="9700" max="9700" width="12.7109375" style="1" customWidth="1"/>
    <col min="9701" max="9701" width="3.28515625" style="1" customWidth="1"/>
    <col min="9702" max="9702" width="30.28515625" style="1" customWidth="1"/>
    <col min="9703" max="9703" width="5" style="1" customWidth="1"/>
    <col min="9704" max="9704" width="0" style="1" hidden="1" customWidth="1"/>
    <col min="9705" max="9705" width="14.28515625" style="1" customWidth="1"/>
    <col min="9706" max="9706" width="5.7109375" style="1" customWidth="1"/>
    <col min="9707" max="9707" width="0" style="1" hidden="1" customWidth="1"/>
    <col min="9708" max="9708" width="17.28515625" style="1" customWidth="1"/>
    <col min="9709" max="9709" width="12.7109375" style="1" customWidth="1"/>
    <col min="9710" max="9710" width="0" style="1" hidden="1" customWidth="1"/>
    <col min="9711" max="9711" width="5.28515625" style="1" customWidth="1"/>
    <col min="9712" max="9712" width="0" style="1" hidden="1" customWidth="1"/>
    <col min="9713" max="9713" width="17" style="1" customWidth="1"/>
    <col min="9714" max="9714" width="6.28515625" style="1" customWidth="1"/>
    <col min="9715" max="9715" width="0" style="1" hidden="1" customWidth="1"/>
    <col min="9716" max="9716" width="14.28515625" style="1" customWidth="1"/>
    <col min="9717" max="9717" width="7.5703125" style="1" customWidth="1"/>
    <col min="9718" max="9718" width="0" style="1" hidden="1" customWidth="1"/>
    <col min="9719" max="9720" width="14.28515625" style="1" customWidth="1"/>
    <col min="9721" max="9721" width="20.7109375" style="1" customWidth="1"/>
    <col min="9722" max="9722" width="14.42578125" style="1" customWidth="1"/>
    <col min="9723" max="9723" width="15" style="1" customWidth="1"/>
    <col min="9724" max="9724" width="2.7109375" style="1" customWidth="1"/>
    <col min="9725" max="9725" width="11.7109375" style="1" customWidth="1"/>
    <col min="9726" max="9726" width="11.5703125" style="1" customWidth="1"/>
    <col min="9727" max="9727" width="2.28515625" style="1" customWidth="1"/>
    <col min="9728" max="9728" width="41" style="1" customWidth="1"/>
    <col min="9729" max="9729" width="14.28515625" style="1" customWidth="1"/>
    <col min="9730" max="9731" width="11.5703125" style="1" customWidth="1"/>
    <col min="9732" max="9732" width="21.7109375" style="1" customWidth="1"/>
    <col min="9733" max="9924" width="11.42578125" style="1"/>
    <col min="9925" max="9925" width="21.7109375" style="1" customWidth="1"/>
    <col min="9926" max="9926" width="13.7109375" style="1" customWidth="1"/>
    <col min="9927" max="9927" width="38.7109375" style="1" customWidth="1"/>
    <col min="9928" max="9928" width="3" style="1" bestFit="1" customWidth="1"/>
    <col min="9929" max="9929" width="32.28515625" style="1" customWidth="1"/>
    <col min="9930" max="9930" width="46.28515625" style="1" customWidth="1"/>
    <col min="9931" max="9931" width="19" style="1" customWidth="1"/>
    <col min="9932" max="9932" width="0" style="1" hidden="1" customWidth="1"/>
    <col min="9933" max="9933" width="17.7109375" style="1" customWidth="1"/>
    <col min="9934" max="9934" width="0" style="1" hidden="1" customWidth="1"/>
    <col min="9935" max="9935" width="22.28515625" style="1" customWidth="1"/>
    <col min="9936" max="9936" width="5.28515625" style="1" customWidth="1"/>
    <col min="9937" max="9937" width="36.28515625" style="1" customWidth="1"/>
    <col min="9938" max="9938" width="5.7109375" style="1" customWidth="1"/>
    <col min="9939" max="9939" width="0" style="1" hidden="1" customWidth="1"/>
    <col min="9940" max="9940" width="20.7109375" style="1" customWidth="1"/>
    <col min="9941" max="9941" width="4.7109375" style="1" customWidth="1"/>
    <col min="9942" max="9942" width="0" style="1" hidden="1" customWidth="1"/>
    <col min="9943" max="9943" width="24.7109375" style="1" customWidth="1"/>
    <col min="9944" max="9944" width="12.28515625" style="1" customWidth="1"/>
    <col min="9945" max="9945" width="0" style="1" hidden="1" customWidth="1"/>
    <col min="9946" max="9946" width="3.42578125" style="1" customWidth="1"/>
    <col min="9947" max="9947" width="0" style="1" hidden="1" customWidth="1"/>
    <col min="9948" max="9948" width="17.7109375" style="1" customWidth="1"/>
    <col min="9949" max="9949" width="3.42578125" style="1" customWidth="1"/>
    <col min="9950" max="9950" width="0" style="1" hidden="1" customWidth="1"/>
    <col min="9951" max="9951" width="23.7109375" style="1" customWidth="1"/>
    <col min="9952" max="9952" width="10" style="1" customWidth="1"/>
    <col min="9953" max="9953" width="0" style="1" hidden="1" customWidth="1"/>
    <col min="9954" max="9955" width="14.7109375" style="1" customWidth="1"/>
    <col min="9956" max="9956" width="12.7109375" style="1" customWidth="1"/>
    <col min="9957" max="9957" width="3.28515625" style="1" customWidth="1"/>
    <col min="9958" max="9958" width="30.28515625" style="1" customWidth="1"/>
    <col min="9959" max="9959" width="5" style="1" customWidth="1"/>
    <col min="9960" max="9960" width="0" style="1" hidden="1" customWidth="1"/>
    <col min="9961" max="9961" width="14.28515625" style="1" customWidth="1"/>
    <col min="9962" max="9962" width="5.7109375" style="1" customWidth="1"/>
    <col min="9963" max="9963" width="0" style="1" hidden="1" customWidth="1"/>
    <col min="9964" max="9964" width="17.28515625" style="1" customWidth="1"/>
    <col min="9965" max="9965" width="12.7109375" style="1" customWidth="1"/>
    <col min="9966" max="9966" width="0" style="1" hidden="1" customWidth="1"/>
    <col min="9967" max="9967" width="5.28515625" style="1" customWidth="1"/>
    <col min="9968" max="9968" width="0" style="1" hidden="1" customWidth="1"/>
    <col min="9969" max="9969" width="17" style="1" customWidth="1"/>
    <col min="9970" max="9970" width="6.28515625" style="1" customWidth="1"/>
    <col min="9971" max="9971" width="0" style="1" hidden="1" customWidth="1"/>
    <col min="9972" max="9972" width="14.28515625" style="1" customWidth="1"/>
    <col min="9973" max="9973" width="7.5703125" style="1" customWidth="1"/>
    <col min="9974" max="9974" width="0" style="1" hidden="1" customWidth="1"/>
    <col min="9975" max="9976" width="14.28515625" style="1" customWidth="1"/>
    <col min="9977" max="9977" width="20.7109375" style="1" customWidth="1"/>
    <col min="9978" max="9978" width="14.42578125" style="1" customWidth="1"/>
    <col min="9979" max="9979" width="15" style="1" customWidth="1"/>
    <col min="9980" max="9980" width="2.7109375" style="1" customWidth="1"/>
    <col min="9981" max="9981" width="11.7109375" style="1" customWidth="1"/>
    <col min="9982" max="9982" width="11.5703125" style="1" customWidth="1"/>
    <col min="9983" max="9983" width="2.28515625" style="1" customWidth="1"/>
    <col min="9984" max="9984" width="41" style="1" customWidth="1"/>
    <col min="9985" max="9985" width="14.28515625" style="1" customWidth="1"/>
    <col min="9986" max="9987" width="11.5703125" style="1" customWidth="1"/>
    <col min="9988" max="9988" width="21.7109375" style="1" customWidth="1"/>
    <col min="9989" max="10180" width="11.42578125" style="1"/>
    <col min="10181" max="10181" width="21.7109375" style="1" customWidth="1"/>
    <col min="10182" max="10182" width="13.7109375" style="1" customWidth="1"/>
    <col min="10183" max="10183" width="38.7109375" style="1" customWidth="1"/>
    <col min="10184" max="10184" width="3" style="1" bestFit="1" customWidth="1"/>
    <col min="10185" max="10185" width="32.28515625" style="1" customWidth="1"/>
    <col min="10186" max="10186" width="46.28515625" style="1" customWidth="1"/>
    <col min="10187" max="10187" width="19" style="1" customWidth="1"/>
    <col min="10188" max="10188" width="0" style="1" hidden="1" customWidth="1"/>
    <col min="10189" max="10189" width="17.7109375" style="1" customWidth="1"/>
    <col min="10190" max="10190" width="0" style="1" hidden="1" customWidth="1"/>
    <col min="10191" max="10191" width="22.28515625" style="1" customWidth="1"/>
    <col min="10192" max="10192" width="5.28515625" style="1" customWidth="1"/>
    <col min="10193" max="10193" width="36.28515625" style="1" customWidth="1"/>
    <col min="10194" max="10194" width="5.7109375" style="1" customWidth="1"/>
    <col min="10195" max="10195" width="0" style="1" hidden="1" customWidth="1"/>
    <col min="10196" max="10196" width="20.7109375" style="1" customWidth="1"/>
    <col min="10197" max="10197" width="4.7109375" style="1" customWidth="1"/>
    <col min="10198" max="10198" width="0" style="1" hidden="1" customWidth="1"/>
    <col min="10199" max="10199" width="24.7109375" style="1" customWidth="1"/>
    <col min="10200" max="10200" width="12.28515625" style="1" customWidth="1"/>
    <col min="10201" max="10201" width="0" style="1" hidden="1" customWidth="1"/>
    <col min="10202" max="10202" width="3.42578125" style="1" customWidth="1"/>
    <col min="10203" max="10203" width="0" style="1" hidden="1" customWidth="1"/>
    <col min="10204" max="10204" width="17.7109375" style="1" customWidth="1"/>
    <col min="10205" max="10205" width="3.42578125" style="1" customWidth="1"/>
    <col min="10206" max="10206" width="0" style="1" hidden="1" customWidth="1"/>
    <col min="10207" max="10207" width="23.7109375" style="1" customWidth="1"/>
    <col min="10208" max="10208" width="10" style="1" customWidth="1"/>
    <col min="10209" max="10209" width="0" style="1" hidden="1" customWidth="1"/>
    <col min="10210" max="10211" width="14.7109375" style="1" customWidth="1"/>
    <col min="10212" max="10212" width="12.7109375" style="1" customWidth="1"/>
    <col min="10213" max="10213" width="3.28515625" style="1" customWidth="1"/>
    <col min="10214" max="10214" width="30.28515625" style="1" customWidth="1"/>
    <col min="10215" max="10215" width="5" style="1" customWidth="1"/>
    <col min="10216" max="10216" width="0" style="1" hidden="1" customWidth="1"/>
    <col min="10217" max="10217" width="14.28515625" style="1" customWidth="1"/>
    <col min="10218" max="10218" width="5.7109375" style="1" customWidth="1"/>
    <col min="10219" max="10219" width="0" style="1" hidden="1" customWidth="1"/>
    <col min="10220" max="10220" width="17.28515625" style="1" customWidth="1"/>
    <col min="10221" max="10221" width="12.7109375" style="1" customWidth="1"/>
    <col min="10222" max="10222" width="0" style="1" hidden="1" customWidth="1"/>
    <col min="10223" max="10223" width="5.28515625" style="1" customWidth="1"/>
    <col min="10224" max="10224" width="0" style="1" hidden="1" customWidth="1"/>
    <col min="10225" max="10225" width="17" style="1" customWidth="1"/>
    <col min="10226" max="10226" width="6.28515625" style="1" customWidth="1"/>
    <col min="10227" max="10227" width="0" style="1" hidden="1" customWidth="1"/>
    <col min="10228" max="10228" width="14.28515625" style="1" customWidth="1"/>
    <col min="10229" max="10229" width="7.5703125" style="1" customWidth="1"/>
    <col min="10230" max="10230" width="0" style="1" hidden="1" customWidth="1"/>
    <col min="10231" max="10232" width="14.28515625" style="1" customWidth="1"/>
    <col min="10233" max="10233" width="20.7109375" style="1" customWidth="1"/>
    <col min="10234" max="10234" width="14.42578125" style="1" customWidth="1"/>
    <col min="10235" max="10235" width="15" style="1" customWidth="1"/>
    <col min="10236" max="10236" width="2.7109375" style="1" customWidth="1"/>
    <col min="10237" max="10237" width="11.7109375" style="1" customWidth="1"/>
    <col min="10238" max="10238" width="11.5703125" style="1" customWidth="1"/>
    <col min="10239" max="10239" width="2.28515625" style="1" customWidth="1"/>
    <col min="10240" max="10240" width="41" style="1" customWidth="1"/>
    <col min="10241" max="10241" width="14.28515625" style="1" customWidth="1"/>
    <col min="10242" max="10243" width="11.5703125" style="1" customWidth="1"/>
    <col min="10244" max="10244" width="21.7109375" style="1" customWidth="1"/>
    <col min="10245" max="10436" width="11.42578125" style="1"/>
    <col min="10437" max="10437" width="21.7109375" style="1" customWidth="1"/>
    <col min="10438" max="10438" width="13.7109375" style="1" customWidth="1"/>
    <col min="10439" max="10439" width="38.7109375" style="1" customWidth="1"/>
    <col min="10440" max="10440" width="3" style="1" bestFit="1" customWidth="1"/>
    <col min="10441" max="10441" width="32.28515625" style="1" customWidth="1"/>
    <col min="10442" max="10442" width="46.28515625" style="1" customWidth="1"/>
    <col min="10443" max="10443" width="19" style="1" customWidth="1"/>
    <col min="10444" max="10444" width="0" style="1" hidden="1" customWidth="1"/>
    <col min="10445" max="10445" width="17.7109375" style="1" customWidth="1"/>
    <col min="10446" max="10446" width="0" style="1" hidden="1" customWidth="1"/>
    <col min="10447" max="10447" width="22.28515625" style="1" customWidth="1"/>
    <col min="10448" max="10448" width="5.28515625" style="1" customWidth="1"/>
    <col min="10449" max="10449" width="36.28515625" style="1" customWidth="1"/>
    <col min="10450" max="10450" width="5.7109375" style="1" customWidth="1"/>
    <col min="10451" max="10451" width="0" style="1" hidden="1" customWidth="1"/>
    <col min="10452" max="10452" width="20.7109375" style="1" customWidth="1"/>
    <col min="10453" max="10453" width="4.7109375" style="1" customWidth="1"/>
    <col min="10454" max="10454" width="0" style="1" hidden="1" customWidth="1"/>
    <col min="10455" max="10455" width="24.7109375" style="1" customWidth="1"/>
    <col min="10456" max="10456" width="12.28515625" style="1" customWidth="1"/>
    <col min="10457" max="10457" width="0" style="1" hidden="1" customWidth="1"/>
    <col min="10458" max="10458" width="3.42578125" style="1" customWidth="1"/>
    <col min="10459" max="10459" width="0" style="1" hidden="1" customWidth="1"/>
    <col min="10460" max="10460" width="17.7109375" style="1" customWidth="1"/>
    <col min="10461" max="10461" width="3.42578125" style="1" customWidth="1"/>
    <col min="10462" max="10462" width="0" style="1" hidden="1" customWidth="1"/>
    <col min="10463" max="10463" width="23.7109375" style="1" customWidth="1"/>
    <col min="10464" max="10464" width="10" style="1" customWidth="1"/>
    <col min="10465" max="10465" width="0" style="1" hidden="1" customWidth="1"/>
    <col min="10466" max="10467" width="14.7109375" style="1" customWidth="1"/>
    <col min="10468" max="10468" width="12.7109375" style="1" customWidth="1"/>
    <col min="10469" max="10469" width="3.28515625" style="1" customWidth="1"/>
    <col min="10470" max="10470" width="30.28515625" style="1" customWidth="1"/>
    <col min="10471" max="10471" width="5" style="1" customWidth="1"/>
    <col min="10472" max="10472" width="0" style="1" hidden="1" customWidth="1"/>
    <col min="10473" max="10473" width="14.28515625" style="1" customWidth="1"/>
    <col min="10474" max="10474" width="5.7109375" style="1" customWidth="1"/>
    <col min="10475" max="10475" width="0" style="1" hidden="1" customWidth="1"/>
    <col min="10476" max="10476" width="17.28515625" style="1" customWidth="1"/>
    <col min="10477" max="10477" width="12.7109375" style="1" customWidth="1"/>
    <col min="10478" max="10478" width="0" style="1" hidden="1" customWidth="1"/>
    <col min="10479" max="10479" width="5.28515625" style="1" customWidth="1"/>
    <col min="10480" max="10480" width="0" style="1" hidden="1" customWidth="1"/>
    <col min="10481" max="10481" width="17" style="1" customWidth="1"/>
    <col min="10482" max="10482" width="6.28515625" style="1" customWidth="1"/>
    <col min="10483" max="10483" width="0" style="1" hidden="1" customWidth="1"/>
    <col min="10484" max="10484" width="14.28515625" style="1" customWidth="1"/>
    <col min="10485" max="10485" width="7.5703125" style="1" customWidth="1"/>
    <col min="10486" max="10486" width="0" style="1" hidden="1" customWidth="1"/>
    <col min="10487" max="10488" width="14.28515625" style="1" customWidth="1"/>
    <col min="10489" max="10489" width="20.7109375" style="1" customWidth="1"/>
    <col min="10490" max="10490" width="14.42578125" style="1" customWidth="1"/>
    <col min="10491" max="10491" width="15" style="1" customWidth="1"/>
    <col min="10492" max="10492" width="2.7109375" style="1" customWidth="1"/>
    <col min="10493" max="10493" width="11.7109375" style="1" customWidth="1"/>
    <col min="10494" max="10494" width="11.5703125" style="1" customWidth="1"/>
    <col min="10495" max="10495" width="2.28515625" style="1" customWidth="1"/>
    <col min="10496" max="10496" width="41" style="1" customWidth="1"/>
    <col min="10497" max="10497" width="14.28515625" style="1" customWidth="1"/>
    <col min="10498" max="10499" width="11.5703125" style="1" customWidth="1"/>
    <col min="10500" max="10500" width="21.7109375" style="1" customWidth="1"/>
    <col min="10501" max="10692" width="11.42578125" style="1"/>
    <col min="10693" max="10693" width="21.7109375" style="1" customWidth="1"/>
    <col min="10694" max="10694" width="13.7109375" style="1" customWidth="1"/>
    <col min="10695" max="10695" width="38.7109375" style="1" customWidth="1"/>
    <col min="10696" max="10696" width="3" style="1" bestFit="1" customWidth="1"/>
    <col min="10697" max="10697" width="32.28515625" style="1" customWidth="1"/>
    <col min="10698" max="10698" width="46.28515625" style="1" customWidth="1"/>
    <col min="10699" max="10699" width="19" style="1" customWidth="1"/>
    <col min="10700" max="10700" width="0" style="1" hidden="1" customWidth="1"/>
    <col min="10701" max="10701" width="17.7109375" style="1" customWidth="1"/>
    <col min="10702" max="10702" width="0" style="1" hidden="1" customWidth="1"/>
    <col min="10703" max="10703" width="22.28515625" style="1" customWidth="1"/>
    <col min="10704" max="10704" width="5.28515625" style="1" customWidth="1"/>
    <col min="10705" max="10705" width="36.28515625" style="1" customWidth="1"/>
    <col min="10706" max="10706" width="5.7109375" style="1" customWidth="1"/>
    <col min="10707" max="10707" width="0" style="1" hidden="1" customWidth="1"/>
    <col min="10708" max="10708" width="20.7109375" style="1" customWidth="1"/>
    <col min="10709" max="10709" width="4.7109375" style="1" customWidth="1"/>
    <col min="10710" max="10710" width="0" style="1" hidden="1" customWidth="1"/>
    <col min="10711" max="10711" width="24.7109375" style="1" customWidth="1"/>
    <col min="10712" max="10712" width="12.28515625" style="1" customWidth="1"/>
    <col min="10713" max="10713" width="0" style="1" hidden="1" customWidth="1"/>
    <col min="10714" max="10714" width="3.42578125" style="1" customWidth="1"/>
    <col min="10715" max="10715" width="0" style="1" hidden="1" customWidth="1"/>
    <col min="10716" max="10716" width="17.7109375" style="1" customWidth="1"/>
    <col min="10717" max="10717" width="3.42578125" style="1" customWidth="1"/>
    <col min="10718" max="10718" width="0" style="1" hidden="1" customWidth="1"/>
    <col min="10719" max="10719" width="23.7109375" style="1" customWidth="1"/>
    <col min="10720" max="10720" width="10" style="1" customWidth="1"/>
    <col min="10721" max="10721" width="0" style="1" hidden="1" customWidth="1"/>
    <col min="10722" max="10723" width="14.7109375" style="1" customWidth="1"/>
    <col min="10724" max="10724" width="12.7109375" style="1" customWidth="1"/>
    <col min="10725" max="10725" width="3.28515625" style="1" customWidth="1"/>
    <col min="10726" max="10726" width="30.28515625" style="1" customWidth="1"/>
    <col min="10727" max="10727" width="5" style="1" customWidth="1"/>
    <col min="10728" max="10728" width="0" style="1" hidden="1" customWidth="1"/>
    <col min="10729" max="10729" width="14.28515625" style="1" customWidth="1"/>
    <col min="10730" max="10730" width="5.7109375" style="1" customWidth="1"/>
    <col min="10731" max="10731" width="0" style="1" hidden="1" customWidth="1"/>
    <col min="10732" max="10732" width="17.28515625" style="1" customWidth="1"/>
    <col min="10733" max="10733" width="12.7109375" style="1" customWidth="1"/>
    <col min="10734" max="10734" width="0" style="1" hidden="1" customWidth="1"/>
    <col min="10735" max="10735" width="5.28515625" style="1" customWidth="1"/>
    <col min="10736" max="10736" width="0" style="1" hidden="1" customWidth="1"/>
    <col min="10737" max="10737" width="17" style="1" customWidth="1"/>
    <col min="10738" max="10738" width="6.28515625" style="1" customWidth="1"/>
    <col min="10739" max="10739" width="0" style="1" hidden="1" customWidth="1"/>
    <col min="10740" max="10740" width="14.28515625" style="1" customWidth="1"/>
    <col min="10741" max="10741" width="7.5703125" style="1" customWidth="1"/>
    <col min="10742" max="10742" width="0" style="1" hidden="1" customWidth="1"/>
    <col min="10743" max="10744" width="14.28515625" style="1" customWidth="1"/>
    <col min="10745" max="10745" width="20.7109375" style="1" customWidth="1"/>
    <col min="10746" max="10746" width="14.42578125" style="1" customWidth="1"/>
    <col min="10747" max="10747" width="15" style="1" customWidth="1"/>
    <col min="10748" max="10748" width="2.7109375" style="1" customWidth="1"/>
    <col min="10749" max="10749" width="11.7109375" style="1" customWidth="1"/>
    <col min="10750" max="10750" width="11.5703125" style="1" customWidth="1"/>
    <col min="10751" max="10751" width="2.28515625" style="1" customWidth="1"/>
    <col min="10752" max="10752" width="41" style="1" customWidth="1"/>
    <col min="10753" max="10753" width="14.28515625" style="1" customWidth="1"/>
    <col min="10754" max="10755" width="11.5703125" style="1" customWidth="1"/>
    <col min="10756" max="10756" width="21.7109375" style="1" customWidth="1"/>
    <col min="10757" max="10948" width="11.42578125" style="1"/>
    <col min="10949" max="10949" width="21.7109375" style="1" customWidth="1"/>
    <col min="10950" max="10950" width="13.7109375" style="1" customWidth="1"/>
    <col min="10951" max="10951" width="38.7109375" style="1" customWidth="1"/>
    <col min="10952" max="10952" width="3" style="1" bestFit="1" customWidth="1"/>
    <col min="10953" max="10953" width="32.28515625" style="1" customWidth="1"/>
    <col min="10954" max="10954" width="46.28515625" style="1" customWidth="1"/>
    <col min="10955" max="10955" width="19" style="1" customWidth="1"/>
    <col min="10956" max="10956" width="0" style="1" hidden="1" customWidth="1"/>
    <col min="10957" max="10957" width="17.7109375" style="1" customWidth="1"/>
    <col min="10958" max="10958" width="0" style="1" hidden="1" customWidth="1"/>
    <col min="10959" max="10959" width="22.28515625" style="1" customWidth="1"/>
    <col min="10960" max="10960" width="5.28515625" style="1" customWidth="1"/>
    <col min="10961" max="10961" width="36.28515625" style="1" customWidth="1"/>
    <col min="10962" max="10962" width="5.7109375" style="1" customWidth="1"/>
    <col min="10963" max="10963" width="0" style="1" hidden="1" customWidth="1"/>
    <col min="10964" max="10964" width="20.7109375" style="1" customWidth="1"/>
    <col min="10965" max="10965" width="4.7109375" style="1" customWidth="1"/>
    <col min="10966" max="10966" width="0" style="1" hidden="1" customWidth="1"/>
    <col min="10967" max="10967" width="24.7109375" style="1" customWidth="1"/>
    <col min="10968" max="10968" width="12.28515625" style="1" customWidth="1"/>
    <col min="10969" max="10969" width="0" style="1" hidden="1" customWidth="1"/>
    <col min="10970" max="10970" width="3.42578125" style="1" customWidth="1"/>
    <col min="10971" max="10971" width="0" style="1" hidden="1" customWidth="1"/>
    <col min="10972" max="10972" width="17.7109375" style="1" customWidth="1"/>
    <col min="10973" max="10973" width="3.42578125" style="1" customWidth="1"/>
    <col min="10974" max="10974" width="0" style="1" hidden="1" customWidth="1"/>
    <col min="10975" max="10975" width="23.7109375" style="1" customWidth="1"/>
    <col min="10976" max="10976" width="10" style="1" customWidth="1"/>
    <col min="10977" max="10977" width="0" style="1" hidden="1" customWidth="1"/>
    <col min="10978" max="10979" width="14.7109375" style="1" customWidth="1"/>
    <col min="10980" max="10980" width="12.7109375" style="1" customWidth="1"/>
    <col min="10981" max="10981" width="3.28515625" style="1" customWidth="1"/>
    <col min="10982" max="10982" width="30.28515625" style="1" customWidth="1"/>
    <col min="10983" max="10983" width="5" style="1" customWidth="1"/>
    <col min="10984" max="10984" width="0" style="1" hidden="1" customWidth="1"/>
    <col min="10985" max="10985" width="14.28515625" style="1" customWidth="1"/>
    <col min="10986" max="10986" width="5.7109375" style="1" customWidth="1"/>
    <col min="10987" max="10987" width="0" style="1" hidden="1" customWidth="1"/>
    <col min="10988" max="10988" width="17.28515625" style="1" customWidth="1"/>
    <col min="10989" max="10989" width="12.7109375" style="1" customWidth="1"/>
    <col min="10990" max="10990" width="0" style="1" hidden="1" customWidth="1"/>
    <col min="10991" max="10991" width="5.28515625" style="1" customWidth="1"/>
    <col min="10992" max="10992" width="0" style="1" hidden="1" customWidth="1"/>
    <col min="10993" max="10993" width="17" style="1" customWidth="1"/>
    <col min="10994" max="10994" width="6.28515625" style="1" customWidth="1"/>
    <col min="10995" max="10995" width="0" style="1" hidden="1" customWidth="1"/>
    <col min="10996" max="10996" width="14.28515625" style="1" customWidth="1"/>
    <col min="10997" max="10997" width="7.5703125" style="1" customWidth="1"/>
    <col min="10998" max="10998" width="0" style="1" hidden="1" customWidth="1"/>
    <col min="10999" max="11000" width="14.28515625" style="1" customWidth="1"/>
    <col min="11001" max="11001" width="20.7109375" style="1" customWidth="1"/>
    <col min="11002" max="11002" width="14.42578125" style="1" customWidth="1"/>
    <col min="11003" max="11003" width="15" style="1" customWidth="1"/>
    <col min="11004" max="11004" width="2.7109375" style="1" customWidth="1"/>
    <col min="11005" max="11005" width="11.7109375" style="1" customWidth="1"/>
    <col min="11006" max="11006" width="11.5703125" style="1" customWidth="1"/>
    <col min="11007" max="11007" width="2.28515625" style="1" customWidth="1"/>
    <col min="11008" max="11008" width="41" style="1" customWidth="1"/>
    <col min="11009" max="11009" width="14.28515625" style="1" customWidth="1"/>
    <col min="11010" max="11011" width="11.5703125" style="1" customWidth="1"/>
    <col min="11012" max="11012" width="21.7109375" style="1" customWidth="1"/>
    <col min="11013" max="11204" width="11.42578125" style="1"/>
    <col min="11205" max="11205" width="21.7109375" style="1" customWidth="1"/>
    <col min="11206" max="11206" width="13.7109375" style="1" customWidth="1"/>
    <col min="11207" max="11207" width="38.7109375" style="1" customWidth="1"/>
    <col min="11208" max="11208" width="3" style="1" bestFit="1" customWidth="1"/>
    <col min="11209" max="11209" width="32.28515625" style="1" customWidth="1"/>
    <col min="11210" max="11210" width="46.28515625" style="1" customWidth="1"/>
    <col min="11211" max="11211" width="19" style="1" customWidth="1"/>
    <col min="11212" max="11212" width="0" style="1" hidden="1" customWidth="1"/>
    <col min="11213" max="11213" width="17.7109375" style="1" customWidth="1"/>
    <col min="11214" max="11214" width="0" style="1" hidden="1" customWidth="1"/>
    <col min="11215" max="11215" width="22.28515625" style="1" customWidth="1"/>
    <col min="11216" max="11216" width="5.28515625" style="1" customWidth="1"/>
    <col min="11217" max="11217" width="36.28515625" style="1" customWidth="1"/>
    <col min="11218" max="11218" width="5.7109375" style="1" customWidth="1"/>
    <col min="11219" max="11219" width="0" style="1" hidden="1" customWidth="1"/>
    <col min="11220" max="11220" width="20.7109375" style="1" customWidth="1"/>
    <col min="11221" max="11221" width="4.7109375" style="1" customWidth="1"/>
    <col min="11222" max="11222" width="0" style="1" hidden="1" customWidth="1"/>
    <col min="11223" max="11223" width="24.7109375" style="1" customWidth="1"/>
    <col min="11224" max="11224" width="12.28515625" style="1" customWidth="1"/>
    <col min="11225" max="11225" width="0" style="1" hidden="1" customWidth="1"/>
    <col min="11226" max="11226" width="3.42578125" style="1" customWidth="1"/>
    <col min="11227" max="11227" width="0" style="1" hidden="1" customWidth="1"/>
    <col min="11228" max="11228" width="17.7109375" style="1" customWidth="1"/>
    <col min="11229" max="11229" width="3.42578125" style="1" customWidth="1"/>
    <col min="11230" max="11230" width="0" style="1" hidden="1" customWidth="1"/>
    <col min="11231" max="11231" width="23.7109375" style="1" customWidth="1"/>
    <col min="11232" max="11232" width="10" style="1" customWidth="1"/>
    <col min="11233" max="11233" width="0" style="1" hidden="1" customWidth="1"/>
    <col min="11234" max="11235" width="14.7109375" style="1" customWidth="1"/>
    <col min="11236" max="11236" width="12.7109375" style="1" customWidth="1"/>
    <col min="11237" max="11237" width="3.28515625" style="1" customWidth="1"/>
    <col min="11238" max="11238" width="30.28515625" style="1" customWidth="1"/>
    <col min="11239" max="11239" width="5" style="1" customWidth="1"/>
    <col min="11240" max="11240" width="0" style="1" hidden="1" customWidth="1"/>
    <col min="11241" max="11241" width="14.28515625" style="1" customWidth="1"/>
    <col min="11242" max="11242" width="5.7109375" style="1" customWidth="1"/>
    <col min="11243" max="11243" width="0" style="1" hidden="1" customWidth="1"/>
    <col min="11244" max="11244" width="17.28515625" style="1" customWidth="1"/>
    <col min="11245" max="11245" width="12.7109375" style="1" customWidth="1"/>
    <col min="11246" max="11246" width="0" style="1" hidden="1" customWidth="1"/>
    <col min="11247" max="11247" width="5.28515625" style="1" customWidth="1"/>
    <col min="11248" max="11248" width="0" style="1" hidden="1" customWidth="1"/>
    <col min="11249" max="11249" width="17" style="1" customWidth="1"/>
    <col min="11250" max="11250" width="6.28515625" style="1" customWidth="1"/>
    <col min="11251" max="11251" width="0" style="1" hidden="1" customWidth="1"/>
    <col min="11252" max="11252" width="14.28515625" style="1" customWidth="1"/>
    <col min="11253" max="11253" width="7.5703125" style="1" customWidth="1"/>
    <col min="11254" max="11254" width="0" style="1" hidden="1" customWidth="1"/>
    <col min="11255" max="11256" width="14.28515625" style="1" customWidth="1"/>
    <col min="11257" max="11257" width="20.7109375" style="1" customWidth="1"/>
    <col min="11258" max="11258" width="14.42578125" style="1" customWidth="1"/>
    <col min="11259" max="11259" width="15" style="1" customWidth="1"/>
    <col min="11260" max="11260" width="2.7109375" style="1" customWidth="1"/>
    <col min="11261" max="11261" width="11.7109375" style="1" customWidth="1"/>
    <col min="11262" max="11262" width="11.5703125" style="1" customWidth="1"/>
    <col min="11263" max="11263" width="2.28515625" style="1" customWidth="1"/>
    <col min="11264" max="11264" width="41" style="1" customWidth="1"/>
    <col min="11265" max="11265" width="14.28515625" style="1" customWidth="1"/>
    <col min="11266" max="11267" width="11.5703125" style="1" customWidth="1"/>
    <col min="11268" max="11268" width="21.7109375" style="1" customWidth="1"/>
    <col min="11269" max="11460" width="11.42578125" style="1"/>
    <col min="11461" max="11461" width="21.7109375" style="1" customWidth="1"/>
    <col min="11462" max="11462" width="13.7109375" style="1" customWidth="1"/>
    <col min="11463" max="11463" width="38.7109375" style="1" customWidth="1"/>
    <col min="11464" max="11464" width="3" style="1" bestFit="1" customWidth="1"/>
    <col min="11465" max="11465" width="32.28515625" style="1" customWidth="1"/>
    <col min="11466" max="11466" width="46.28515625" style="1" customWidth="1"/>
    <col min="11467" max="11467" width="19" style="1" customWidth="1"/>
    <col min="11468" max="11468" width="0" style="1" hidden="1" customWidth="1"/>
    <col min="11469" max="11469" width="17.7109375" style="1" customWidth="1"/>
    <col min="11470" max="11470" width="0" style="1" hidden="1" customWidth="1"/>
    <col min="11471" max="11471" width="22.28515625" style="1" customWidth="1"/>
    <col min="11472" max="11472" width="5.28515625" style="1" customWidth="1"/>
    <col min="11473" max="11473" width="36.28515625" style="1" customWidth="1"/>
    <col min="11474" max="11474" width="5.7109375" style="1" customWidth="1"/>
    <col min="11475" max="11475" width="0" style="1" hidden="1" customWidth="1"/>
    <col min="11476" max="11476" width="20.7109375" style="1" customWidth="1"/>
    <col min="11477" max="11477" width="4.7109375" style="1" customWidth="1"/>
    <col min="11478" max="11478" width="0" style="1" hidden="1" customWidth="1"/>
    <col min="11479" max="11479" width="24.7109375" style="1" customWidth="1"/>
    <col min="11480" max="11480" width="12.28515625" style="1" customWidth="1"/>
    <col min="11481" max="11481" width="0" style="1" hidden="1" customWidth="1"/>
    <col min="11482" max="11482" width="3.42578125" style="1" customWidth="1"/>
    <col min="11483" max="11483" width="0" style="1" hidden="1" customWidth="1"/>
    <col min="11484" max="11484" width="17.7109375" style="1" customWidth="1"/>
    <col min="11485" max="11485" width="3.42578125" style="1" customWidth="1"/>
    <col min="11486" max="11486" width="0" style="1" hidden="1" customWidth="1"/>
    <col min="11487" max="11487" width="23.7109375" style="1" customWidth="1"/>
    <col min="11488" max="11488" width="10" style="1" customWidth="1"/>
    <col min="11489" max="11489" width="0" style="1" hidden="1" customWidth="1"/>
    <col min="11490" max="11491" width="14.7109375" style="1" customWidth="1"/>
    <col min="11492" max="11492" width="12.7109375" style="1" customWidth="1"/>
    <col min="11493" max="11493" width="3.28515625" style="1" customWidth="1"/>
    <col min="11494" max="11494" width="30.28515625" style="1" customWidth="1"/>
    <col min="11495" max="11495" width="5" style="1" customWidth="1"/>
    <col min="11496" max="11496" width="0" style="1" hidden="1" customWidth="1"/>
    <col min="11497" max="11497" width="14.28515625" style="1" customWidth="1"/>
    <col min="11498" max="11498" width="5.7109375" style="1" customWidth="1"/>
    <col min="11499" max="11499" width="0" style="1" hidden="1" customWidth="1"/>
    <col min="11500" max="11500" width="17.28515625" style="1" customWidth="1"/>
    <col min="11501" max="11501" width="12.7109375" style="1" customWidth="1"/>
    <col min="11502" max="11502" width="0" style="1" hidden="1" customWidth="1"/>
    <col min="11503" max="11503" width="5.28515625" style="1" customWidth="1"/>
    <col min="11504" max="11504" width="0" style="1" hidden="1" customWidth="1"/>
    <col min="11505" max="11505" width="17" style="1" customWidth="1"/>
    <col min="11506" max="11506" width="6.28515625" style="1" customWidth="1"/>
    <col min="11507" max="11507" width="0" style="1" hidden="1" customWidth="1"/>
    <col min="11508" max="11508" width="14.28515625" style="1" customWidth="1"/>
    <col min="11509" max="11509" width="7.5703125" style="1" customWidth="1"/>
    <col min="11510" max="11510" width="0" style="1" hidden="1" customWidth="1"/>
    <col min="11511" max="11512" width="14.28515625" style="1" customWidth="1"/>
    <col min="11513" max="11513" width="20.7109375" style="1" customWidth="1"/>
    <col min="11514" max="11514" width="14.42578125" style="1" customWidth="1"/>
    <col min="11515" max="11515" width="15" style="1" customWidth="1"/>
    <col min="11516" max="11516" width="2.7109375" style="1" customWidth="1"/>
    <col min="11517" max="11517" width="11.7109375" style="1" customWidth="1"/>
    <col min="11518" max="11518" width="11.5703125" style="1" customWidth="1"/>
    <col min="11519" max="11519" width="2.28515625" style="1" customWidth="1"/>
    <col min="11520" max="11520" width="41" style="1" customWidth="1"/>
    <col min="11521" max="11521" width="14.28515625" style="1" customWidth="1"/>
    <col min="11522" max="11523" width="11.5703125" style="1" customWidth="1"/>
    <col min="11524" max="11524" width="21.7109375" style="1" customWidth="1"/>
    <col min="11525" max="11716" width="11.42578125" style="1"/>
    <col min="11717" max="11717" width="21.7109375" style="1" customWidth="1"/>
    <col min="11718" max="11718" width="13.7109375" style="1" customWidth="1"/>
    <col min="11719" max="11719" width="38.7109375" style="1" customWidth="1"/>
    <col min="11720" max="11720" width="3" style="1" bestFit="1" customWidth="1"/>
    <col min="11721" max="11721" width="32.28515625" style="1" customWidth="1"/>
    <col min="11722" max="11722" width="46.28515625" style="1" customWidth="1"/>
    <col min="11723" max="11723" width="19" style="1" customWidth="1"/>
    <col min="11724" max="11724" width="0" style="1" hidden="1" customWidth="1"/>
    <col min="11725" max="11725" width="17.7109375" style="1" customWidth="1"/>
    <col min="11726" max="11726" width="0" style="1" hidden="1" customWidth="1"/>
    <col min="11727" max="11727" width="22.28515625" style="1" customWidth="1"/>
    <col min="11728" max="11728" width="5.28515625" style="1" customWidth="1"/>
    <col min="11729" max="11729" width="36.28515625" style="1" customWidth="1"/>
    <col min="11730" max="11730" width="5.7109375" style="1" customWidth="1"/>
    <col min="11731" max="11731" width="0" style="1" hidden="1" customWidth="1"/>
    <col min="11732" max="11732" width="20.7109375" style="1" customWidth="1"/>
    <col min="11733" max="11733" width="4.7109375" style="1" customWidth="1"/>
    <col min="11734" max="11734" width="0" style="1" hidden="1" customWidth="1"/>
    <col min="11735" max="11735" width="24.7109375" style="1" customWidth="1"/>
    <col min="11736" max="11736" width="12.28515625" style="1" customWidth="1"/>
    <col min="11737" max="11737" width="0" style="1" hidden="1" customWidth="1"/>
    <col min="11738" max="11738" width="3.42578125" style="1" customWidth="1"/>
    <col min="11739" max="11739" width="0" style="1" hidden="1" customWidth="1"/>
    <col min="11740" max="11740" width="17.7109375" style="1" customWidth="1"/>
    <col min="11741" max="11741" width="3.42578125" style="1" customWidth="1"/>
    <col min="11742" max="11742" width="0" style="1" hidden="1" customWidth="1"/>
    <col min="11743" max="11743" width="23.7109375" style="1" customWidth="1"/>
    <col min="11744" max="11744" width="10" style="1" customWidth="1"/>
    <col min="11745" max="11745" width="0" style="1" hidden="1" customWidth="1"/>
    <col min="11746" max="11747" width="14.7109375" style="1" customWidth="1"/>
    <col min="11748" max="11748" width="12.7109375" style="1" customWidth="1"/>
    <col min="11749" max="11749" width="3.28515625" style="1" customWidth="1"/>
    <col min="11750" max="11750" width="30.28515625" style="1" customWidth="1"/>
    <col min="11751" max="11751" width="5" style="1" customWidth="1"/>
    <col min="11752" max="11752" width="0" style="1" hidden="1" customWidth="1"/>
    <col min="11753" max="11753" width="14.28515625" style="1" customWidth="1"/>
    <col min="11754" max="11754" width="5.7109375" style="1" customWidth="1"/>
    <col min="11755" max="11755" width="0" style="1" hidden="1" customWidth="1"/>
    <col min="11756" max="11756" width="17.28515625" style="1" customWidth="1"/>
    <col min="11757" max="11757" width="12.7109375" style="1" customWidth="1"/>
    <col min="11758" max="11758" width="0" style="1" hidden="1" customWidth="1"/>
    <col min="11759" max="11759" width="5.28515625" style="1" customWidth="1"/>
    <col min="11760" max="11760" width="0" style="1" hidden="1" customWidth="1"/>
    <col min="11761" max="11761" width="17" style="1" customWidth="1"/>
    <col min="11762" max="11762" width="6.28515625" style="1" customWidth="1"/>
    <col min="11763" max="11763" width="0" style="1" hidden="1" customWidth="1"/>
    <col min="11764" max="11764" width="14.28515625" style="1" customWidth="1"/>
    <col min="11765" max="11765" width="7.5703125" style="1" customWidth="1"/>
    <col min="11766" max="11766" width="0" style="1" hidden="1" customWidth="1"/>
    <col min="11767" max="11768" width="14.28515625" style="1" customWidth="1"/>
    <col min="11769" max="11769" width="20.7109375" style="1" customWidth="1"/>
    <col min="11770" max="11770" width="14.42578125" style="1" customWidth="1"/>
    <col min="11771" max="11771" width="15" style="1" customWidth="1"/>
    <col min="11772" max="11772" width="2.7109375" style="1" customWidth="1"/>
    <col min="11773" max="11773" width="11.7109375" style="1" customWidth="1"/>
    <col min="11774" max="11774" width="11.5703125" style="1" customWidth="1"/>
    <col min="11775" max="11775" width="2.28515625" style="1" customWidth="1"/>
    <col min="11776" max="11776" width="41" style="1" customWidth="1"/>
    <col min="11777" max="11777" width="14.28515625" style="1" customWidth="1"/>
    <col min="11778" max="11779" width="11.5703125" style="1" customWidth="1"/>
    <col min="11780" max="11780" width="21.7109375" style="1" customWidth="1"/>
    <col min="11781" max="11972" width="11.42578125" style="1"/>
    <col min="11973" max="11973" width="21.7109375" style="1" customWidth="1"/>
    <col min="11974" max="11974" width="13.7109375" style="1" customWidth="1"/>
    <col min="11975" max="11975" width="38.7109375" style="1" customWidth="1"/>
    <col min="11976" max="11976" width="3" style="1" bestFit="1" customWidth="1"/>
    <col min="11977" max="11977" width="32.28515625" style="1" customWidth="1"/>
    <col min="11978" max="11978" width="46.28515625" style="1" customWidth="1"/>
    <col min="11979" max="11979" width="19" style="1" customWidth="1"/>
    <col min="11980" max="11980" width="0" style="1" hidden="1" customWidth="1"/>
    <col min="11981" max="11981" width="17.7109375" style="1" customWidth="1"/>
    <col min="11982" max="11982" width="0" style="1" hidden="1" customWidth="1"/>
    <col min="11983" max="11983" width="22.28515625" style="1" customWidth="1"/>
    <col min="11984" max="11984" width="5.28515625" style="1" customWidth="1"/>
    <col min="11985" max="11985" width="36.28515625" style="1" customWidth="1"/>
    <col min="11986" max="11986" width="5.7109375" style="1" customWidth="1"/>
    <col min="11987" max="11987" width="0" style="1" hidden="1" customWidth="1"/>
    <col min="11988" max="11988" width="20.7109375" style="1" customWidth="1"/>
    <col min="11989" max="11989" width="4.7109375" style="1" customWidth="1"/>
    <col min="11990" max="11990" width="0" style="1" hidden="1" customWidth="1"/>
    <col min="11991" max="11991" width="24.7109375" style="1" customWidth="1"/>
    <col min="11992" max="11992" width="12.28515625" style="1" customWidth="1"/>
    <col min="11993" max="11993" width="0" style="1" hidden="1" customWidth="1"/>
    <col min="11994" max="11994" width="3.42578125" style="1" customWidth="1"/>
    <col min="11995" max="11995" width="0" style="1" hidden="1" customWidth="1"/>
    <col min="11996" max="11996" width="17.7109375" style="1" customWidth="1"/>
    <col min="11997" max="11997" width="3.42578125" style="1" customWidth="1"/>
    <col min="11998" max="11998" width="0" style="1" hidden="1" customWidth="1"/>
    <col min="11999" max="11999" width="23.7109375" style="1" customWidth="1"/>
    <col min="12000" max="12000" width="10" style="1" customWidth="1"/>
    <col min="12001" max="12001" width="0" style="1" hidden="1" customWidth="1"/>
    <col min="12002" max="12003" width="14.7109375" style="1" customWidth="1"/>
    <col min="12004" max="12004" width="12.7109375" style="1" customWidth="1"/>
    <col min="12005" max="12005" width="3.28515625" style="1" customWidth="1"/>
    <col min="12006" max="12006" width="30.28515625" style="1" customWidth="1"/>
    <col min="12007" max="12007" width="5" style="1" customWidth="1"/>
    <col min="12008" max="12008" width="0" style="1" hidden="1" customWidth="1"/>
    <col min="12009" max="12009" width="14.28515625" style="1" customWidth="1"/>
    <col min="12010" max="12010" width="5.7109375" style="1" customWidth="1"/>
    <col min="12011" max="12011" width="0" style="1" hidden="1" customWidth="1"/>
    <col min="12012" max="12012" width="17.28515625" style="1" customWidth="1"/>
    <col min="12013" max="12013" width="12.7109375" style="1" customWidth="1"/>
    <col min="12014" max="12014" width="0" style="1" hidden="1" customWidth="1"/>
    <col min="12015" max="12015" width="5.28515625" style="1" customWidth="1"/>
    <col min="12016" max="12016" width="0" style="1" hidden="1" customWidth="1"/>
    <col min="12017" max="12017" width="17" style="1" customWidth="1"/>
    <col min="12018" max="12018" width="6.28515625" style="1" customWidth="1"/>
    <col min="12019" max="12019" width="0" style="1" hidden="1" customWidth="1"/>
    <col min="12020" max="12020" width="14.28515625" style="1" customWidth="1"/>
    <col min="12021" max="12021" width="7.5703125" style="1" customWidth="1"/>
    <col min="12022" max="12022" width="0" style="1" hidden="1" customWidth="1"/>
    <col min="12023" max="12024" width="14.28515625" style="1" customWidth="1"/>
    <col min="12025" max="12025" width="20.7109375" style="1" customWidth="1"/>
    <col min="12026" max="12026" width="14.42578125" style="1" customWidth="1"/>
    <col min="12027" max="12027" width="15" style="1" customWidth="1"/>
    <col min="12028" max="12028" width="2.7109375" style="1" customWidth="1"/>
    <col min="12029" max="12029" width="11.7109375" style="1" customWidth="1"/>
    <col min="12030" max="12030" width="11.5703125" style="1" customWidth="1"/>
    <col min="12031" max="12031" width="2.28515625" style="1" customWidth="1"/>
    <col min="12032" max="12032" width="41" style="1" customWidth="1"/>
    <col min="12033" max="12033" width="14.28515625" style="1" customWidth="1"/>
    <col min="12034" max="12035" width="11.5703125" style="1" customWidth="1"/>
    <col min="12036" max="12036" width="21.7109375" style="1" customWidth="1"/>
    <col min="12037" max="12228" width="11.42578125" style="1"/>
    <col min="12229" max="12229" width="21.7109375" style="1" customWidth="1"/>
    <col min="12230" max="12230" width="13.7109375" style="1" customWidth="1"/>
    <col min="12231" max="12231" width="38.7109375" style="1" customWidth="1"/>
    <col min="12232" max="12232" width="3" style="1" bestFit="1" customWidth="1"/>
    <col min="12233" max="12233" width="32.28515625" style="1" customWidth="1"/>
    <col min="12234" max="12234" width="46.28515625" style="1" customWidth="1"/>
    <col min="12235" max="12235" width="19" style="1" customWidth="1"/>
    <col min="12236" max="12236" width="0" style="1" hidden="1" customWidth="1"/>
    <col min="12237" max="12237" width="17.7109375" style="1" customWidth="1"/>
    <col min="12238" max="12238" width="0" style="1" hidden="1" customWidth="1"/>
    <col min="12239" max="12239" width="22.28515625" style="1" customWidth="1"/>
    <col min="12240" max="12240" width="5.28515625" style="1" customWidth="1"/>
    <col min="12241" max="12241" width="36.28515625" style="1" customWidth="1"/>
    <col min="12242" max="12242" width="5.7109375" style="1" customWidth="1"/>
    <col min="12243" max="12243" width="0" style="1" hidden="1" customWidth="1"/>
    <col min="12244" max="12244" width="20.7109375" style="1" customWidth="1"/>
    <col min="12245" max="12245" width="4.7109375" style="1" customWidth="1"/>
    <col min="12246" max="12246" width="0" style="1" hidden="1" customWidth="1"/>
    <col min="12247" max="12247" width="24.7109375" style="1" customWidth="1"/>
    <col min="12248" max="12248" width="12.28515625" style="1" customWidth="1"/>
    <col min="12249" max="12249" width="0" style="1" hidden="1" customWidth="1"/>
    <col min="12250" max="12250" width="3.42578125" style="1" customWidth="1"/>
    <col min="12251" max="12251" width="0" style="1" hidden="1" customWidth="1"/>
    <col min="12252" max="12252" width="17.7109375" style="1" customWidth="1"/>
    <col min="12253" max="12253" width="3.42578125" style="1" customWidth="1"/>
    <col min="12254" max="12254" width="0" style="1" hidden="1" customWidth="1"/>
    <col min="12255" max="12255" width="23.7109375" style="1" customWidth="1"/>
    <col min="12256" max="12256" width="10" style="1" customWidth="1"/>
    <col min="12257" max="12257" width="0" style="1" hidden="1" customWidth="1"/>
    <col min="12258" max="12259" width="14.7109375" style="1" customWidth="1"/>
    <col min="12260" max="12260" width="12.7109375" style="1" customWidth="1"/>
    <col min="12261" max="12261" width="3.28515625" style="1" customWidth="1"/>
    <col min="12262" max="12262" width="30.28515625" style="1" customWidth="1"/>
    <col min="12263" max="12263" width="5" style="1" customWidth="1"/>
    <col min="12264" max="12264" width="0" style="1" hidden="1" customWidth="1"/>
    <col min="12265" max="12265" width="14.28515625" style="1" customWidth="1"/>
    <col min="12266" max="12266" width="5.7109375" style="1" customWidth="1"/>
    <col min="12267" max="12267" width="0" style="1" hidden="1" customWidth="1"/>
    <col min="12268" max="12268" width="17.28515625" style="1" customWidth="1"/>
    <col min="12269" max="12269" width="12.7109375" style="1" customWidth="1"/>
    <col min="12270" max="12270" width="0" style="1" hidden="1" customWidth="1"/>
    <col min="12271" max="12271" width="5.28515625" style="1" customWidth="1"/>
    <col min="12272" max="12272" width="0" style="1" hidden="1" customWidth="1"/>
    <col min="12273" max="12273" width="17" style="1" customWidth="1"/>
    <col min="12274" max="12274" width="6.28515625" style="1" customWidth="1"/>
    <col min="12275" max="12275" width="0" style="1" hidden="1" customWidth="1"/>
    <col min="12276" max="12276" width="14.28515625" style="1" customWidth="1"/>
    <col min="12277" max="12277" width="7.5703125" style="1" customWidth="1"/>
    <col min="12278" max="12278" width="0" style="1" hidden="1" customWidth="1"/>
    <col min="12279" max="12280" width="14.28515625" style="1" customWidth="1"/>
    <col min="12281" max="12281" width="20.7109375" style="1" customWidth="1"/>
    <col min="12282" max="12282" width="14.42578125" style="1" customWidth="1"/>
    <col min="12283" max="12283" width="15" style="1" customWidth="1"/>
    <col min="12284" max="12284" width="2.7109375" style="1" customWidth="1"/>
    <col min="12285" max="12285" width="11.7109375" style="1" customWidth="1"/>
    <col min="12286" max="12286" width="11.5703125" style="1" customWidth="1"/>
    <col min="12287" max="12287" width="2.28515625" style="1" customWidth="1"/>
    <col min="12288" max="12288" width="41" style="1" customWidth="1"/>
    <col min="12289" max="12289" width="14.28515625" style="1" customWidth="1"/>
    <col min="12290" max="12291" width="11.5703125" style="1" customWidth="1"/>
    <col min="12292" max="12292" width="21.7109375" style="1" customWidth="1"/>
    <col min="12293" max="12484" width="11.42578125" style="1"/>
    <col min="12485" max="12485" width="21.7109375" style="1" customWidth="1"/>
    <col min="12486" max="12486" width="13.7109375" style="1" customWidth="1"/>
    <col min="12487" max="12487" width="38.7109375" style="1" customWidth="1"/>
    <col min="12488" max="12488" width="3" style="1" bestFit="1" customWidth="1"/>
    <col min="12489" max="12489" width="32.28515625" style="1" customWidth="1"/>
    <col min="12490" max="12490" width="46.28515625" style="1" customWidth="1"/>
    <col min="12491" max="12491" width="19" style="1" customWidth="1"/>
    <col min="12492" max="12492" width="0" style="1" hidden="1" customWidth="1"/>
    <col min="12493" max="12493" width="17.7109375" style="1" customWidth="1"/>
    <col min="12494" max="12494" width="0" style="1" hidden="1" customWidth="1"/>
    <col min="12495" max="12495" width="22.28515625" style="1" customWidth="1"/>
    <col min="12496" max="12496" width="5.28515625" style="1" customWidth="1"/>
    <col min="12497" max="12497" width="36.28515625" style="1" customWidth="1"/>
    <col min="12498" max="12498" width="5.7109375" style="1" customWidth="1"/>
    <col min="12499" max="12499" width="0" style="1" hidden="1" customWidth="1"/>
    <col min="12500" max="12500" width="20.7109375" style="1" customWidth="1"/>
    <col min="12501" max="12501" width="4.7109375" style="1" customWidth="1"/>
    <col min="12502" max="12502" width="0" style="1" hidden="1" customWidth="1"/>
    <col min="12503" max="12503" width="24.7109375" style="1" customWidth="1"/>
    <col min="12504" max="12504" width="12.28515625" style="1" customWidth="1"/>
    <col min="12505" max="12505" width="0" style="1" hidden="1" customWidth="1"/>
    <col min="12506" max="12506" width="3.42578125" style="1" customWidth="1"/>
    <col min="12507" max="12507" width="0" style="1" hidden="1" customWidth="1"/>
    <col min="12508" max="12508" width="17.7109375" style="1" customWidth="1"/>
    <col min="12509" max="12509" width="3.42578125" style="1" customWidth="1"/>
    <col min="12510" max="12510" width="0" style="1" hidden="1" customWidth="1"/>
    <col min="12511" max="12511" width="23.7109375" style="1" customWidth="1"/>
    <col min="12512" max="12512" width="10" style="1" customWidth="1"/>
    <col min="12513" max="12513" width="0" style="1" hidden="1" customWidth="1"/>
    <col min="12514" max="12515" width="14.7109375" style="1" customWidth="1"/>
    <col min="12516" max="12516" width="12.7109375" style="1" customWidth="1"/>
    <col min="12517" max="12517" width="3.28515625" style="1" customWidth="1"/>
    <col min="12518" max="12518" width="30.28515625" style="1" customWidth="1"/>
    <col min="12519" max="12519" width="5" style="1" customWidth="1"/>
    <col min="12520" max="12520" width="0" style="1" hidden="1" customWidth="1"/>
    <col min="12521" max="12521" width="14.28515625" style="1" customWidth="1"/>
    <col min="12522" max="12522" width="5.7109375" style="1" customWidth="1"/>
    <col min="12523" max="12523" width="0" style="1" hidden="1" customWidth="1"/>
    <col min="12524" max="12524" width="17.28515625" style="1" customWidth="1"/>
    <col min="12525" max="12525" width="12.7109375" style="1" customWidth="1"/>
    <col min="12526" max="12526" width="0" style="1" hidden="1" customWidth="1"/>
    <col min="12527" max="12527" width="5.28515625" style="1" customWidth="1"/>
    <col min="12528" max="12528" width="0" style="1" hidden="1" customWidth="1"/>
    <col min="12529" max="12529" width="17" style="1" customWidth="1"/>
    <col min="12530" max="12530" width="6.28515625" style="1" customWidth="1"/>
    <col min="12531" max="12531" width="0" style="1" hidden="1" customWidth="1"/>
    <col min="12532" max="12532" width="14.28515625" style="1" customWidth="1"/>
    <col min="12533" max="12533" width="7.5703125" style="1" customWidth="1"/>
    <col min="12534" max="12534" width="0" style="1" hidden="1" customWidth="1"/>
    <col min="12535" max="12536" width="14.28515625" style="1" customWidth="1"/>
    <col min="12537" max="12537" width="20.7109375" style="1" customWidth="1"/>
    <col min="12538" max="12538" width="14.42578125" style="1" customWidth="1"/>
    <col min="12539" max="12539" width="15" style="1" customWidth="1"/>
    <col min="12540" max="12540" width="2.7109375" style="1" customWidth="1"/>
    <col min="12541" max="12541" width="11.7109375" style="1" customWidth="1"/>
    <col min="12542" max="12542" width="11.5703125" style="1" customWidth="1"/>
    <col min="12543" max="12543" width="2.28515625" style="1" customWidth="1"/>
    <col min="12544" max="12544" width="41" style="1" customWidth="1"/>
    <col min="12545" max="12545" width="14.28515625" style="1" customWidth="1"/>
    <col min="12546" max="12547" width="11.5703125" style="1" customWidth="1"/>
    <col min="12548" max="12548" width="21.7109375" style="1" customWidth="1"/>
    <col min="12549" max="12740" width="11.42578125" style="1"/>
    <col min="12741" max="12741" width="21.7109375" style="1" customWidth="1"/>
    <col min="12742" max="12742" width="13.7109375" style="1" customWidth="1"/>
    <col min="12743" max="12743" width="38.7109375" style="1" customWidth="1"/>
    <col min="12744" max="12744" width="3" style="1" bestFit="1" customWidth="1"/>
    <col min="12745" max="12745" width="32.28515625" style="1" customWidth="1"/>
    <col min="12746" max="12746" width="46.28515625" style="1" customWidth="1"/>
    <col min="12747" max="12747" width="19" style="1" customWidth="1"/>
    <col min="12748" max="12748" width="0" style="1" hidden="1" customWidth="1"/>
    <col min="12749" max="12749" width="17.7109375" style="1" customWidth="1"/>
    <col min="12750" max="12750" width="0" style="1" hidden="1" customWidth="1"/>
    <col min="12751" max="12751" width="22.28515625" style="1" customWidth="1"/>
    <col min="12752" max="12752" width="5.28515625" style="1" customWidth="1"/>
    <col min="12753" max="12753" width="36.28515625" style="1" customWidth="1"/>
    <col min="12754" max="12754" width="5.7109375" style="1" customWidth="1"/>
    <col min="12755" max="12755" width="0" style="1" hidden="1" customWidth="1"/>
    <col min="12756" max="12756" width="20.7109375" style="1" customWidth="1"/>
    <col min="12757" max="12757" width="4.7109375" style="1" customWidth="1"/>
    <col min="12758" max="12758" width="0" style="1" hidden="1" customWidth="1"/>
    <col min="12759" max="12759" width="24.7109375" style="1" customWidth="1"/>
    <col min="12760" max="12760" width="12.28515625" style="1" customWidth="1"/>
    <col min="12761" max="12761" width="0" style="1" hidden="1" customWidth="1"/>
    <col min="12762" max="12762" width="3.42578125" style="1" customWidth="1"/>
    <col min="12763" max="12763" width="0" style="1" hidden="1" customWidth="1"/>
    <col min="12764" max="12764" width="17.7109375" style="1" customWidth="1"/>
    <col min="12765" max="12765" width="3.42578125" style="1" customWidth="1"/>
    <col min="12766" max="12766" width="0" style="1" hidden="1" customWidth="1"/>
    <col min="12767" max="12767" width="23.7109375" style="1" customWidth="1"/>
    <col min="12768" max="12768" width="10" style="1" customWidth="1"/>
    <col min="12769" max="12769" width="0" style="1" hidden="1" customWidth="1"/>
    <col min="12770" max="12771" width="14.7109375" style="1" customWidth="1"/>
    <col min="12772" max="12772" width="12.7109375" style="1" customWidth="1"/>
    <col min="12773" max="12773" width="3.28515625" style="1" customWidth="1"/>
    <col min="12774" max="12774" width="30.28515625" style="1" customWidth="1"/>
    <col min="12775" max="12775" width="5" style="1" customWidth="1"/>
    <col min="12776" max="12776" width="0" style="1" hidden="1" customWidth="1"/>
    <col min="12777" max="12777" width="14.28515625" style="1" customWidth="1"/>
    <col min="12778" max="12778" width="5.7109375" style="1" customWidth="1"/>
    <col min="12779" max="12779" width="0" style="1" hidden="1" customWidth="1"/>
    <col min="12780" max="12780" width="17.28515625" style="1" customWidth="1"/>
    <col min="12781" max="12781" width="12.7109375" style="1" customWidth="1"/>
    <col min="12782" max="12782" width="0" style="1" hidden="1" customWidth="1"/>
    <col min="12783" max="12783" width="5.28515625" style="1" customWidth="1"/>
    <col min="12784" max="12784" width="0" style="1" hidden="1" customWidth="1"/>
    <col min="12785" max="12785" width="17" style="1" customWidth="1"/>
    <col min="12786" max="12786" width="6.28515625" style="1" customWidth="1"/>
    <col min="12787" max="12787" width="0" style="1" hidden="1" customWidth="1"/>
    <col min="12788" max="12788" width="14.28515625" style="1" customWidth="1"/>
    <col min="12789" max="12789" width="7.5703125" style="1" customWidth="1"/>
    <col min="12790" max="12790" width="0" style="1" hidden="1" customWidth="1"/>
    <col min="12791" max="12792" width="14.28515625" style="1" customWidth="1"/>
    <col min="12793" max="12793" width="20.7109375" style="1" customWidth="1"/>
    <col min="12794" max="12794" width="14.42578125" style="1" customWidth="1"/>
    <col min="12795" max="12795" width="15" style="1" customWidth="1"/>
    <col min="12796" max="12796" width="2.7109375" style="1" customWidth="1"/>
    <col min="12797" max="12797" width="11.7109375" style="1" customWidth="1"/>
    <col min="12798" max="12798" width="11.5703125" style="1" customWidth="1"/>
    <col min="12799" max="12799" width="2.28515625" style="1" customWidth="1"/>
    <col min="12800" max="12800" width="41" style="1" customWidth="1"/>
    <col min="12801" max="12801" width="14.28515625" style="1" customWidth="1"/>
    <col min="12802" max="12803" width="11.5703125" style="1" customWidth="1"/>
    <col min="12804" max="12804" width="21.7109375" style="1" customWidth="1"/>
    <col min="12805" max="12996" width="11.42578125" style="1"/>
    <col min="12997" max="12997" width="21.7109375" style="1" customWidth="1"/>
    <col min="12998" max="12998" width="13.7109375" style="1" customWidth="1"/>
    <col min="12999" max="12999" width="38.7109375" style="1" customWidth="1"/>
    <col min="13000" max="13000" width="3" style="1" bestFit="1" customWidth="1"/>
    <col min="13001" max="13001" width="32.28515625" style="1" customWidth="1"/>
    <col min="13002" max="13002" width="46.28515625" style="1" customWidth="1"/>
    <col min="13003" max="13003" width="19" style="1" customWidth="1"/>
    <col min="13004" max="13004" width="0" style="1" hidden="1" customWidth="1"/>
    <col min="13005" max="13005" width="17.7109375" style="1" customWidth="1"/>
    <col min="13006" max="13006" width="0" style="1" hidden="1" customWidth="1"/>
    <col min="13007" max="13007" width="22.28515625" style="1" customWidth="1"/>
    <col min="13008" max="13008" width="5.28515625" style="1" customWidth="1"/>
    <col min="13009" max="13009" width="36.28515625" style="1" customWidth="1"/>
    <col min="13010" max="13010" width="5.7109375" style="1" customWidth="1"/>
    <col min="13011" max="13011" width="0" style="1" hidden="1" customWidth="1"/>
    <col min="13012" max="13012" width="20.7109375" style="1" customWidth="1"/>
    <col min="13013" max="13013" width="4.7109375" style="1" customWidth="1"/>
    <col min="13014" max="13014" width="0" style="1" hidden="1" customWidth="1"/>
    <col min="13015" max="13015" width="24.7109375" style="1" customWidth="1"/>
    <col min="13016" max="13016" width="12.28515625" style="1" customWidth="1"/>
    <col min="13017" max="13017" width="0" style="1" hidden="1" customWidth="1"/>
    <col min="13018" max="13018" width="3.42578125" style="1" customWidth="1"/>
    <col min="13019" max="13019" width="0" style="1" hidden="1" customWidth="1"/>
    <col min="13020" max="13020" width="17.7109375" style="1" customWidth="1"/>
    <col min="13021" max="13021" width="3.42578125" style="1" customWidth="1"/>
    <col min="13022" max="13022" width="0" style="1" hidden="1" customWidth="1"/>
    <col min="13023" max="13023" width="23.7109375" style="1" customWidth="1"/>
    <col min="13024" max="13024" width="10" style="1" customWidth="1"/>
    <col min="13025" max="13025" width="0" style="1" hidden="1" customWidth="1"/>
    <col min="13026" max="13027" width="14.7109375" style="1" customWidth="1"/>
    <col min="13028" max="13028" width="12.7109375" style="1" customWidth="1"/>
    <col min="13029" max="13029" width="3.28515625" style="1" customWidth="1"/>
    <col min="13030" max="13030" width="30.28515625" style="1" customWidth="1"/>
    <col min="13031" max="13031" width="5" style="1" customWidth="1"/>
    <col min="13032" max="13032" width="0" style="1" hidden="1" customWidth="1"/>
    <col min="13033" max="13033" width="14.28515625" style="1" customWidth="1"/>
    <col min="13034" max="13034" width="5.7109375" style="1" customWidth="1"/>
    <col min="13035" max="13035" width="0" style="1" hidden="1" customWidth="1"/>
    <col min="13036" max="13036" width="17.28515625" style="1" customWidth="1"/>
    <col min="13037" max="13037" width="12.7109375" style="1" customWidth="1"/>
    <col min="13038" max="13038" width="0" style="1" hidden="1" customWidth="1"/>
    <col min="13039" max="13039" width="5.28515625" style="1" customWidth="1"/>
    <col min="13040" max="13040" width="0" style="1" hidden="1" customWidth="1"/>
    <col min="13041" max="13041" width="17" style="1" customWidth="1"/>
    <col min="13042" max="13042" width="6.28515625" style="1" customWidth="1"/>
    <col min="13043" max="13043" width="0" style="1" hidden="1" customWidth="1"/>
    <col min="13044" max="13044" width="14.28515625" style="1" customWidth="1"/>
    <col min="13045" max="13045" width="7.5703125" style="1" customWidth="1"/>
    <col min="13046" max="13046" width="0" style="1" hidden="1" customWidth="1"/>
    <col min="13047" max="13048" width="14.28515625" style="1" customWidth="1"/>
    <col min="13049" max="13049" width="20.7109375" style="1" customWidth="1"/>
    <col min="13050" max="13050" width="14.42578125" style="1" customWidth="1"/>
    <col min="13051" max="13051" width="15" style="1" customWidth="1"/>
    <col min="13052" max="13052" width="2.7109375" style="1" customWidth="1"/>
    <col min="13053" max="13053" width="11.7109375" style="1" customWidth="1"/>
    <col min="13054" max="13054" width="11.5703125" style="1" customWidth="1"/>
    <col min="13055" max="13055" width="2.28515625" style="1" customWidth="1"/>
    <col min="13056" max="13056" width="41" style="1" customWidth="1"/>
    <col min="13057" max="13057" width="14.28515625" style="1" customWidth="1"/>
    <col min="13058" max="13059" width="11.5703125" style="1" customWidth="1"/>
    <col min="13060" max="13060" width="21.7109375" style="1" customWidth="1"/>
    <col min="13061" max="13252" width="11.42578125" style="1"/>
    <col min="13253" max="13253" width="21.7109375" style="1" customWidth="1"/>
    <col min="13254" max="13254" width="13.7109375" style="1" customWidth="1"/>
    <col min="13255" max="13255" width="38.7109375" style="1" customWidth="1"/>
    <col min="13256" max="13256" width="3" style="1" bestFit="1" customWidth="1"/>
    <col min="13257" max="13257" width="32.28515625" style="1" customWidth="1"/>
    <col min="13258" max="13258" width="46.28515625" style="1" customWidth="1"/>
    <col min="13259" max="13259" width="19" style="1" customWidth="1"/>
    <col min="13260" max="13260" width="0" style="1" hidden="1" customWidth="1"/>
    <col min="13261" max="13261" width="17.7109375" style="1" customWidth="1"/>
    <col min="13262" max="13262" width="0" style="1" hidden="1" customWidth="1"/>
    <col min="13263" max="13263" width="22.28515625" style="1" customWidth="1"/>
    <col min="13264" max="13264" width="5.28515625" style="1" customWidth="1"/>
    <col min="13265" max="13265" width="36.28515625" style="1" customWidth="1"/>
    <col min="13266" max="13266" width="5.7109375" style="1" customWidth="1"/>
    <col min="13267" max="13267" width="0" style="1" hidden="1" customWidth="1"/>
    <col min="13268" max="13268" width="20.7109375" style="1" customWidth="1"/>
    <col min="13269" max="13269" width="4.7109375" style="1" customWidth="1"/>
    <col min="13270" max="13270" width="0" style="1" hidden="1" customWidth="1"/>
    <col min="13271" max="13271" width="24.7109375" style="1" customWidth="1"/>
    <col min="13272" max="13272" width="12.28515625" style="1" customWidth="1"/>
    <col min="13273" max="13273" width="0" style="1" hidden="1" customWidth="1"/>
    <col min="13274" max="13274" width="3.42578125" style="1" customWidth="1"/>
    <col min="13275" max="13275" width="0" style="1" hidden="1" customWidth="1"/>
    <col min="13276" max="13276" width="17.7109375" style="1" customWidth="1"/>
    <col min="13277" max="13277" width="3.42578125" style="1" customWidth="1"/>
    <col min="13278" max="13278" width="0" style="1" hidden="1" customWidth="1"/>
    <col min="13279" max="13279" width="23.7109375" style="1" customWidth="1"/>
    <col min="13280" max="13280" width="10" style="1" customWidth="1"/>
    <col min="13281" max="13281" width="0" style="1" hidden="1" customWidth="1"/>
    <col min="13282" max="13283" width="14.7109375" style="1" customWidth="1"/>
    <col min="13284" max="13284" width="12.7109375" style="1" customWidth="1"/>
    <col min="13285" max="13285" width="3.28515625" style="1" customWidth="1"/>
    <col min="13286" max="13286" width="30.28515625" style="1" customWidth="1"/>
    <col min="13287" max="13287" width="5" style="1" customWidth="1"/>
    <col min="13288" max="13288" width="0" style="1" hidden="1" customWidth="1"/>
    <col min="13289" max="13289" width="14.28515625" style="1" customWidth="1"/>
    <col min="13290" max="13290" width="5.7109375" style="1" customWidth="1"/>
    <col min="13291" max="13291" width="0" style="1" hidden="1" customWidth="1"/>
    <col min="13292" max="13292" width="17.28515625" style="1" customWidth="1"/>
    <col min="13293" max="13293" width="12.7109375" style="1" customWidth="1"/>
    <col min="13294" max="13294" width="0" style="1" hidden="1" customWidth="1"/>
    <col min="13295" max="13295" width="5.28515625" style="1" customWidth="1"/>
    <col min="13296" max="13296" width="0" style="1" hidden="1" customWidth="1"/>
    <col min="13297" max="13297" width="17" style="1" customWidth="1"/>
    <col min="13298" max="13298" width="6.28515625" style="1" customWidth="1"/>
    <col min="13299" max="13299" width="0" style="1" hidden="1" customWidth="1"/>
    <col min="13300" max="13300" width="14.28515625" style="1" customWidth="1"/>
    <col min="13301" max="13301" width="7.5703125" style="1" customWidth="1"/>
    <col min="13302" max="13302" width="0" style="1" hidden="1" customWidth="1"/>
    <col min="13303" max="13304" width="14.28515625" style="1" customWidth="1"/>
    <col min="13305" max="13305" width="20.7109375" style="1" customWidth="1"/>
    <col min="13306" max="13306" width="14.42578125" style="1" customWidth="1"/>
    <col min="13307" max="13307" width="15" style="1" customWidth="1"/>
    <col min="13308" max="13308" width="2.7109375" style="1" customWidth="1"/>
    <col min="13309" max="13309" width="11.7109375" style="1" customWidth="1"/>
    <col min="13310" max="13310" width="11.5703125" style="1" customWidth="1"/>
    <col min="13311" max="13311" width="2.28515625" style="1" customWidth="1"/>
    <col min="13312" max="13312" width="41" style="1" customWidth="1"/>
    <col min="13313" max="13313" width="14.28515625" style="1" customWidth="1"/>
    <col min="13314" max="13315" width="11.5703125" style="1" customWidth="1"/>
    <col min="13316" max="13316" width="21.7109375" style="1" customWidth="1"/>
    <col min="13317" max="13508" width="11.42578125" style="1"/>
    <col min="13509" max="13509" width="21.7109375" style="1" customWidth="1"/>
    <col min="13510" max="13510" width="13.7109375" style="1" customWidth="1"/>
    <col min="13511" max="13511" width="38.7109375" style="1" customWidth="1"/>
    <col min="13512" max="13512" width="3" style="1" bestFit="1" customWidth="1"/>
    <col min="13513" max="13513" width="32.28515625" style="1" customWidth="1"/>
    <col min="13514" max="13514" width="46.28515625" style="1" customWidth="1"/>
    <col min="13515" max="13515" width="19" style="1" customWidth="1"/>
    <col min="13516" max="13516" width="0" style="1" hidden="1" customWidth="1"/>
    <col min="13517" max="13517" width="17.7109375" style="1" customWidth="1"/>
    <col min="13518" max="13518" width="0" style="1" hidden="1" customWidth="1"/>
    <col min="13519" max="13519" width="22.28515625" style="1" customWidth="1"/>
    <col min="13520" max="13520" width="5.28515625" style="1" customWidth="1"/>
    <col min="13521" max="13521" width="36.28515625" style="1" customWidth="1"/>
    <col min="13522" max="13522" width="5.7109375" style="1" customWidth="1"/>
    <col min="13523" max="13523" width="0" style="1" hidden="1" customWidth="1"/>
    <col min="13524" max="13524" width="20.7109375" style="1" customWidth="1"/>
    <col min="13525" max="13525" width="4.7109375" style="1" customWidth="1"/>
    <col min="13526" max="13526" width="0" style="1" hidden="1" customWidth="1"/>
    <col min="13527" max="13527" width="24.7109375" style="1" customWidth="1"/>
    <col min="13528" max="13528" width="12.28515625" style="1" customWidth="1"/>
    <col min="13529" max="13529" width="0" style="1" hidden="1" customWidth="1"/>
    <col min="13530" max="13530" width="3.42578125" style="1" customWidth="1"/>
    <col min="13531" max="13531" width="0" style="1" hidden="1" customWidth="1"/>
    <col min="13532" max="13532" width="17.7109375" style="1" customWidth="1"/>
    <col min="13533" max="13533" width="3.42578125" style="1" customWidth="1"/>
    <col min="13534" max="13534" width="0" style="1" hidden="1" customWidth="1"/>
    <col min="13535" max="13535" width="23.7109375" style="1" customWidth="1"/>
    <col min="13536" max="13536" width="10" style="1" customWidth="1"/>
    <col min="13537" max="13537" width="0" style="1" hidden="1" customWidth="1"/>
    <col min="13538" max="13539" width="14.7109375" style="1" customWidth="1"/>
    <col min="13540" max="13540" width="12.7109375" style="1" customWidth="1"/>
    <col min="13541" max="13541" width="3.28515625" style="1" customWidth="1"/>
    <col min="13542" max="13542" width="30.28515625" style="1" customWidth="1"/>
    <col min="13543" max="13543" width="5" style="1" customWidth="1"/>
    <col min="13544" max="13544" width="0" style="1" hidden="1" customWidth="1"/>
    <col min="13545" max="13545" width="14.28515625" style="1" customWidth="1"/>
    <col min="13546" max="13546" width="5.7109375" style="1" customWidth="1"/>
    <col min="13547" max="13547" width="0" style="1" hidden="1" customWidth="1"/>
    <col min="13548" max="13548" width="17.28515625" style="1" customWidth="1"/>
    <col min="13549" max="13549" width="12.7109375" style="1" customWidth="1"/>
    <col min="13550" max="13550" width="0" style="1" hidden="1" customWidth="1"/>
    <col min="13551" max="13551" width="5.28515625" style="1" customWidth="1"/>
    <col min="13552" max="13552" width="0" style="1" hidden="1" customWidth="1"/>
    <col min="13553" max="13553" width="17" style="1" customWidth="1"/>
    <col min="13554" max="13554" width="6.28515625" style="1" customWidth="1"/>
    <col min="13555" max="13555" width="0" style="1" hidden="1" customWidth="1"/>
    <col min="13556" max="13556" width="14.28515625" style="1" customWidth="1"/>
    <col min="13557" max="13557" width="7.5703125" style="1" customWidth="1"/>
    <col min="13558" max="13558" width="0" style="1" hidden="1" customWidth="1"/>
    <col min="13559" max="13560" width="14.28515625" style="1" customWidth="1"/>
    <col min="13561" max="13561" width="20.7109375" style="1" customWidth="1"/>
    <col min="13562" max="13562" width="14.42578125" style="1" customWidth="1"/>
    <col min="13563" max="13563" width="15" style="1" customWidth="1"/>
    <col min="13564" max="13564" width="2.7109375" style="1" customWidth="1"/>
    <col min="13565" max="13565" width="11.7109375" style="1" customWidth="1"/>
    <col min="13566" max="13566" width="11.5703125" style="1" customWidth="1"/>
    <col min="13567" max="13567" width="2.28515625" style="1" customWidth="1"/>
    <col min="13568" max="13568" width="41" style="1" customWidth="1"/>
    <col min="13569" max="13569" width="14.28515625" style="1" customWidth="1"/>
    <col min="13570" max="13571" width="11.5703125" style="1" customWidth="1"/>
    <col min="13572" max="13572" width="21.7109375" style="1" customWidth="1"/>
    <col min="13573" max="13764" width="11.42578125" style="1"/>
    <col min="13765" max="13765" width="21.7109375" style="1" customWidth="1"/>
    <col min="13766" max="13766" width="13.7109375" style="1" customWidth="1"/>
    <col min="13767" max="13767" width="38.7109375" style="1" customWidth="1"/>
    <col min="13768" max="13768" width="3" style="1" bestFit="1" customWidth="1"/>
    <col min="13769" max="13769" width="32.28515625" style="1" customWidth="1"/>
    <col min="13770" max="13770" width="46.28515625" style="1" customWidth="1"/>
    <col min="13771" max="13771" width="19" style="1" customWidth="1"/>
    <col min="13772" max="13772" width="0" style="1" hidden="1" customWidth="1"/>
    <col min="13773" max="13773" width="17.7109375" style="1" customWidth="1"/>
    <col min="13774" max="13774" width="0" style="1" hidden="1" customWidth="1"/>
    <col min="13775" max="13775" width="22.28515625" style="1" customWidth="1"/>
    <col min="13776" max="13776" width="5.28515625" style="1" customWidth="1"/>
    <col min="13777" max="13777" width="36.28515625" style="1" customWidth="1"/>
    <col min="13778" max="13778" width="5.7109375" style="1" customWidth="1"/>
    <col min="13779" max="13779" width="0" style="1" hidden="1" customWidth="1"/>
    <col min="13780" max="13780" width="20.7109375" style="1" customWidth="1"/>
    <col min="13781" max="13781" width="4.7109375" style="1" customWidth="1"/>
    <col min="13782" max="13782" width="0" style="1" hidden="1" customWidth="1"/>
    <col min="13783" max="13783" width="24.7109375" style="1" customWidth="1"/>
    <col min="13784" max="13784" width="12.28515625" style="1" customWidth="1"/>
    <col min="13785" max="13785" width="0" style="1" hidden="1" customWidth="1"/>
    <col min="13786" max="13786" width="3.42578125" style="1" customWidth="1"/>
    <col min="13787" max="13787" width="0" style="1" hidden="1" customWidth="1"/>
    <col min="13788" max="13788" width="17.7109375" style="1" customWidth="1"/>
    <col min="13789" max="13789" width="3.42578125" style="1" customWidth="1"/>
    <col min="13790" max="13790" width="0" style="1" hidden="1" customWidth="1"/>
    <col min="13791" max="13791" width="23.7109375" style="1" customWidth="1"/>
    <col min="13792" max="13792" width="10" style="1" customWidth="1"/>
    <col min="13793" max="13793" width="0" style="1" hidden="1" customWidth="1"/>
    <col min="13794" max="13795" width="14.7109375" style="1" customWidth="1"/>
    <col min="13796" max="13796" width="12.7109375" style="1" customWidth="1"/>
    <col min="13797" max="13797" width="3.28515625" style="1" customWidth="1"/>
    <col min="13798" max="13798" width="30.28515625" style="1" customWidth="1"/>
    <col min="13799" max="13799" width="5" style="1" customWidth="1"/>
    <col min="13800" max="13800" width="0" style="1" hidden="1" customWidth="1"/>
    <col min="13801" max="13801" width="14.28515625" style="1" customWidth="1"/>
    <col min="13802" max="13802" width="5.7109375" style="1" customWidth="1"/>
    <col min="13803" max="13803" width="0" style="1" hidden="1" customWidth="1"/>
    <col min="13804" max="13804" width="17.28515625" style="1" customWidth="1"/>
    <col min="13805" max="13805" width="12.7109375" style="1" customWidth="1"/>
    <col min="13806" max="13806" width="0" style="1" hidden="1" customWidth="1"/>
    <col min="13807" max="13807" width="5.28515625" style="1" customWidth="1"/>
    <col min="13808" max="13808" width="0" style="1" hidden="1" customWidth="1"/>
    <col min="13809" max="13809" width="17" style="1" customWidth="1"/>
    <col min="13810" max="13810" width="6.28515625" style="1" customWidth="1"/>
    <col min="13811" max="13811" width="0" style="1" hidden="1" customWidth="1"/>
    <col min="13812" max="13812" width="14.28515625" style="1" customWidth="1"/>
    <col min="13813" max="13813" width="7.5703125" style="1" customWidth="1"/>
    <col min="13814" max="13814" width="0" style="1" hidden="1" customWidth="1"/>
    <col min="13815" max="13816" width="14.28515625" style="1" customWidth="1"/>
    <col min="13817" max="13817" width="20.7109375" style="1" customWidth="1"/>
    <col min="13818" max="13818" width="14.42578125" style="1" customWidth="1"/>
    <col min="13819" max="13819" width="15" style="1" customWidth="1"/>
    <col min="13820" max="13820" width="2.7109375" style="1" customWidth="1"/>
    <col min="13821" max="13821" width="11.7109375" style="1" customWidth="1"/>
    <col min="13822" max="13822" width="11.5703125" style="1" customWidth="1"/>
    <col min="13823" max="13823" width="2.28515625" style="1" customWidth="1"/>
    <col min="13824" max="13824" width="41" style="1" customWidth="1"/>
    <col min="13825" max="13825" width="14.28515625" style="1" customWidth="1"/>
    <col min="13826" max="13827" width="11.5703125" style="1" customWidth="1"/>
    <col min="13828" max="13828" width="21.7109375" style="1" customWidth="1"/>
    <col min="13829" max="14020" width="11.42578125" style="1"/>
    <col min="14021" max="14021" width="21.7109375" style="1" customWidth="1"/>
    <col min="14022" max="14022" width="13.7109375" style="1" customWidth="1"/>
    <col min="14023" max="14023" width="38.7109375" style="1" customWidth="1"/>
    <col min="14024" max="14024" width="3" style="1" bestFit="1" customWidth="1"/>
    <col min="14025" max="14025" width="32.28515625" style="1" customWidth="1"/>
    <col min="14026" max="14026" width="46.28515625" style="1" customWidth="1"/>
    <col min="14027" max="14027" width="19" style="1" customWidth="1"/>
    <col min="14028" max="14028" width="0" style="1" hidden="1" customWidth="1"/>
    <col min="14029" max="14029" width="17.7109375" style="1" customWidth="1"/>
    <col min="14030" max="14030" width="0" style="1" hidden="1" customWidth="1"/>
    <col min="14031" max="14031" width="22.28515625" style="1" customWidth="1"/>
    <col min="14032" max="14032" width="5.28515625" style="1" customWidth="1"/>
    <col min="14033" max="14033" width="36.28515625" style="1" customWidth="1"/>
    <col min="14034" max="14034" width="5.7109375" style="1" customWidth="1"/>
    <col min="14035" max="14035" width="0" style="1" hidden="1" customWidth="1"/>
    <col min="14036" max="14036" width="20.7109375" style="1" customWidth="1"/>
    <col min="14037" max="14037" width="4.7109375" style="1" customWidth="1"/>
    <col min="14038" max="14038" width="0" style="1" hidden="1" customWidth="1"/>
    <col min="14039" max="14039" width="24.7109375" style="1" customWidth="1"/>
    <col min="14040" max="14040" width="12.28515625" style="1" customWidth="1"/>
    <col min="14041" max="14041" width="0" style="1" hidden="1" customWidth="1"/>
    <col min="14042" max="14042" width="3.42578125" style="1" customWidth="1"/>
    <col min="14043" max="14043" width="0" style="1" hidden="1" customWidth="1"/>
    <col min="14044" max="14044" width="17.7109375" style="1" customWidth="1"/>
    <col min="14045" max="14045" width="3.42578125" style="1" customWidth="1"/>
    <col min="14046" max="14046" width="0" style="1" hidden="1" customWidth="1"/>
    <col min="14047" max="14047" width="23.7109375" style="1" customWidth="1"/>
    <col min="14048" max="14048" width="10" style="1" customWidth="1"/>
    <col min="14049" max="14049" width="0" style="1" hidden="1" customWidth="1"/>
    <col min="14050" max="14051" width="14.7109375" style="1" customWidth="1"/>
    <col min="14052" max="14052" width="12.7109375" style="1" customWidth="1"/>
    <col min="14053" max="14053" width="3.28515625" style="1" customWidth="1"/>
    <col min="14054" max="14054" width="30.28515625" style="1" customWidth="1"/>
    <col min="14055" max="14055" width="5" style="1" customWidth="1"/>
    <col min="14056" max="14056" width="0" style="1" hidden="1" customWidth="1"/>
    <col min="14057" max="14057" width="14.28515625" style="1" customWidth="1"/>
    <col min="14058" max="14058" width="5.7109375" style="1" customWidth="1"/>
    <col min="14059" max="14059" width="0" style="1" hidden="1" customWidth="1"/>
    <col min="14060" max="14060" width="17.28515625" style="1" customWidth="1"/>
    <col min="14061" max="14061" width="12.7109375" style="1" customWidth="1"/>
    <col min="14062" max="14062" width="0" style="1" hidden="1" customWidth="1"/>
    <col min="14063" max="14063" width="5.28515625" style="1" customWidth="1"/>
    <col min="14064" max="14064" width="0" style="1" hidden="1" customWidth="1"/>
    <col min="14065" max="14065" width="17" style="1" customWidth="1"/>
    <col min="14066" max="14066" width="6.28515625" style="1" customWidth="1"/>
    <col min="14067" max="14067" width="0" style="1" hidden="1" customWidth="1"/>
    <col min="14068" max="14068" width="14.28515625" style="1" customWidth="1"/>
    <col min="14069" max="14069" width="7.5703125" style="1" customWidth="1"/>
    <col min="14070" max="14070" width="0" style="1" hidden="1" customWidth="1"/>
    <col min="14071" max="14072" width="14.28515625" style="1" customWidth="1"/>
    <col min="14073" max="14073" width="20.7109375" style="1" customWidth="1"/>
    <col min="14074" max="14074" width="14.42578125" style="1" customWidth="1"/>
    <col min="14075" max="14075" width="15" style="1" customWidth="1"/>
    <col min="14076" max="14076" width="2.7109375" style="1" customWidth="1"/>
    <col min="14077" max="14077" width="11.7109375" style="1" customWidth="1"/>
    <col min="14078" max="14078" width="11.5703125" style="1" customWidth="1"/>
    <col min="14079" max="14079" width="2.28515625" style="1" customWidth="1"/>
    <col min="14080" max="14080" width="41" style="1" customWidth="1"/>
    <col min="14081" max="14081" width="14.28515625" style="1" customWidth="1"/>
    <col min="14082" max="14083" width="11.5703125" style="1" customWidth="1"/>
    <col min="14084" max="14084" width="21.7109375" style="1" customWidth="1"/>
    <col min="14085" max="14276" width="11.42578125" style="1"/>
    <col min="14277" max="14277" width="21.7109375" style="1" customWidth="1"/>
    <col min="14278" max="14278" width="13.7109375" style="1" customWidth="1"/>
    <col min="14279" max="14279" width="38.7109375" style="1" customWidth="1"/>
    <col min="14280" max="14280" width="3" style="1" bestFit="1" customWidth="1"/>
    <col min="14281" max="14281" width="32.28515625" style="1" customWidth="1"/>
    <col min="14282" max="14282" width="46.28515625" style="1" customWidth="1"/>
    <col min="14283" max="14283" width="19" style="1" customWidth="1"/>
    <col min="14284" max="14284" width="0" style="1" hidden="1" customWidth="1"/>
    <col min="14285" max="14285" width="17.7109375" style="1" customWidth="1"/>
    <col min="14286" max="14286" width="0" style="1" hidden="1" customWidth="1"/>
    <col min="14287" max="14287" width="22.28515625" style="1" customWidth="1"/>
    <col min="14288" max="14288" width="5.28515625" style="1" customWidth="1"/>
    <col min="14289" max="14289" width="36.28515625" style="1" customWidth="1"/>
    <col min="14290" max="14290" width="5.7109375" style="1" customWidth="1"/>
    <col min="14291" max="14291" width="0" style="1" hidden="1" customWidth="1"/>
    <col min="14292" max="14292" width="20.7109375" style="1" customWidth="1"/>
    <col min="14293" max="14293" width="4.7109375" style="1" customWidth="1"/>
    <col min="14294" max="14294" width="0" style="1" hidden="1" customWidth="1"/>
    <col min="14295" max="14295" width="24.7109375" style="1" customWidth="1"/>
    <col min="14296" max="14296" width="12.28515625" style="1" customWidth="1"/>
    <col min="14297" max="14297" width="0" style="1" hidden="1" customWidth="1"/>
    <col min="14298" max="14298" width="3.42578125" style="1" customWidth="1"/>
    <col min="14299" max="14299" width="0" style="1" hidden="1" customWidth="1"/>
    <col min="14300" max="14300" width="17.7109375" style="1" customWidth="1"/>
    <col min="14301" max="14301" width="3.42578125" style="1" customWidth="1"/>
    <col min="14302" max="14302" width="0" style="1" hidden="1" customWidth="1"/>
    <col min="14303" max="14303" width="23.7109375" style="1" customWidth="1"/>
    <col min="14304" max="14304" width="10" style="1" customWidth="1"/>
    <col min="14305" max="14305" width="0" style="1" hidden="1" customWidth="1"/>
    <col min="14306" max="14307" width="14.7109375" style="1" customWidth="1"/>
    <col min="14308" max="14308" width="12.7109375" style="1" customWidth="1"/>
    <col min="14309" max="14309" width="3.28515625" style="1" customWidth="1"/>
    <col min="14310" max="14310" width="30.28515625" style="1" customWidth="1"/>
    <col min="14311" max="14311" width="5" style="1" customWidth="1"/>
    <col min="14312" max="14312" width="0" style="1" hidden="1" customWidth="1"/>
    <col min="14313" max="14313" width="14.28515625" style="1" customWidth="1"/>
    <col min="14314" max="14314" width="5.7109375" style="1" customWidth="1"/>
    <col min="14315" max="14315" width="0" style="1" hidden="1" customWidth="1"/>
    <col min="14316" max="14316" width="17.28515625" style="1" customWidth="1"/>
    <col min="14317" max="14317" width="12.7109375" style="1" customWidth="1"/>
    <col min="14318" max="14318" width="0" style="1" hidden="1" customWidth="1"/>
    <col min="14319" max="14319" width="5.28515625" style="1" customWidth="1"/>
    <col min="14320" max="14320" width="0" style="1" hidden="1" customWidth="1"/>
    <col min="14321" max="14321" width="17" style="1" customWidth="1"/>
    <col min="14322" max="14322" width="6.28515625" style="1" customWidth="1"/>
    <col min="14323" max="14323" width="0" style="1" hidden="1" customWidth="1"/>
    <col min="14324" max="14324" width="14.28515625" style="1" customWidth="1"/>
    <col min="14325" max="14325" width="7.5703125" style="1" customWidth="1"/>
    <col min="14326" max="14326" width="0" style="1" hidden="1" customWidth="1"/>
    <col min="14327" max="14328" width="14.28515625" style="1" customWidth="1"/>
    <col min="14329" max="14329" width="20.7109375" style="1" customWidth="1"/>
    <col min="14330" max="14330" width="14.42578125" style="1" customWidth="1"/>
    <col min="14331" max="14331" width="15" style="1" customWidth="1"/>
    <col min="14332" max="14332" width="2.7109375" style="1" customWidth="1"/>
    <col min="14333" max="14333" width="11.7109375" style="1" customWidth="1"/>
    <col min="14334" max="14334" width="11.5703125" style="1" customWidth="1"/>
    <col min="14335" max="14335" width="2.28515625" style="1" customWidth="1"/>
    <col min="14336" max="14336" width="41" style="1" customWidth="1"/>
    <col min="14337" max="14337" width="14.28515625" style="1" customWidth="1"/>
    <col min="14338" max="14339" width="11.5703125" style="1" customWidth="1"/>
    <col min="14340" max="14340" width="21.7109375" style="1" customWidth="1"/>
    <col min="14341" max="14532" width="11.42578125" style="1"/>
    <col min="14533" max="14533" width="21.7109375" style="1" customWidth="1"/>
    <col min="14534" max="14534" width="13.7109375" style="1" customWidth="1"/>
    <col min="14535" max="14535" width="38.7109375" style="1" customWidth="1"/>
    <col min="14536" max="14536" width="3" style="1" bestFit="1" customWidth="1"/>
    <col min="14537" max="14537" width="32.28515625" style="1" customWidth="1"/>
    <col min="14538" max="14538" width="46.28515625" style="1" customWidth="1"/>
    <col min="14539" max="14539" width="19" style="1" customWidth="1"/>
    <col min="14540" max="14540" width="0" style="1" hidden="1" customWidth="1"/>
    <col min="14541" max="14541" width="17.7109375" style="1" customWidth="1"/>
    <col min="14542" max="14542" width="0" style="1" hidden="1" customWidth="1"/>
    <col min="14543" max="14543" width="22.28515625" style="1" customWidth="1"/>
    <col min="14544" max="14544" width="5.28515625" style="1" customWidth="1"/>
    <col min="14545" max="14545" width="36.28515625" style="1" customWidth="1"/>
    <col min="14546" max="14546" width="5.7109375" style="1" customWidth="1"/>
    <col min="14547" max="14547" width="0" style="1" hidden="1" customWidth="1"/>
    <col min="14548" max="14548" width="20.7109375" style="1" customWidth="1"/>
    <col min="14549" max="14549" width="4.7109375" style="1" customWidth="1"/>
    <col min="14550" max="14550" width="0" style="1" hidden="1" customWidth="1"/>
    <col min="14551" max="14551" width="24.7109375" style="1" customWidth="1"/>
    <col min="14552" max="14552" width="12.28515625" style="1" customWidth="1"/>
    <col min="14553" max="14553" width="0" style="1" hidden="1" customWidth="1"/>
    <col min="14554" max="14554" width="3.42578125" style="1" customWidth="1"/>
    <col min="14555" max="14555" width="0" style="1" hidden="1" customWidth="1"/>
    <col min="14556" max="14556" width="17.7109375" style="1" customWidth="1"/>
    <col min="14557" max="14557" width="3.42578125" style="1" customWidth="1"/>
    <col min="14558" max="14558" width="0" style="1" hidden="1" customWidth="1"/>
    <col min="14559" max="14559" width="23.7109375" style="1" customWidth="1"/>
    <col min="14560" max="14560" width="10" style="1" customWidth="1"/>
    <col min="14561" max="14561" width="0" style="1" hidden="1" customWidth="1"/>
    <col min="14562" max="14563" width="14.7109375" style="1" customWidth="1"/>
    <col min="14564" max="14564" width="12.7109375" style="1" customWidth="1"/>
    <col min="14565" max="14565" width="3.28515625" style="1" customWidth="1"/>
    <col min="14566" max="14566" width="30.28515625" style="1" customWidth="1"/>
    <col min="14567" max="14567" width="5" style="1" customWidth="1"/>
    <col min="14568" max="14568" width="0" style="1" hidden="1" customWidth="1"/>
    <col min="14569" max="14569" width="14.28515625" style="1" customWidth="1"/>
    <col min="14570" max="14570" width="5.7109375" style="1" customWidth="1"/>
    <col min="14571" max="14571" width="0" style="1" hidden="1" customWidth="1"/>
    <col min="14572" max="14572" width="17.28515625" style="1" customWidth="1"/>
    <col min="14573" max="14573" width="12.7109375" style="1" customWidth="1"/>
    <col min="14574" max="14574" width="0" style="1" hidden="1" customWidth="1"/>
    <col min="14575" max="14575" width="5.28515625" style="1" customWidth="1"/>
    <col min="14576" max="14576" width="0" style="1" hidden="1" customWidth="1"/>
    <col min="14577" max="14577" width="17" style="1" customWidth="1"/>
    <col min="14578" max="14578" width="6.28515625" style="1" customWidth="1"/>
    <col min="14579" max="14579" width="0" style="1" hidden="1" customWidth="1"/>
    <col min="14580" max="14580" width="14.28515625" style="1" customWidth="1"/>
    <col min="14581" max="14581" width="7.5703125" style="1" customWidth="1"/>
    <col min="14582" max="14582" width="0" style="1" hidden="1" customWidth="1"/>
    <col min="14583" max="14584" width="14.28515625" style="1" customWidth="1"/>
    <col min="14585" max="14585" width="20.7109375" style="1" customWidth="1"/>
    <col min="14586" max="14586" width="14.42578125" style="1" customWidth="1"/>
    <col min="14587" max="14587" width="15" style="1" customWidth="1"/>
    <col min="14588" max="14588" width="2.7109375" style="1" customWidth="1"/>
    <col min="14589" max="14589" width="11.7109375" style="1" customWidth="1"/>
    <col min="14590" max="14590" width="11.5703125" style="1" customWidth="1"/>
    <col min="14591" max="14591" width="2.28515625" style="1" customWidth="1"/>
    <col min="14592" max="14592" width="41" style="1" customWidth="1"/>
    <col min="14593" max="14593" width="14.28515625" style="1" customWidth="1"/>
    <col min="14594" max="14595" width="11.5703125" style="1" customWidth="1"/>
    <col min="14596" max="14596" width="21.7109375" style="1" customWidth="1"/>
    <col min="14597" max="14788" width="11.42578125" style="1"/>
    <col min="14789" max="14789" width="21.7109375" style="1" customWidth="1"/>
    <col min="14790" max="14790" width="13.7109375" style="1" customWidth="1"/>
    <col min="14791" max="14791" width="38.7109375" style="1" customWidth="1"/>
    <col min="14792" max="14792" width="3" style="1" bestFit="1" customWidth="1"/>
    <col min="14793" max="14793" width="32.28515625" style="1" customWidth="1"/>
    <col min="14794" max="14794" width="46.28515625" style="1" customWidth="1"/>
    <col min="14795" max="14795" width="19" style="1" customWidth="1"/>
    <col min="14796" max="14796" width="0" style="1" hidden="1" customWidth="1"/>
    <col min="14797" max="14797" width="17.7109375" style="1" customWidth="1"/>
    <col min="14798" max="14798" width="0" style="1" hidden="1" customWidth="1"/>
    <col min="14799" max="14799" width="22.28515625" style="1" customWidth="1"/>
    <col min="14800" max="14800" width="5.28515625" style="1" customWidth="1"/>
    <col min="14801" max="14801" width="36.28515625" style="1" customWidth="1"/>
    <col min="14802" max="14802" width="5.7109375" style="1" customWidth="1"/>
    <col min="14803" max="14803" width="0" style="1" hidden="1" customWidth="1"/>
    <col min="14804" max="14804" width="20.7109375" style="1" customWidth="1"/>
    <col min="14805" max="14805" width="4.7109375" style="1" customWidth="1"/>
    <col min="14806" max="14806" width="0" style="1" hidden="1" customWidth="1"/>
    <col min="14807" max="14807" width="24.7109375" style="1" customWidth="1"/>
    <col min="14808" max="14808" width="12.28515625" style="1" customWidth="1"/>
    <col min="14809" max="14809" width="0" style="1" hidden="1" customWidth="1"/>
    <col min="14810" max="14810" width="3.42578125" style="1" customWidth="1"/>
    <col min="14811" max="14811" width="0" style="1" hidden="1" customWidth="1"/>
    <col min="14812" max="14812" width="17.7109375" style="1" customWidth="1"/>
    <col min="14813" max="14813" width="3.42578125" style="1" customWidth="1"/>
    <col min="14814" max="14814" width="0" style="1" hidden="1" customWidth="1"/>
    <col min="14815" max="14815" width="23.7109375" style="1" customWidth="1"/>
    <col min="14816" max="14816" width="10" style="1" customWidth="1"/>
    <col min="14817" max="14817" width="0" style="1" hidden="1" customWidth="1"/>
    <col min="14818" max="14819" width="14.7109375" style="1" customWidth="1"/>
    <col min="14820" max="14820" width="12.7109375" style="1" customWidth="1"/>
    <col min="14821" max="14821" width="3.28515625" style="1" customWidth="1"/>
    <col min="14822" max="14822" width="30.28515625" style="1" customWidth="1"/>
    <col min="14823" max="14823" width="5" style="1" customWidth="1"/>
    <col min="14824" max="14824" width="0" style="1" hidden="1" customWidth="1"/>
    <col min="14825" max="14825" width="14.28515625" style="1" customWidth="1"/>
    <col min="14826" max="14826" width="5.7109375" style="1" customWidth="1"/>
    <col min="14827" max="14827" width="0" style="1" hidden="1" customWidth="1"/>
    <col min="14828" max="14828" width="17.28515625" style="1" customWidth="1"/>
    <col min="14829" max="14829" width="12.7109375" style="1" customWidth="1"/>
    <col min="14830" max="14830" width="0" style="1" hidden="1" customWidth="1"/>
    <col min="14831" max="14831" width="5.28515625" style="1" customWidth="1"/>
    <col min="14832" max="14832" width="0" style="1" hidden="1" customWidth="1"/>
    <col min="14833" max="14833" width="17" style="1" customWidth="1"/>
    <col min="14834" max="14834" width="6.28515625" style="1" customWidth="1"/>
    <col min="14835" max="14835" width="0" style="1" hidden="1" customWidth="1"/>
    <col min="14836" max="14836" width="14.28515625" style="1" customWidth="1"/>
    <col min="14837" max="14837" width="7.5703125" style="1" customWidth="1"/>
    <col min="14838" max="14838" width="0" style="1" hidden="1" customWidth="1"/>
    <col min="14839" max="14840" width="14.28515625" style="1" customWidth="1"/>
    <col min="14841" max="14841" width="20.7109375" style="1" customWidth="1"/>
    <col min="14842" max="14842" width="14.42578125" style="1" customWidth="1"/>
    <col min="14843" max="14843" width="15" style="1" customWidth="1"/>
    <col min="14844" max="14844" width="2.7109375" style="1" customWidth="1"/>
    <col min="14845" max="14845" width="11.7109375" style="1" customWidth="1"/>
    <col min="14846" max="14846" width="11.5703125" style="1" customWidth="1"/>
    <col min="14847" max="14847" width="2.28515625" style="1" customWidth="1"/>
    <col min="14848" max="14848" width="41" style="1" customWidth="1"/>
    <col min="14849" max="14849" width="14.28515625" style="1" customWidth="1"/>
    <col min="14850" max="14851" width="11.5703125" style="1" customWidth="1"/>
    <col min="14852" max="14852" width="21.7109375" style="1" customWidth="1"/>
    <col min="14853" max="15044" width="11.42578125" style="1"/>
    <col min="15045" max="15045" width="21.7109375" style="1" customWidth="1"/>
    <col min="15046" max="15046" width="13.7109375" style="1" customWidth="1"/>
    <col min="15047" max="15047" width="38.7109375" style="1" customWidth="1"/>
    <col min="15048" max="15048" width="3" style="1" bestFit="1" customWidth="1"/>
    <col min="15049" max="15049" width="32.28515625" style="1" customWidth="1"/>
    <col min="15050" max="15050" width="46.28515625" style="1" customWidth="1"/>
    <col min="15051" max="15051" width="19" style="1" customWidth="1"/>
    <col min="15052" max="15052" width="0" style="1" hidden="1" customWidth="1"/>
    <col min="15053" max="15053" width="17.7109375" style="1" customWidth="1"/>
    <col min="15054" max="15054" width="0" style="1" hidden="1" customWidth="1"/>
    <col min="15055" max="15055" width="22.28515625" style="1" customWidth="1"/>
    <col min="15056" max="15056" width="5.28515625" style="1" customWidth="1"/>
    <col min="15057" max="15057" width="36.28515625" style="1" customWidth="1"/>
    <col min="15058" max="15058" width="5.7109375" style="1" customWidth="1"/>
    <col min="15059" max="15059" width="0" style="1" hidden="1" customWidth="1"/>
    <col min="15060" max="15060" width="20.7109375" style="1" customWidth="1"/>
    <col min="15061" max="15061" width="4.7109375" style="1" customWidth="1"/>
    <col min="15062" max="15062" width="0" style="1" hidden="1" customWidth="1"/>
    <col min="15063" max="15063" width="24.7109375" style="1" customWidth="1"/>
    <col min="15064" max="15064" width="12.28515625" style="1" customWidth="1"/>
    <col min="15065" max="15065" width="0" style="1" hidden="1" customWidth="1"/>
    <col min="15066" max="15066" width="3.42578125" style="1" customWidth="1"/>
    <col min="15067" max="15067" width="0" style="1" hidden="1" customWidth="1"/>
    <col min="15068" max="15068" width="17.7109375" style="1" customWidth="1"/>
    <col min="15069" max="15069" width="3.42578125" style="1" customWidth="1"/>
    <col min="15070" max="15070" width="0" style="1" hidden="1" customWidth="1"/>
    <col min="15071" max="15071" width="23.7109375" style="1" customWidth="1"/>
    <col min="15072" max="15072" width="10" style="1" customWidth="1"/>
    <col min="15073" max="15073" width="0" style="1" hidden="1" customWidth="1"/>
    <col min="15074" max="15075" width="14.7109375" style="1" customWidth="1"/>
    <col min="15076" max="15076" width="12.7109375" style="1" customWidth="1"/>
    <col min="15077" max="15077" width="3.28515625" style="1" customWidth="1"/>
    <col min="15078" max="15078" width="30.28515625" style="1" customWidth="1"/>
    <col min="15079" max="15079" width="5" style="1" customWidth="1"/>
    <col min="15080" max="15080" width="0" style="1" hidden="1" customWidth="1"/>
    <col min="15081" max="15081" width="14.28515625" style="1" customWidth="1"/>
    <col min="15082" max="15082" width="5.7109375" style="1" customWidth="1"/>
    <col min="15083" max="15083" width="0" style="1" hidden="1" customWidth="1"/>
    <col min="15084" max="15084" width="17.28515625" style="1" customWidth="1"/>
    <col min="15085" max="15085" width="12.7109375" style="1" customWidth="1"/>
    <col min="15086" max="15086" width="0" style="1" hidden="1" customWidth="1"/>
    <col min="15087" max="15087" width="5.28515625" style="1" customWidth="1"/>
    <col min="15088" max="15088" width="0" style="1" hidden="1" customWidth="1"/>
    <col min="15089" max="15089" width="17" style="1" customWidth="1"/>
    <col min="15090" max="15090" width="6.28515625" style="1" customWidth="1"/>
    <col min="15091" max="15091" width="0" style="1" hidden="1" customWidth="1"/>
    <col min="15092" max="15092" width="14.28515625" style="1" customWidth="1"/>
    <col min="15093" max="15093" width="7.5703125" style="1" customWidth="1"/>
    <col min="15094" max="15094" width="0" style="1" hidden="1" customWidth="1"/>
    <col min="15095" max="15096" width="14.28515625" style="1" customWidth="1"/>
    <col min="15097" max="15097" width="20.7109375" style="1" customWidth="1"/>
    <col min="15098" max="15098" width="14.42578125" style="1" customWidth="1"/>
    <col min="15099" max="15099" width="15" style="1" customWidth="1"/>
    <col min="15100" max="15100" width="2.7109375" style="1" customWidth="1"/>
    <col min="15101" max="15101" width="11.7109375" style="1" customWidth="1"/>
    <col min="15102" max="15102" width="11.5703125" style="1" customWidth="1"/>
    <col min="15103" max="15103" width="2.28515625" style="1" customWidth="1"/>
    <col min="15104" max="15104" width="41" style="1" customWidth="1"/>
    <col min="15105" max="15105" width="14.28515625" style="1" customWidth="1"/>
    <col min="15106" max="15107" width="11.5703125" style="1" customWidth="1"/>
    <col min="15108" max="15108" width="21.7109375" style="1" customWidth="1"/>
    <col min="15109" max="15300" width="11.42578125" style="1"/>
    <col min="15301" max="15301" width="21.7109375" style="1" customWidth="1"/>
    <col min="15302" max="15302" width="13.7109375" style="1" customWidth="1"/>
    <col min="15303" max="15303" width="38.7109375" style="1" customWidth="1"/>
    <col min="15304" max="15304" width="3" style="1" bestFit="1" customWidth="1"/>
    <col min="15305" max="15305" width="32.28515625" style="1" customWidth="1"/>
    <col min="15306" max="15306" width="46.28515625" style="1" customWidth="1"/>
    <col min="15307" max="15307" width="19" style="1" customWidth="1"/>
    <col min="15308" max="15308" width="0" style="1" hidden="1" customWidth="1"/>
    <col min="15309" max="15309" width="17.7109375" style="1" customWidth="1"/>
    <col min="15310" max="15310" width="0" style="1" hidden="1" customWidth="1"/>
    <col min="15311" max="15311" width="22.28515625" style="1" customWidth="1"/>
    <col min="15312" max="15312" width="5.28515625" style="1" customWidth="1"/>
    <col min="15313" max="15313" width="36.28515625" style="1" customWidth="1"/>
    <col min="15314" max="15314" width="5.7109375" style="1" customWidth="1"/>
    <col min="15315" max="15315" width="0" style="1" hidden="1" customWidth="1"/>
    <col min="15316" max="15316" width="20.7109375" style="1" customWidth="1"/>
    <col min="15317" max="15317" width="4.7109375" style="1" customWidth="1"/>
    <col min="15318" max="15318" width="0" style="1" hidden="1" customWidth="1"/>
    <col min="15319" max="15319" width="24.7109375" style="1" customWidth="1"/>
    <col min="15320" max="15320" width="12.28515625" style="1" customWidth="1"/>
    <col min="15321" max="15321" width="0" style="1" hidden="1" customWidth="1"/>
    <col min="15322" max="15322" width="3.42578125" style="1" customWidth="1"/>
    <col min="15323" max="15323" width="0" style="1" hidden="1" customWidth="1"/>
    <col min="15324" max="15324" width="17.7109375" style="1" customWidth="1"/>
    <col min="15325" max="15325" width="3.42578125" style="1" customWidth="1"/>
    <col min="15326" max="15326" width="0" style="1" hidden="1" customWidth="1"/>
    <col min="15327" max="15327" width="23.7109375" style="1" customWidth="1"/>
    <col min="15328" max="15328" width="10" style="1" customWidth="1"/>
    <col min="15329" max="15329" width="0" style="1" hidden="1" customWidth="1"/>
    <col min="15330" max="15331" width="14.7109375" style="1" customWidth="1"/>
    <col min="15332" max="15332" width="12.7109375" style="1" customWidth="1"/>
    <col min="15333" max="15333" width="3.28515625" style="1" customWidth="1"/>
    <col min="15334" max="15334" width="30.28515625" style="1" customWidth="1"/>
    <col min="15335" max="15335" width="5" style="1" customWidth="1"/>
    <col min="15336" max="15336" width="0" style="1" hidden="1" customWidth="1"/>
    <col min="15337" max="15337" width="14.28515625" style="1" customWidth="1"/>
    <col min="15338" max="15338" width="5.7109375" style="1" customWidth="1"/>
    <col min="15339" max="15339" width="0" style="1" hidden="1" customWidth="1"/>
    <col min="15340" max="15340" width="17.28515625" style="1" customWidth="1"/>
    <col min="15341" max="15341" width="12.7109375" style="1" customWidth="1"/>
    <col min="15342" max="15342" width="0" style="1" hidden="1" customWidth="1"/>
    <col min="15343" max="15343" width="5.28515625" style="1" customWidth="1"/>
    <col min="15344" max="15344" width="0" style="1" hidden="1" customWidth="1"/>
    <col min="15345" max="15345" width="17" style="1" customWidth="1"/>
    <col min="15346" max="15346" width="6.28515625" style="1" customWidth="1"/>
    <col min="15347" max="15347" width="0" style="1" hidden="1" customWidth="1"/>
    <col min="15348" max="15348" width="14.28515625" style="1" customWidth="1"/>
    <col min="15349" max="15349" width="7.5703125" style="1" customWidth="1"/>
    <col min="15350" max="15350" width="0" style="1" hidden="1" customWidth="1"/>
    <col min="15351" max="15352" width="14.28515625" style="1" customWidth="1"/>
    <col min="15353" max="15353" width="20.7109375" style="1" customWidth="1"/>
    <col min="15354" max="15354" width="14.42578125" style="1" customWidth="1"/>
    <col min="15355" max="15355" width="15" style="1" customWidth="1"/>
    <col min="15356" max="15356" width="2.7109375" style="1" customWidth="1"/>
    <col min="15357" max="15357" width="11.7109375" style="1" customWidth="1"/>
    <col min="15358" max="15358" width="11.5703125" style="1" customWidth="1"/>
    <col min="15359" max="15359" width="2.28515625" style="1" customWidth="1"/>
    <col min="15360" max="15360" width="41" style="1" customWidth="1"/>
    <col min="15361" max="15361" width="14.28515625" style="1" customWidth="1"/>
    <col min="15362" max="15363" width="11.5703125" style="1" customWidth="1"/>
    <col min="15364" max="15364" width="21.7109375" style="1" customWidth="1"/>
    <col min="15365" max="15556" width="11.42578125" style="1"/>
    <col min="15557" max="15557" width="21.7109375" style="1" customWidth="1"/>
    <col min="15558" max="15558" width="13.7109375" style="1" customWidth="1"/>
    <col min="15559" max="15559" width="38.7109375" style="1" customWidth="1"/>
    <col min="15560" max="15560" width="3" style="1" bestFit="1" customWidth="1"/>
    <col min="15561" max="15561" width="32.28515625" style="1" customWidth="1"/>
    <col min="15562" max="15562" width="46.28515625" style="1" customWidth="1"/>
    <col min="15563" max="15563" width="19" style="1" customWidth="1"/>
    <col min="15564" max="15564" width="0" style="1" hidden="1" customWidth="1"/>
    <col min="15565" max="15565" width="17.7109375" style="1" customWidth="1"/>
    <col min="15566" max="15566" width="0" style="1" hidden="1" customWidth="1"/>
    <col min="15567" max="15567" width="22.28515625" style="1" customWidth="1"/>
    <col min="15568" max="15568" width="5.28515625" style="1" customWidth="1"/>
    <col min="15569" max="15569" width="36.28515625" style="1" customWidth="1"/>
    <col min="15570" max="15570" width="5.7109375" style="1" customWidth="1"/>
    <col min="15571" max="15571" width="0" style="1" hidden="1" customWidth="1"/>
    <col min="15572" max="15572" width="20.7109375" style="1" customWidth="1"/>
    <col min="15573" max="15573" width="4.7109375" style="1" customWidth="1"/>
    <col min="15574" max="15574" width="0" style="1" hidden="1" customWidth="1"/>
    <col min="15575" max="15575" width="24.7109375" style="1" customWidth="1"/>
    <col min="15576" max="15576" width="12.28515625" style="1" customWidth="1"/>
    <col min="15577" max="15577" width="0" style="1" hidden="1" customWidth="1"/>
    <col min="15578" max="15578" width="3.42578125" style="1" customWidth="1"/>
    <col min="15579" max="15579" width="0" style="1" hidden="1" customWidth="1"/>
    <col min="15580" max="15580" width="17.7109375" style="1" customWidth="1"/>
    <col min="15581" max="15581" width="3.42578125" style="1" customWidth="1"/>
    <col min="15582" max="15582" width="0" style="1" hidden="1" customWidth="1"/>
    <col min="15583" max="15583" width="23.7109375" style="1" customWidth="1"/>
    <col min="15584" max="15584" width="10" style="1" customWidth="1"/>
    <col min="15585" max="15585" width="0" style="1" hidden="1" customWidth="1"/>
    <col min="15586" max="15587" width="14.7109375" style="1" customWidth="1"/>
    <col min="15588" max="15588" width="12.7109375" style="1" customWidth="1"/>
    <col min="15589" max="15589" width="3.28515625" style="1" customWidth="1"/>
    <col min="15590" max="15590" width="30.28515625" style="1" customWidth="1"/>
    <col min="15591" max="15591" width="5" style="1" customWidth="1"/>
    <col min="15592" max="15592" width="0" style="1" hidden="1" customWidth="1"/>
    <col min="15593" max="15593" width="14.28515625" style="1" customWidth="1"/>
    <col min="15594" max="15594" width="5.7109375" style="1" customWidth="1"/>
    <col min="15595" max="15595" width="0" style="1" hidden="1" customWidth="1"/>
    <col min="15596" max="15596" width="17.28515625" style="1" customWidth="1"/>
    <col min="15597" max="15597" width="12.7109375" style="1" customWidth="1"/>
    <col min="15598" max="15598" width="0" style="1" hidden="1" customWidth="1"/>
    <col min="15599" max="15599" width="5.28515625" style="1" customWidth="1"/>
    <col min="15600" max="15600" width="0" style="1" hidden="1" customWidth="1"/>
    <col min="15601" max="15601" width="17" style="1" customWidth="1"/>
    <col min="15602" max="15602" width="6.28515625" style="1" customWidth="1"/>
    <col min="15603" max="15603" width="0" style="1" hidden="1" customWidth="1"/>
    <col min="15604" max="15604" width="14.28515625" style="1" customWidth="1"/>
    <col min="15605" max="15605" width="7.5703125" style="1" customWidth="1"/>
    <col min="15606" max="15606" width="0" style="1" hidden="1" customWidth="1"/>
    <col min="15607" max="15608" width="14.28515625" style="1" customWidth="1"/>
    <col min="15609" max="15609" width="20.7109375" style="1" customWidth="1"/>
    <col min="15610" max="15610" width="14.42578125" style="1" customWidth="1"/>
    <col min="15611" max="15611" width="15" style="1" customWidth="1"/>
    <col min="15612" max="15612" width="2.7109375" style="1" customWidth="1"/>
    <col min="15613" max="15613" width="11.7109375" style="1" customWidth="1"/>
    <col min="15614" max="15614" width="11.5703125" style="1" customWidth="1"/>
    <col min="15615" max="15615" width="2.28515625" style="1" customWidth="1"/>
    <col min="15616" max="15616" width="41" style="1" customWidth="1"/>
    <col min="15617" max="15617" width="14.28515625" style="1" customWidth="1"/>
    <col min="15618" max="15619" width="11.5703125" style="1" customWidth="1"/>
    <col min="15620" max="15620" width="21.7109375" style="1" customWidth="1"/>
    <col min="15621" max="15812" width="11.42578125" style="1"/>
    <col min="15813" max="15813" width="21.7109375" style="1" customWidth="1"/>
    <col min="15814" max="15814" width="13.7109375" style="1" customWidth="1"/>
    <col min="15815" max="15815" width="38.7109375" style="1" customWidth="1"/>
    <col min="15816" max="15816" width="3" style="1" bestFit="1" customWidth="1"/>
    <col min="15817" max="15817" width="32.28515625" style="1" customWidth="1"/>
    <col min="15818" max="15818" width="46.28515625" style="1" customWidth="1"/>
    <col min="15819" max="15819" width="19" style="1" customWidth="1"/>
    <col min="15820" max="15820" width="0" style="1" hidden="1" customWidth="1"/>
    <col min="15821" max="15821" width="17.7109375" style="1" customWidth="1"/>
    <col min="15822" max="15822" width="0" style="1" hidden="1" customWidth="1"/>
    <col min="15823" max="15823" width="22.28515625" style="1" customWidth="1"/>
    <col min="15824" max="15824" width="5.28515625" style="1" customWidth="1"/>
    <col min="15825" max="15825" width="36.28515625" style="1" customWidth="1"/>
    <col min="15826" max="15826" width="5.7109375" style="1" customWidth="1"/>
    <col min="15827" max="15827" width="0" style="1" hidden="1" customWidth="1"/>
    <col min="15828" max="15828" width="20.7109375" style="1" customWidth="1"/>
    <col min="15829" max="15829" width="4.7109375" style="1" customWidth="1"/>
    <col min="15830" max="15830" width="0" style="1" hidden="1" customWidth="1"/>
    <col min="15831" max="15831" width="24.7109375" style="1" customWidth="1"/>
    <col min="15832" max="15832" width="12.28515625" style="1" customWidth="1"/>
    <col min="15833" max="15833" width="0" style="1" hidden="1" customWidth="1"/>
    <col min="15834" max="15834" width="3.42578125" style="1" customWidth="1"/>
    <col min="15835" max="15835" width="0" style="1" hidden="1" customWidth="1"/>
    <col min="15836" max="15836" width="17.7109375" style="1" customWidth="1"/>
    <col min="15837" max="15837" width="3.42578125" style="1" customWidth="1"/>
    <col min="15838" max="15838" width="0" style="1" hidden="1" customWidth="1"/>
    <col min="15839" max="15839" width="23.7109375" style="1" customWidth="1"/>
    <col min="15840" max="15840" width="10" style="1" customWidth="1"/>
    <col min="15841" max="15841" width="0" style="1" hidden="1" customWidth="1"/>
    <col min="15842" max="15843" width="14.7109375" style="1" customWidth="1"/>
    <col min="15844" max="15844" width="12.7109375" style="1" customWidth="1"/>
    <col min="15845" max="15845" width="3.28515625" style="1" customWidth="1"/>
    <col min="15846" max="15846" width="30.28515625" style="1" customWidth="1"/>
    <col min="15847" max="15847" width="5" style="1" customWidth="1"/>
    <col min="15848" max="15848" width="0" style="1" hidden="1" customWidth="1"/>
    <col min="15849" max="15849" width="14.28515625" style="1" customWidth="1"/>
    <col min="15850" max="15850" width="5.7109375" style="1" customWidth="1"/>
    <col min="15851" max="15851" width="0" style="1" hidden="1" customWidth="1"/>
    <col min="15852" max="15852" width="17.28515625" style="1" customWidth="1"/>
    <col min="15853" max="15853" width="12.7109375" style="1" customWidth="1"/>
    <col min="15854" max="15854" width="0" style="1" hidden="1" customWidth="1"/>
    <col min="15855" max="15855" width="5.28515625" style="1" customWidth="1"/>
    <col min="15856" max="15856" width="0" style="1" hidden="1" customWidth="1"/>
    <col min="15857" max="15857" width="17" style="1" customWidth="1"/>
    <col min="15858" max="15858" width="6.28515625" style="1" customWidth="1"/>
    <col min="15859" max="15859" width="0" style="1" hidden="1" customWidth="1"/>
    <col min="15860" max="15860" width="14.28515625" style="1" customWidth="1"/>
    <col min="15861" max="15861" width="7.5703125" style="1" customWidth="1"/>
    <col min="15862" max="15862" width="0" style="1" hidden="1" customWidth="1"/>
    <col min="15863" max="15864" width="14.28515625" style="1" customWidth="1"/>
    <col min="15865" max="15865" width="20.7109375" style="1" customWidth="1"/>
    <col min="15866" max="15866" width="14.42578125" style="1" customWidth="1"/>
    <col min="15867" max="15867" width="15" style="1" customWidth="1"/>
    <col min="15868" max="15868" width="2.7109375" style="1" customWidth="1"/>
    <col min="15869" max="15869" width="11.7109375" style="1" customWidth="1"/>
    <col min="15870" max="15870" width="11.5703125" style="1" customWidth="1"/>
    <col min="15871" max="15871" width="2.28515625" style="1" customWidth="1"/>
    <col min="15872" max="15872" width="41" style="1" customWidth="1"/>
    <col min="15873" max="15873" width="14.28515625" style="1" customWidth="1"/>
    <col min="15874" max="15875" width="11.5703125" style="1" customWidth="1"/>
    <col min="15876" max="15876" width="21.7109375" style="1" customWidth="1"/>
    <col min="15877" max="16068" width="11.42578125" style="1"/>
    <col min="16069" max="16069" width="21.7109375" style="1" customWidth="1"/>
    <col min="16070" max="16070" width="13.7109375" style="1" customWidth="1"/>
    <col min="16071" max="16071" width="38.7109375" style="1" customWidth="1"/>
    <col min="16072" max="16072" width="3" style="1" bestFit="1" customWidth="1"/>
    <col min="16073" max="16073" width="32.28515625" style="1" customWidth="1"/>
    <col min="16074" max="16074" width="46.28515625" style="1" customWidth="1"/>
    <col min="16075" max="16075" width="19" style="1" customWidth="1"/>
    <col min="16076" max="16076" width="0" style="1" hidden="1" customWidth="1"/>
    <col min="16077" max="16077" width="17.7109375" style="1" customWidth="1"/>
    <col min="16078" max="16078" width="0" style="1" hidden="1" customWidth="1"/>
    <col min="16079" max="16079" width="22.28515625" style="1" customWidth="1"/>
    <col min="16080" max="16080" width="5.28515625" style="1" customWidth="1"/>
    <col min="16081" max="16081" width="36.28515625" style="1" customWidth="1"/>
    <col min="16082" max="16082" width="5.7109375" style="1" customWidth="1"/>
    <col min="16083" max="16083" width="0" style="1" hidden="1" customWidth="1"/>
    <col min="16084" max="16084" width="20.7109375" style="1" customWidth="1"/>
    <col min="16085" max="16085" width="4.7109375" style="1" customWidth="1"/>
    <col min="16086" max="16086" width="0" style="1" hidden="1" customWidth="1"/>
    <col min="16087" max="16087" width="24.7109375" style="1" customWidth="1"/>
    <col min="16088" max="16088" width="12.28515625" style="1" customWidth="1"/>
    <col min="16089" max="16089" width="0" style="1" hidden="1" customWidth="1"/>
    <col min="16090" max="16090" width="3.42578125" style="1" customWidth="1"/>
    <col min="16091" max="16091" width="0" style="1" hidden="1" customWidth="1"/>
    <col min="16092" max="16092" width="17.7109375" style="1" customWidth="1"/>
    <col min="16093" max="16093" width="3.42578125" style="1" customWidth="1"/>
    <col min="16094" max="16094" width="0" style="1" hidden="1" customWidth="1"/>
    <col min="16095" max="16095" width="23.7109375" style="1" customWidth="1"/>
    <col min="16096" max="16096" width="10" style="1" customWidth="1"/>
    <col min="16097" max="16097" width="0" style="1" hidden="1" customWidth="1"/>
    <col min="16098" max="16099" width="14.7109375" style="1" customWidth="1"/>
    <col min="16100" max="16100" width="12.7109375" style="1" customWidth="1"/>
    <col min="16101" max="16101" width="3.28515625" style="1" customWidth="1"/>
    <col min="16102" max="16102" width="30.28515625" style="1" customWidth="1"/>
    <col min="16103" max="16103" width="5" style="1" customWidth="1"/>
    <col min="16104" max="16104" width="0" style="1" hidden="1" customWidth="1"/>
    <col min="16105" max="16105" width="14.28515625" style="1" customWidth="1"/>
    <col min="16106" max="16106" width="5.7109375" style="1" customWidth="1"/>
    <col min="16107" max="16107" width="0" style="1" hidden="1" customWidth="1"/>
    <col min="16108" max="16108" width="17.28515625" style="1" customWidth="1"/>
    <col min="16109" max="16109" width="12.7109375" style="1" customWidth="1"/>
    <col min="16110" max="16110" width="0" style="1" hidden="1" customWidth="1"/>
    <col min="16111" max="16111" width="5.28515625" style="1" customWidth="1"/>
    <col min="16112" max="16112" width="0" style="1" hidden="1" customWidth="1"/>
    <col min="16113" max="16113" width="17" style="1" customWidth="1"/>
    <col min="16114" max="16114" width="6.28515625" style="1" customWidth="1"/>
    <col min="16115" max="16115" width="0" style="1" hidden="1" customWidth="1"/>
    <col min="16116" max="16116" width="14.28515625" style="1" customWidth="1"/>
    <col min="16117" max="16117" width="7.5703125" style="1" customWidth="1"/>
    <col min="16118" max="16118" width="0" style="1" hidden="1" customWidth="1"/>
    <col min="16119" max="16120" width="14.28515625" style="1" customWidth="1"/>
    <col min="16121" max="16121" width="20.7109375" style="1" customWidth="1"/>
    <col min="16122" max="16122" width="14.42578125" style="1" customWidth="1"/>
    <col min="16123" max="16123" width="15" style="1" customWidth="1"/>
    <col min="16124" max="16124" width="2.7109375" style="1" customWidth="1"/>
    <col min="16125" max="16125" width="11.7109375" style="1" customWidth="1"/>
    <col min="16126" max="16126" width="11.5703125" style="1" customWidth="1"/>
    <col min="16127" max="16127" width="2.28515625" style="1" customWidth="1"/>
    <col min="16128" max="16128" width="41" style="1" customWidth="1"/>
    <col min="16129" max="16129" width="14.28515625" style="1" customWidth="1"/>
    <col min="16130" max="16131" width="11.5703125" style="1" customWidth="1"/>
    <col min="16132" max="16132" width="21.7109375" style="1" customWidth="1"/>
    <col min="16133" max="16326" width="11.42578125" style="1"/>
    <col min="16327" max="16384" width="11.5703125" style="1" customWidth="1"/>
  </cols>
  <sheetData>
    <row r="1" spans="1:64"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64" ht="18.75" customHeight="1" thickBo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1194" t="s">
        <v>174</v>
      </c>
      <c r="AN2" s="1194"/>
      <c r="AO2" s="1088"/>
      <c r="AP2" s="880" t="s">
        <v>543</v>
      </c>
      <c r="AQ2" s="881"/>
      <c r="AR2" s="881"/>
    </row>
    <row r="3" spans="1:64" ht="18" customHeight="1" thickBo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c r="AS3" s="1195" t="s">
        <v>1403</v>
      </c>
      <c r="AT3" s="1196"/>
      <c r="AU3" s="1196"/>
      <c r="AV3" s="1196"/>
      <c r="AW3" s="1197"/>
      <c r="AX3" s="1198" t="s">
        <v>1273</v>
      </c>
      <c r="AY3" s="1199"/>
      <c r="AZ3" s="1199"/>
      <c r="BA3" s="1199"/>
      <c r="BB3" s="1200"/>
      <c r="BC3" s="1198" t="s">
        <v>1274</v>
      </c>
      <c r="BD3" s="1199"/>
      <c r="BE3" s="1199"/>
      <c r="BF3" s="1199"/>
      <c r="BG3" s="1200"/>
      <c r="BH3" s="1198" t="s">
        <v>1275</v>
      </c>
      <c r="BI3" s="1199"/>
      <c r="BJ3" s="1199"/>
      <c r="BK3" s="1199"/>
      <c r="BL3" s="1200"/>
    </row>
    <row r="4" spans="1:64" s="15" customFormat="1" ht="53.25" customHeight="1" thickBo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684" t="s">
        <v>193</v>
      </c>
      <c r="V4" s="125" t="s">
        <v>194</v>
      </c>
      <c r="W4" s="684" t="s">
        <v>167</v>
      </c>
      <c r="X4" s="125" t="s">
        <v>195</v>
      </c>
      <c r="Y4" s="684" t="s">
        <v>167</v>
      </c>
      <c r="Z4" s="125" t="s">
        <v>196</v>
      </c>
      <c r="AA4" s="125" t="s">
        <v>167</v>
      </c>
      <c r="AB4" s="125" t="s">
        <v>197</v>
      </c>
      <c r="AC4" s="882"/>
      <c r="AD4" s="319" t="s">
        <v>5</v>
      </c>
      <c r="AE4" s="685" t="s">
        <v>198</v>
      </c>
      <c r="AF4" s="319" t="s">
        <v>199</v>
      </c>
      <c r="AG4" s="319" t="s">
        <v>198</v>
      </c>
      <c r="AH4" s="882"/>
      <c r="AI4" s="319" t="s">
        <v>200</v>
      </c>
      <c r="AJ4" s="882" t="s">
        <v>7</v>
      </c>
      <c r="AK4" s="882"/>
      <c r="AL4" s="883"/>
      <c r="AM4" s="883"/>
      <c r="AN4" s="883"/>
      <c r="AO4" s="884"/>
      <c r="AP4" s="823"/>
      <c r="AQ4" s="817"/>
      <c r="AR4" s="817"/>
      <c r="AS4" s="686" t="s">
        <v>1278</v>
      </c>
      <c r="AT4" s="687" t="s">
        <v>1279</v>
      </c>
      <c r="AU4" s="616" t="s">
        <v>1280</v>
      </c>
      <c r="AV4" s="688" t="s">
        <v>1281</v>
      </c>
      <c r="AW4" s="688" t="s">
        <v>1282</v>
      </c>
      <c r="AX4" s="686" t="s">
        <v>1278</v>
      </c>
      <c r="AY4" s="687" t="s">
        <v>1279</v>
      </c>
      <c r="AZ4" s="687" t="s">
        <v>1280</v>
      </c>
      <c r="BA4" s="688" t="s">
        <v>1281</v>
      </c>
      <c r="BB4" s="688" t="s">
        <v>1282</v>
      </c>
      <c r="BC4" s="686" t="s">
        <v>1278</v>
      </c>
      <c r="BD4" s="687" t="s">
        <v>1279</v>
      </c>
      <c r="BE4" s="687" t="s">
        <v>1280</v>
      </c>
      <c r="BF4" s="688" t="s">
        <v>1281</v>
      </c>
      <c r="BG4" s="688" t="s">
        <v>1282</v>
      </c>
      <c r="BH4" s="686" t="s">
        <v>1278</v>
      </c>
      <c r="BI4" s="687" t="s">
        <v>1279</v>
      </c>
      <c r="BJ4" s="687" t="s">
        <v>1280</v>
      </c>
      <c r="BK4" s="688" t="s">
        <v>1281</v>
      </c>
      <c r="BL4" s="689" t="s">
        <v>1282</v>
      </c>
    </row>
    <row r="5" spans="1:64" ht="138.75" customHeight="1">
      <c r="A5" s="806" t="s">
        <v>51</v>
      </c>
      <c r="B5" s="779" t="s">
        <v>104</v>
      </c>
      <c r="C5" s="779" t="s">
        <v>92</v>
      </c>
      <c r="D5" s="779" t="s">
        <v>12</v>
      </c>
      <c r="E5" s="779" t="s">
        <v>36</v>
      </c>
      <c r="F5" s="1192" t="s">
        <v>954</v>
      </c>
      <c r="G5" s="796" t="s">
        <v>1210</v>
      </c>
      <c r="H5" s="779" t="s">
        <v>955</v>
      </c>
      <c r="I5" s="808" t="s">
        <v>956</v>
      </c>
      <c r="J5" s="779" t="s">
        <v>33</v>
      </c>
      <c r="K5" s="779">
        <v>72</v>
      </c>
      <c r="L5" s="1182">
        <f>IF(J5="Diaria",+(K5/360),IF(J5="Mensual",+(K5/12),IF(J5="Bimestral",+(K5/6),IF(J5="Trimestral",+(K5/4),IF(J5="Semestral",+(K5/2),IF(J5="Anual",+(K5/1),""))))))</f>
        <v>0.2</v>
      </c>
      <c r="M5" s="779" t="s">
        <v>73</v>
      </c>
      <c r="N5" s="77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79" t="s">
        <v>64</v>
      </c>
      <c r="P5" s="77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79" t="s">
        <v>73</v>
      </c>
      <c r="R5" s="77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71" t="s">
        <v>72</v>
      </c>
      <c r="T5" s="771" t="s">
        <v>45</v>
      </c>
      <c r="U5" s="771">
        <f>+MAX(N5,P5,R5)</f>
        <v>0.6</v>
      </c>
      <c r="V5" s="791" t="str">
        <f>IF(L5&lt;=20%,"Muy baja",IF(L5&lt;=40%,"Baja",IF(L5&lt;=60%,"Media",IF(L5&lt;=80%,"Alta",IF(L5&lt;=100%,"Muy alta",IF(L5&gt;=100%,"Muy alta",""))))))</f>
        <v>Muy baja</v>
      </c>
      <c r="W5" s="1186">
        <v>0.2</v>
      </c>
      <c r="X5" s="775" t="str">
        <f>IF(U5=20%,"Leve",IF(U5=40%,"Menor",IF(U5=60%,"Moderado",IF(U5=80%,"Mayor",IF(U5=100%,"Catastrófico","")))))</f>
        <v>Moderado</v>
      </c>
      <c r="Y5" s="1190">
        <v>0.6</v>
      </c>
      <c r="Z5" s="763" t="s">
        <v>56</v>
      </c>
      <c r="AA5" s="1186">
        <f>IF(Z5="Bajo",25%,IF(Z5="Moderado",50%,IF(Z5="Alto",75%,IF(Z5="Extremo",100%,""))))</f>
        <v>0.5</v>
      </c>
      <c r="AB5" s="1188" t="s">
        <v>957</v>
      </c>
      <c r="AC5" s="642" t="s">
        <v>1383</v>
      </c>
      <c r="AD5" s="49" t="s">
        <v>39</v>
      </c>
      <c r="AE5" s="643">
        <f>IF(AD5="Preventivo",25%,IF(AD5="Detectivo",15%,IF(AD5="Correctivo",10%,"")))</f>
        <v>0.15</v>
      </c>
      <c r="AF5" s="302" t="s">
        <v>214</v>
      </c>
      <c r="AG5" s="643">
        <f>IF(AF5="Manual",15%,IF(AF5="Automático",25%,""))</f>
        <v>0.15</v>
      </c>
      <c r="AH5" s="643">
        <f>+AG5+AE5</f>
        <v>0.3</v>
      </c>
      <c r="AI5" s="302" t="s">
        <v>215</v>
      </c>
      <c r="AJ5" s="280" t="s">
        <v>24</v>
      </c>
      <c r="AK5" s="302" t="s">
        <v>958</v>
      </c>
      <c r="AL5" s="302">
        <f>+AH5*AA5</f>
        <v>0.15</v>
      </c>
      <c r="AM5" s="644">
        <f>+AA5-AL5</f>
        <v>0.35</v>
      </c>
      <c r="AN5" s="844" t="str">
        <f>+IF(C5="Corrupción","Moderado",IF(AM6&lt;=25%,"Bajo",IF(AM6&lt;=50%,"Moderado",IF(AM6&lt;=75%,"Alto",IF(AM6&gt;75%,"Extremo","")))))</f>
        <v>Bajo</v>
      </c>
      <c r="AO5" s="765" t="s">
        <v>59</v>
      </c>
      <c r="AP5" s="134">
        <v>1</v>
      </c>
      <c r="AQ5" s="33" t="s">
        <v>1384</v>
      </c>
      <c r="AR5" s="645" t="s">
        <v>1385</v>
      </c>
      <c r="AS5" s="646"/>
      <c r="AT5" s="647" t="s">
        <v>51</v>
      </c>
      <c r="AU5" s="648" t="s">
        <v>1386</v>
      </c>
      <c r="AV5" s="649"/>
      <c r="AW5" s="650"/>
      <c r="AX5" s="650"/>
      <c r="AY5" s="650"/>
      <c r="AZ5" s="650"/>
      <c r="BA5" s="650"/>
      <c r="BB5" s="650"/>
      <c r="BC5" s="650"/>
      <c r="BD5" s="650"/>
      <c r="BE5" s="650"/>
      <c r="BF5" s="650"/>
      <c r="BG5" s="650"/>
      <c r="BH5" s="650"/>
      <c r="BI5" s="650"/>
      <c r="BJ5" s="650"/>
      <c r="BK5" s="650"/>
      <c r="BL5" s="650"/>
    </row>
    <row r="6" spans="1:64" ht="118.5" customHeight="1" thickBot="1">
      <c r="A6" s="956"/>
      <c r="B6" s="957"/>
      <c r="C6" s="957"/>
      <c r="D6" s="957"/>
      <c r="E6" s="957"/>
      <c r="F6" s="1193"/>
      <c r="G6" s="1019"/>
      <c r="H6" s="957"/>
      <c r="I6" s="961"/>
      <c r="J6" s="957"/>
      <c r="K6" s="957"/>
      <c r="L6" s="1183"/>
      <c r="M6" s="957"/>
      <c r="N6" s="957"/>
      <c r="O6" s="957"/>
      <c r="P6" s="957"/>
      <c r="Q6" s="957"/>
      <c r="R6" s="957"/>
      <c r="S6" s="960"/>
      <c r="T6" s="960"/>
      <c r="U6" s="960"/>
      <c r="V6" s="968"/>
      <c r="W6" s="1187"/>
      <c r="X6" s="969"/>
      <c r="Y6" s="1191"/>
      <c r="Z6" s="965"/>
      <c r="AA6" s="1187"/>
      <c r="AB6" s="1189"/>
      <c r="AC6" s="215" t="s">
        <v>1387</v>
      </c>
      <c r="AD6" s="28" t="s">
        <v>57</v>
      </c>
      <c r="AE6" s="651">
        <f>IF(AD6="Preventivo",25%,IF(AD6="Detectivo",15%,IF(AD6="Correctivo",10%,"")))</f>
        <v>0.25</v>
      </c>
      <c r="AF6" s="317" t="s">
        <v>214</v>
      </c>
      <c r="AG6" s="651">
        <f>IF(AF6="Manual",15%,IF(AF6="Automático",25%,""))</f>
        <v>0.15</v>
      </c>
      <c r="AH6" s="651">
        <f>+AG6+AE6</f>
        <v>0.4</v>
      </c>
      <c r="AI6" s="317" t="s">
        <v>215</v>
      </c>
      <c r="AJ6" s="281" t="s">
        <v>24</v>
      </c>
      <c r="AK6" s="317" t="s">
        <v>960</v>
      </c>
      <c r="AL6" s="317">
        <f>+AM5*AH6</f>
        <v>0.13999999999999999</v>
      </c>
      <c r="AM6" s="652">
        <f>+AM5-AL6</f>
        <v>0.21</v>
      </c>
      <c r="AN6" s="845"/>
      <c r="AO6" s="846"/>
      <c r="AP6" s="134">
        <v>2</v>
      </c>
      <c r="AQ6" s="33" t="s">
        <v>1388</v>
      </c>
      <c r="AR6" s="645" t="s">
        <v>959</v>
      </c>
      <c r="AS6" s="646" t="s">
        <v>1389</v>
      </c>
      <c r="AT6" s="647" t="s">
        <v>51</v>
      </c>
      <c r="AU6" s="648" t="s">
        <v>1386</v>
      </c>
      <c r="AV6" s="653"/>
      <c r="AW6" s="654"/>
      <c r="AX6" s="654"/>
      <c r="AY6" s="654"/>
      <c r="AZ6" s="654"/>
      <c r="BA6" s="654"/>
      <c r="BB6" s="654"/>
      <c r="BC6" s="654"/>
      <c r="BD6" s="654"/>
      <c r="BE6" s="654"/>
      <c r="BF6" s="654"/>
      <c r="BG6" s="654"/>
      <c r="BH6" s="654"/>
      <c r="BI6" s="654"/>
      <c r="BJ6" s="654"/>
      <c r="BK6" s="654"/>
      <c r="BL6" s="654"/>
    </row>
    <row r="7" spans="1:64" ht="161.25" customHeight="1" thickBot="1">
      <c r="A7" s="1184" t="s">
        <v>51</v>
      </c>
      <c r="B7" s="795" t="s">
        <v>104</v>
      </c>
      <c r="C7" s="795" t="s">
        <v>92</v>
      </c>
      <c r="D7" s="795" t="s">
        <v>12</v>
      </c>
      <c r="E7" s="795" t="s">
        <v>36</v>
      </c>
      <c r="F7" s="1185" t="s">
        <v>961</v>
      </c>
      <c r="G7" s="797" t="s">
        <v>1211</v>
      </c>
      <c r="H7" s="795" t="s">
        <v>962</v>
      </c>
      <c r="I7" s="795" t="s">
        <v>963</v>
      </c>
      <c r="J7" s="795" t="s">
        <v>33</v>
      </c>
      <c r="K7" s="795">
        <v>72</v>
      </c>
      <c r="L7" s="1181">
        <f>IF(J7="Diaria",+(K7/360),IF(J7="Mensual",+(K7/12),IF(J7="Bimestral",+(K7/6),IF(J7="Trimestral",+(K7/4),IF(J7="Semestral",+(K7/2),IF(J7="Anual",+(K7/1),""))))))</f>
        <v>0.2</v>
      </c>
      <c r="M7" s="795" t="s">
        <v>73</v>
      </c>
      <c r="N7" s="29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95" t="s">
        <v>64</v>
      </c>
      <c r="P7" s="29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95" t="s">
        <v>73</v>
      </c>
      <c r="R7" s="29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90" t="s">
        <v>72</v>
      </c>
      <c r="T7" s="790" t="s">
        <v>45</v>
      </c>
      <c r="U7" s="286">
        <f>+MAX(N7,P7,R7)</f>
        <v>0.6</v>
      </c>
      <c r="V7" s="792" t="str">
        <f>IF(L7&lt;=20%,"Muy baja",IF(L7&lt;=40%,"Baja",IF(L7&lt;=60%,"Media",IF(L7&lt;=80%,"Alta",IF(L7&lt;=100%,"Muy alta",IF(L7&gt;=100%,"Muy alta",""))))))</f>
        <v>Muy baja</v>
      </c>
      <c r="W7" s="655">
        <v>0.2</v>
      </c>
      <c r="X7" s="794" t="str">
        <f>IF(U7=20%,"Leve",IF(U7=40%,"Menor",IF(U7=60%,"Moderado",IF(U7=80%,"Mayor",IF(U7=100%,"Catastrófico","")))))</f>
        <v>Moderado</v>
      </c>
      <c r="Y7" s="656">
        <v>0.6</v>
      </c>
      <c r="Z7" s="802" t="s">
        <v>56</v>
      </c>
      <c r="AA7" s="655">
        <f>IF(Z7="Bajo",25%,IF(Z7="Moderado",50%,IF(Z7="Alto",75%,IF(Z7="Extremo",100%,""))))</f>
        <v>0.5</v>
      </c>
      <c r="AB7" s="1180" t="s">
        <v>957</v>
      </c>
      <c r="AC7" s="402" t="s">
        <v>1390</v>
      </c>
      <c r="AD7" s="280" t="s">
        <v>57</v>
      </c>
      <c r="AE7" s="644">
        <f>IF(AD7="Preventivo",25%,IF(AD7="Detectivo",15%,IF(AD7="Correctivo",10%,"")))</f>
        <v>0.25</v>
      </c>
      <c r="AF7" s="302" t="s">
        <v>214</v>
      </c>
      <c r="AG7" s="644">
        <f>IF(AF7="Manual",15%,IF(AF7="Automático",25%,""))</f>
        <v>0.15</v>
      </c>
      <c r="AH7" s="644">
        <f>+AG7+AE7</f>
        <v>0.4</v>
      </c>
      <c r="AI7" s="302" t="s">
        <v>215</v>
      </c>
      <c r="AJ7" s="280" t="s">
        <v>24</v>
      </c>
      <c r="AK7" s="302" t="s">
        <v>964</v>
      </c>
      <c r="AL7" s="302">
        <f>+AH7*AA7</f>
        <v>0.2</v>
      </c>
      <c r="AM7" s="644">
        <f>+AA7-AL7</f>
        <v>0.3</v>
      </c>
      <c r="AN7" s="856" t="s">
        <v>168</v>
      </c>
      <c r="AO7" s="858" t="s">
        <v>59</v>
      </c>
      <c r="AP7" s="134">
        <v>3</v>
      </c>
      <c r="AQ7" s="657" t="s">
        <v>1391</v>
      </c>
      <c r="AR7" s="645" t="s">
        <v>965</v>
      </c>
      <c r="AS7" s="646" t="s">
        <v>1392</v>
      </c>
      <c r="AT7" s="647" t="s">
        <v>51</v>
      </c>
      <c r="AU7" s="658" t="s">
        <v>1386</v>
      </c>
      <c r="AV7" s="653"/>
      <c r="AW7" s="654"/>
      <c r="AX7" s="654"/>
      <c r="AY7" s="654"/>
      <c r="AZ7" s="654"/>
      <c r="BA7" s="654"/>
      <c r="BB7" s="654"/>
      <c r="BC7" s="654"/>
      <c r="BD7" s="654"/>
      <c r="BE7" s="654"/>
      <c r="BF7" s="654"/>
      <c r="BG7" s="654"/>
      <c r="BH7" s="654"/>
      <c r="BI7" s="654"/>
      <c r="BJ7" s="654"/>
      <c r="BK7" s="654"/>
      <c r="BL7" s="654"/>
    </row>
    <row r="8" spans="1:64" ht="133.5" customHeight="1" thickBot="1">
      <c r="A8" s="1184"/>
      <c r="B8" s="795"/>
      <c r="C8" s="795"/>
      <c r="D8" s="795"/>
      <c r="E8" s="795"/>
      <c r="F8" s="1185"/>
      <c r="G8" s="797"/>
      <c r="H8" s="795"/>
      <c r="I8" s="795"/>
      <c r="J8" s="795"/>
      <c r="K8" s="795"/>
      <c r="L8" s="1181"/>
      <c r="M8" s="795"/>
      <c r="N8" s="82"/>
      <c r="O8" s="795"/>
      <c r="P8" s="82"/>
      <c r="Q8" s="795"/>
      <c r="R8" s="82"/>
      <c r="S8" s="790"/>
      <c r="T8" s="790"/>
      <c r="U8" s="82"/>
      <c r="V8" s="792"/>
      <c r="W8" s="659"/>
      <c r="X8" s="794"/>
      <c r="Y8" s="659"/>
      <c r="Z8" s="802"/>
      <c r="AA8" s="82"/>
      <c r="AB8" s="1180"/>
      <c r="AC8" s="496" t="s">
        <v>1393</v>
      </c>
      <c r="AD8" s="49" t="s">
        <v>57</v>
      </c>
      <c r="AE8" s="643">
        <f>IF(AD8="Preventivo",25%,IF(AD8="Detectivo",15%,IF(AD8="Correctivo",10%,"")))</f>
        <v>0.25</v>
      </c>
      <c r="AF8" s="49" t="s">
        <v>214</v>
      </c>
      <c r="AG8" s="643">
        <f>IF(AF8="Manual",15%,IF(AF8="Automático",25%,""))</f>
        <v>0.15</v>
      </c>
      <c r="AH8" s="643">
        <f>+AG8+AE8</f>
        <v>0.4</v>
      </c>
      <c r="AI8" s="49" t="s">
        <v>215</v>
      </c>
      <c r="AJ8" s="49" t="s">
        <v>41</v>
      </c>
      <c r="AK8" s="49"/>
      <c r="AL8" s="302">
        <f>+AH8*AA8</f>
        <v>0</v>
      </c>
      <c r="AM8" s="644">
        <f>+AA8-AL8</f>
        <v>0</v>
      </c>
      <c r="AN8" s="838"/>
      <c r="AO8" s="840"/>
      <c r="AP8" s="134">
        <v>4</v>
      </c>
      <c r="AQ8" s="161" t="s">
        <v>1394</v>
      </c>
      <c r="AR8" s="660" t="s">
        <v>474</v>
      </c>
      <c r="AS8" s="646" t="s">
        <v>1395</v>
      </c>
      <c r="AT8" s="661" t="s">
        <v>51</v>
      </c>
      <c r="AU8" s="662" t="s">
        <v>1396</v>
      </c>
      <c r="AV8" s="654"/>
      <c r="AW8" s="654"/>
      <c r="AX8" s="654"/>
      <c r="AY8" s="654"/>
      <c r="AZ8" s="654"/>
      <c r="BA8" s="654"/>
      <c r="BB8" s="654"/>
      <c r="BC8" s="654"/>
      <c r="BD8" s="654"/>
      <c r="BE8" s="654"/>
      <c r="BF8" s="654"/>
      <c r="BG8" s="654"/>
      <c r="BH8" s="654"/>
      <c r="BI8" s="654"/>
      <c r="BJ8" s="654"/>
      <c r="BK8" s="654"/>
      <c r="BL8" s="654"/>
    </row>
    <row r="9" spans="1:64" ht="183.75" customHeight="1" thickBot="1">
      <c r="A9" s="439" t="s">
        <v>216</v>
      </c>
      <c r="B9" s="291" t="s">
        <v>104</v>
      </c>
      <c r="C9" s="291" t="s">
        <v>92</v>
      </c>
      <c r="D9" s="291" t="s">
        <v>79</v>
      </c>
      <c r="E9" s="291" t="s">
        <v>36</v>
      </c>
      <c r="F9" s="303" t="s">
        <v>594</v>
      </c>
      <c r="G9" s="291" t="s">
        <v>595</v>
      </c>
      <c r="H9" s="291" t="s">
        <v>596</v>
      </c>
      <c r="I9" s="303" t="s">
        <v>597</v>
      </c>
      <c r="J9" s="280" t="s">
        <v>66</v>
      </c>
      <c r="K9" s="280">
        <v>1</v>
      </c>
      <c r="L9" s="639">
        <v>2.7777777777777779E-3</v>
      </c>
      <c r="M9" s="280" t="s">
        <v>30</v>
      </c>
      <c r="N9" s="28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80" t="s">
        <v>64</v>
      </c>
      <c r="P9" s="28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280" t="s">
        <v>73</v>
      </c>
      <c r="R9" s="28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76" t="s">
        <v>60</v>
      </c>
      <c r="T9" s="276" t="s">
        <v>45</v>
      </c>
      <c r="U9" s="276">
        <f>+MAX(N9,P9,R9)</f>
        <v>0.6</v>
      </c>
      <c r="V9" s="287" t="str">
        <f>IF(L9&lt;=20%,"Muy baja",IF(L9&lt;=40%,"Baja",IF(L9&lt;=60%,"Media",IF(L9&lt;=80%,"Alta",IF(L9&lt;=100%,"Muy alta",IF(L9&gt;=100%,"Muy alta",""))))))</f>
        <v>Muy baja</v>
      </c>
      <c r="W9" s="640">
        <v>0.2</v>
      </c>
      <c r="X9" s="278" t="str">
        <f>IF(U9=20%,"Leve",IF(U9=40%,"Menor",IF(U9=60%,"Moderado",IF(U9=80%,"Mayor",IF(U9=100%,"Catastrófico","")))))</f>
        <v>Moderado</v>
      </c>
      <c r="Y9" s="641" t="s">
        <v>56</v>
      </c>
      <c r="Z9" s="273" t="s">
        <v>56</v>
      </c>
      <c r="AA9" s="641" t="s">
        <v>56</v>
      </c>
      <c r="AB9" s="663" t="s">
        <v>598</v>
      </c>
      <c r="AC9" s="57" t="s">
        <v>639</v>
      </c>
      <c r="AD9" s="49" t="s">
        <v>57</v>
      </c>
      <c r="AE9" s="643" t="s">
        <v>214</v>
      </c>
      <c r="AF9" s="643">
        <v>0.23</v>
      </c>
      <c r="AG9" s="302" t="s">
        <v>214</v>
      </c>
      <c r="AH9" s="643">
        <f>IF(AG9="Manual",15%,IF(AG9="Automático",25%,""))</f>
        <v>0.15</v>
      </c>
      <c r="AI9" s="643" t="s">
        <v>215</v>
      </c>
      <c r="AJ9" s="280" t="s">
        <v>24</v>
      </c>
      <c r="AK9" s="302" t="s">
        <v>638</v>
      </c>
      <c r="AL9" s="644">
        <v>0.3</v>
      </c>
      <c r="AM9" s="644">
        <v>0.3</v>
      </c>
      <c r="AN9" s="412" t="s">
        <v>56</v>
      </c>
      <c r="AO9" s="413" t="s">
        <v>59</v>
      </c>
      <c r="AP9" s="134">
        <v>5</v>
      </c>
      <c r="AQ9" s="285" t="s">
        <v>600</v>
      </c>
      <c r="AR9" s="664" t="s">
        <v>950</v>
      </c>
      <c r="AS9" s="646" t="s">
        <v>1397</v>
      </c>
      <c r="AT9" s="661" t="s">
        <v>51</v>
      </c>
      <c r="AU9" s="662" t="s">
        <v>1398</v>
      </c>
      <c r="AV9" s="654"/>
      <c r="AW9" s="654"/>
      <c r="AX9" s="654"/>
      <c r="AY9" s="654"/>
      <c r="AZ9" s="654"/>
      <c r="BA9" s="654"/>
      <c r="BB9" s="654"/>
      <c r="BC9" s="654"/>
      <c r="BD9" s="654"/>
      <c r="BE9" s="654"/>
      <c r="BF9" s="654"/>
      <c r="BG9" s="654"/>
      <c r="BH9" s="654"/>
      <c r="BI9" s="654"/>
      <c r="BJ9" s="654"/>
      <c r="BK9" s="654"/>
      <c r="BL9" s="654"/>
    </row>
    <row r="10" spans="1:64" s="571" customFormat="1" ht="182.25" customHeight="1">
      <c r="A10" s="556" t="s">
        <v>51</v>
      </c>
      <c r="B10" s="29" t="s">
        <v>1180</v>
      </c>
      <c r="C10" s="29" t="s">
        <v>58</v>
      </c>
      <c r="D10" s="29" t="s">
        <v>79</v>
      </c>
      <c r="E10" s="29" t="s">
        <v>80</v>
      </c>
      <c r="F10" s="40" t="s">
        <v>1177</v>
      </c>
      <c r="G10" s="181" t="s">
        <v>532</v>
      </c>
      <c r="H10" s="576" t="s">
        <v>1178</v>
      </c>
      <c r="I10" s="40" t="s">
        <v>1179</v>
      </c>
      <c r="J10" s="557" t="s">
        <v>95</v>
      </c>
      <c r="K10" s="558">
        <v>1</v>
      </c>
      <c r="L10" s="665">
        <f>IF(J10="Diaria",+(K10/360),IF(J10="Mensual",+(K10/12),IF(J10="Bimestral",+(K10/6),IF(J10="Trimestral",+(K10/4),IF(J10="Semestral",+(K10/2),IF(J10="Anual",+(K10/1),""))))))</f>
        <v>0.5</v>
      </c>
      <c r="M10" s="558" t="s">
        <v>47</v>
      </c>
      <c r="N10" s="542">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560" t="s">
        <v>76</v>
      </c>
      <c r="P10" s="542" t="str">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558" t="s">
        <v>73</v>
      </c>
      <c r="R10" s="54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61" t="s">
        <v>60</v>
      </c>
      <c r="T10" s="561" t="s">
        <v>73</v>
      </c>
      <c r="U10" s="562">
        <f>+MAX(N10,P10,R10)</f>
        <v>0.4</v>
      </c>
      <c r="V10" s="563" t="str">
        <f>IF(L10&lt;=20%,"Muy baja",IF(L10&lt;=40%,"Baja",IF(L10&lt;=60%,"Media",IF(L10&lt;=80%,"Alta",IF(L10&lt;=100%,"Muy alta",IF(L10&gt;=100%,"Muy alta",""))))))</f>
        <v>Media</v>
      </c>
      <c r="W10" s="666">
        <f>+IFERROR(VLOOKUP(V10,[3]Fórmula!$F$1:$G$6,2,FALSE),"")</f>
        <v>0.6</v>
      </c>
      <c r="X10" s="565" t="s">
        <v>56</v>
      </c>
      <c r="Y10" s="666">
        <f>+IFERROR(VLOOKUP(X10,[3]Fórmula!$H$1:$I$6,2,FALSE),"")</f>
        <v>0.6</v>
      </c>
      <c r="Z10" s="565" t="str">
        <f>+IFERROR(VLOOKUP(V10&amp;X10,[3]Fórmula!$C$2:$D$26,2,FALSE),"")</f>
        <v>Moderado</v>
      </c>
      <c r="AA10" s="667">
        <f>IF(Z10="Bajo",25%,IF(Z10="Moderado",50%,IF(Z10="Alto",75%,IF(Z10="Extremo",100%,""))))</f>
        <v>0.5</v>
      </c>
      <c r="AB10" s="668"/>
      <c r="AC10" s="557" t="s">
        <v>1224</v>
      </c>
      <c r="AD10" s="40" t="s">
        <v>57</v>
      </c>
      <c r="AE10" s="669">
        <f>IF(AD10="Preventivo",25%,IF(AD10="Detectivo",15%,IF(AD10="Correctivo",10%,"")))</f>
        <v>0.25</v>
      </c>
      <c r="AF10" s="40" t="s">
        <v>214</v>
      </c>
      <c r="AG10" s="669">
        <f>IF(AF10="Manual",15%,IF(AF10="Automático",25%,""))</f>
        <v>0.15</v>
      </c>
      <c r="AH10" s="669">
        <f>+AG10+AE10</f>
        <v>0.4</v>
      </c>
      <c r="AI10" s="40" t="s">
        <v>215</v>
      </c>
      <c r="AJ10" s="40" t="s">
        <v>24</v>
      </c>
      <c r="AK10" s="40" t="s">
        <v>1225</v>
      </c>
      <c r="AL10" s="29">
        <f>+AA10*AH10</f>
        <v>0.2</v>
      </c>
      <c r="AM10" s="670">
        <f>+AA10-AL10</f>
        <v>0.3</v>
      </c>
      <c r="AN10" s="569" t="str">
        <f>IF(AM10&lt;=25%,"Bajo",IF(AM10&lt;=50%,"Moderado",IF(AM10&lt;=75%,"Alto",IF(AM10&gt;75%,"Extremo",""))))</f>
        <v>Moderado</v>
      </c>
      <c r="AO10" s="570" t="s">
        <v>59</v>
      </c>
      <c r="AP10" s="134">
        <v>6</v>
      </c>
      <c r="AQ10" s="46"/>
      <c r="AR10" s="671"/>
      <c r="AS10" s="646" t="s">
        <v>1399</v>
      </c>
      <c r="AT10" s="661" t="s">
        <v>51</v>
      </c>
      <c r="AU10" s="662" t="s">
        <v>1386</v>
      </c>
      <c r="AV10" s="672"/>
      <c r="AW10" s="672"/>
      <c r="AX10" s="672"/>
      <c r="AY10" s="672"/>
      <c r="AZ10" s="672"/>
      <c r="BA10" s="672"/>
      <c r="BB10" s="672"/>
      <c r="BC10" s="672"/>
      <c r="BD10" s="672"/>
      <c r="BE10" s="672"/>
      <c r="BF10" s="672"/>
      <c r="BG10" s="672"/>
      <c r="BH10" s="672"/>
      <c r="BI10" s="672"/>
      <c r="BJ10" s="672"/>
      <c r="BK10" s="672"/>
      <c r="BL10" s="672"/>
    </row>
    <row r="11" spans="1:64" ht="232.5" customHeight="1">
      <c r="A11" s="591" t="s">
        <v>216</v>
      </c>
      <c r="B11" s="346" t="s">
        <v>29</v>
      </c>
      <c r="C11" s="346" t="s">
        <v>92</v>
      </c>
      <c r="D11" s="346" t="s">
        <v>79</v>
      </c>
      <c r="E11" s="346" t="s">
        <v>36</v>
      </c>
      <c r="F11" s="348" t="s">
        <v>1252</v>
      </c>
      <c r="G11" s="346" t="s">
        <v>1214</v>
      </c>
      <c r="H11" s="592" t="s">
        <v>824</v>
      </c>
      <c r="I11" s="348" t="s">
        <v>825</v>
      </c>
      <c r="J11" s="346" t="s">
        <v>66</v>
      </c>
      <c r="K11" s="346">
        <v>1</v>
      </c>
      <c r="L11" s="673">
        <f>IF(J11="Diaria",+(K11/360),IF(J11="Mensual",+(K11/12),IF(J11="Bimestral",+(K11/6),IF(J11="Trimestral",+(K11/4),IF(J11="Semestral",+(K11/2),IF(J11="Anual",+(K11/1),""))))))</f>
        <v>8.3333333333333329E-2</v>
      </c>
      <c r="M11" s="346" t="s">
        <v>73</v>
      </c>
      <c r="N11" s="346">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46" t="s">
        <v>31</v>
      </c>
      <c r="P11" s="346">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346" t="s">
        <v>73</v>
      </c>
      <c r="R11" s="346">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86" t="s">
        <v>60</v>
      </c>
      <c r="T11" s="586" t="s">
        <v>45</v>
      </c>
      <c r="U11" s="586">
        <f>+MAX(N11,P11,R11)</f>
        <v>0.2</v>
      </c>
      <c r="V11" s="588" t="str">
        <f>IF(L11&lt;=20%,"Muy baja",IF(L11&lt;=40%,"Baja",IF(L11&lt;=60%,"Media",IF(L11&lt;=80%,"Alta",IF(L11&lt;=100%,"Muy alta",IF(L11&gt;=100%,"Muy alta",""))))))</f>
        <v>Muy baja</v>
      </c>
      <c r="W11" s="674">
        <v>0.2</v>
      </c>
      <c r="X11" s="588" t="str">
        <f>IF(U11=20%,"Leve",IF(U11=40%,"Menor",IF(U11=60%,"Moderado",IF(U11=80%,"Mayor",IF(U11=100%,"Catastrófico","")))))</f>
        <v>Leve</v>
      </c>
      <c r="Y11" s="674">
        <v>0.2</v>
      </c>
      <c r="Z11" s="350" t="s">
        <v>168</v>
      </c>
      <c r="AA11" s="675">
        <f>IF(Z11="Bajo",25%,IF(Z11="Moderado",50%,IF(Z11="Alto",75%,IF(Z11="Extremo",100%,""))))</f>
        <v>0.25</v>
      </c>
      <c r="AB11" s="676" t="s">
        <v>826</v>
      </c>
      <c r="AC11" s="400" t="s">
        <v>1254</v>
      </c>
      <c r="AD11" s="71" t="s">
        <v>57</v>
      </c>
      <c r="AE11" s="677">
        <f>IF(AD11="Preventivo",25%,IF(AD11="Detectivo",15%,IF(AD11="Correctivo",10%,"")))</f>
        <v>0.25</v>
      </c>
      <c r="AF11" s="348" t="s">
        <v>729</v>
      </c>
      <c r="AG11" s="677">
        <f>IF(AF11="Manual",15%,IF(AF11="Automático",25%,""))</f>
        <v>0.25</v>
      </c>
      <c r="AH11" s="677">
        <f>+AG11+AE11</f>
        <v>0.5</v>
      </c>
      <c r="AI11" s="306" t="s">
        <v>215</v>
      </c>
      <c r="AJ11" s="346" t="s">
        <v>24</v>
      </c>
      <c r="AK11" s="348" t="s">
        <v>827</v>
      </c>
      <c r="AL11" s="678" t="e">
        <f>+AA11-AK11</f>
        <v>#VALUE!</v>
      </c>
      <c r="AM11" s="350" t="e">
        <f>+IF(C11="Corrupción","Moderado",IF(#REF!&lt;=25%,"Bajo",IF(#REF!&lt;=50%,"Moderado",IF(#REF!&lt;=75%,"Alto",IF(#REF!&gt;75%,"Extremo","")))))</f>
        <v>#REF!</v>
      </c>
      <c r="AN11" s="288" t="s">
        <v>168</v>
      </c>
      <c r="AO11" s="606" t="s">
        <v>59</v>
      </c>
      <c r="AP11" s="134">
        <v>7</v>
      </c>
      <c r="AQ11" s="291"/>
      <c r="AR11" s="679"/>
      <c r="AS11" s="646" t="s">
        <v>1400</v>
      </c>
      <c r="AT11" s="647" t="s">
        <v>51</v>
      </c>
      <c r="AU11" s="680" t="s">
        <v>1401</v>
      </c>
      <c r="AV11" s="681" t="s">
        <v>1402</v>
      </c>
      <c r="AW11" s="654"/>
      <c r="AX11" s="654"/>
      <c r="AY11" s="654"/>
      <c r="AZ11" s="654"/>
      <c r="BA11" s="654"/>
      <c r="BB11" s="654"/>
      <c r="BC11" s="654"/>
      <c r="BD11" s="654"/>
      <c r="BE11" s="654"/>
      <c r="BF11" s="654"/>
      <c r="BG11" s="654"/>
      <c r="BH11" s="654"/>
      <c r="BI11" s="654"/>
      <c r="BJ11" s="654"/>
      <c r="BK11" s="654"/>
      <c r="BL11" s="654"/>
    </row>
    <row r="12" spans="1:64">
      <c r="W12" s="20"/>
      <c r="Y12" s="20"/>
      <c r="AE12" s="20"/>
      <c r="AF12" s="20"/>
      <c r="AG12" s="20"/>
      <c r="AH12" s="20"/>
      <c r="AM12" s="23"/>
    </row>
    <row r="13" spans="1:64">
      <c r="W13" s="20"/>
      <c r="Y13" s="20"/>
      <c r="AE13" s="20"/>
      <c r="AF13" s="20"/>
      <c r="AG13" s="20"/>
      <c r="AH13" s="20"/>
      <c r="AM13" s="23"/>
    </row>
    <row r="14" spans="1:64">
      <c r="W14" s="20"/>
      <c r="Y14" s="20"/>
      <c r="AE14" s="20"/>
      <c r="AF14" s="20"/>
      <c r="AG14" s="20"/>
      <c r="AH14" s="20"/>
      <c r="AM14" s="23"/>
    </row>
    <row r="15" spans="1:64">
      <c r="W15" s="20"/>
      <c r="Y15" s="20"/>
      <c r="AE15" s="20"/>
      <c r="AF15" s="20"/>
      <c r="AG15" s="20"/>
      <c r="AH15" s="20"/>
      <c r="AM15" s="23"/>
    </row>
    <row r="16" spans="1:64">
      <c r="W16" s="20"/>
      <c r="Y16" s="20"/>
      <c r="AE16" s="20"/>
      <c r="AF16" s="20"/>
      <c r="AG16" s="20"/>
      <c r="AH16" s="20"/>
      <c r="AM16" s="23"/>
    </row>
    <row r="17" spans="23:39">
      <c r="W17" s="20"/>
      <c r="Y17" s="20"/>
      <c r="AE17" s="20"/>
      <c r="AF17" s="20"/>
      <c r="AG17" s="20"/>
      <c r="AH17" s="20"/>
      <c r="AM17" s="23"/>
    </row>
    <row r="18" spans="23:39">
      <c r="W18" s="20"/>
      <c r="Y18" s="20"/>
      <c r="AE18" s="20"/>
      <c r="AF18" s="20"/>
      <c r="AG18" s="20"/>
      <c r="AH18" s="20"/>
      <c r="AM18" s="23"/>
    </row>
    <row r="19" spans="23:39">
      <c r="W19" s="20"/>
      <c r="Y19" s="20"/>
      <c r="AE19" s="20"/>
      <c r="AF19" s="20"/>
      <c r="AG19" s="20"/>
      <c r="AH19" s="20"/>
      <c r="AM19" s="23"/>
    </row>
    <row r="20" spans="23:39">
      <c r="W20" s="20"/>
      <c r="Y20" s="20"/>
      <c r="AE20" s="20"/>
      <c r="AF20" s="20"/>
      <c r="AG20" s="20"/>
      <c r="AH20" s="20"/>
      <c r="AM20" s="23"/>
    </row>
    <row r="21" spans="23:39">
      <c r="W21" s="20"/>
      <c r="Y21" s="20"/>
      <c r="AE21" s="20"/>
      <c r="AF21" s="20"/>
      <c r="AG21" s="20"/>
      <c r="AH21" s="20"/>
      <c r="AM21" s="23"/>
    </row>
    <row r="22" spans="23:39">
      <c r="W22" s="20"/>
      <c r="Y22" s="20"/>
      <c r="AE22" s="20"/>
      <c r="AF22" s="20"/>
      <c r="AG22" s="20"/>
      <c r="AH22" s="20"/>
      <c r="AM22" s="23"/>
    </row>
    <row r="23" spans="23:39">
      <c r="W23" s="20"/>
      <c r="Y23" s="20"/>
      <c r="AE23" s="20"/>
      <c r="AF23" s="20"/>
      <c r="AG23" s="20"/>
      <c r="AH23" s="20"/>
      <c r="AM23" s="23"/>
    </row>
    <row r="24" spans="23:39">
      <c r="W24" s="20"/>
      <c r="Y24" s="20"/>
      <c r="AE24" s="20"/>
      <c r="AF24" s="20"/>
      <c r="AG24" s="20"/>
      <c r="AH24" s="20"/>
      <c r="AM24" s="23"/>
    </row>
    <row r="25" spans="23:39">
      <c r="W25" s="20"/>
      <c r="Y25" s="20"/>
      <c r="AE25" s="20"/>
      <c r="AF25" s="20"/>
      <c r="AG25" s="20"/>
      <c r="AH25" s="20"/>
      <c r="AM25" s="23"/>
    </row>
    <row r="26" spans="23:39">
      <c r="W26" s="20"/>
      <c r="Y26" s="20"/>
      <c r="AE26" s="20"/>
      <c r="AF26" s="20"/>
      <c r="AG26" s="20"/>
      <c r="AH26" s="20"/>
      <c r="AM26" s="23"/>
    </row>
    <row r="27" spans="23:39">
      <c r="W27" s="20"/>
      <c r="Y27" s="20"/>
      <c r="AE27" s="20"/>
      <c r="AF27" s="20"/>
      <c r="AG27" s="20"/>
      <c r="AH27" s="20"/>
      <c r="AM27" s="23"/>
    </row>
    <row r="28" spans="23:39">
      <c r="W28" s="20"/>
      <c r="Y28" s="20"/>
      <c r="AE28" s="20"/>
      <c r="AF28" s="20"/>
      <c r="AG28" s="20"/>
      <c r="AH28" s="20"/>
      <c r="AM28" s="23"/>
    </row>
    <row r="29" spans="23:39">
      <c r="W29" s="20"/>
      <c r="Y29" s="20"/>
      <c r="AE29" s="20"/>
      <c r="AF29" s="20"/>
      <c r="AG29" s="20"/>
      <c r="AH29" s="20"/>
      <c r="AM29" s="23"/>
    </row>
    <row r="30" spans="23:39">
      <c r="W30" s="20"/>
      <c r="Y30" s="20"/>
      <c r="AE30" s="20"/>
      <c r="AF30" s="20"/>
      <c r="AG30" s="20"/>
      <c r="AH30" s="20"/>
      <c r="AM30" s="23"/>
    </row>
    <row r="31" spans="23:39">
      <c r="W31" s="20"/>
      <c r="Y31" s="20"/>
      <c r="AE31" s="20"/>
      <c r="AF31" s="20"/>
      <c r="AG31" s="20"/>
      <c r="AH31" s="20"/>
      <c r="AM31" s="23"/>
    </row>
    <row r="32" spans="23:39">
      <c r="W32" s="20"/>
      <c r="Y32" s="20"/>
      <c r="AE32" s="20"/>
      <c r="AF32" s="20"/>
      <c r="AG32" s="20"/>
      <c r="AH32" s="20"/>
      <c r="AM32" s="23"/>
    </row>
    <row r="33" spans="23:39">
      <c r="W33" s="20"/>
      <c r="Y33" s="20"/>
      <c r="AE33" s="20"/>
      <c r="AF33" s="20"/>
      <c r="AG33" s="20"/>
      <c r="AH33" s="20"/>
      <c r="AM33" s="23"/>
    </row>
    <row r="34" spans="23:39">
      <c r="W34" s="20"/>
      <c r="Y34" s="20"/>
      <c r="AE34" s="20"/>
      <c r="AF34" s="20"/>
      <c r="AG34" s="20"/>
      <c r="AH34" s="20"/>
      <c r="AM34" s="23"/>
    </row>
    <row r="35" spans="23:39">
      <c r="W35" s="20"/>
      <c r="Y35" s="20"/>
      <c r="AE35" s="20"/>
      <c r="AF35" s="20"/>
      <c r="AG35" s="20"/>
      <c r="AH35" s="20"/>
      <c r="AM35" s="23"/>
    </row>
    <row r="36" spans="23:39">
      <c r="W36" s="20"/>
      <c r="Y36" s="20"/>
      <c r="AE36" s="20"/>
      <c r="AF36" s="20"/>
      <c r="AG36" s="20"/>
      <c r="AH36" s="20"/>
      <c r="AM36" s="23"/>
    </row>
    <row r="37" spans="23:39">
      <c r="W37" s="20"/>
      <c r="Y37" s="20"/>
      <c r="AE37" s="20"/>
      <c r="AF37" s="20"/>
      <c r="AG37" s="20"/>
      <c r="AH37" s="20"/>
      <c r="AM37" s="23"/>
    </row>
    <row r="38" spans="23:39">
      <c r="W38" s="20"/>
      <c r="Y38" s="20"/>
      <c r="AE38" s="20"/>
      <c r="AF38" s="20"/>
      <c r="AG38" s="20"/>
      <c r="AH38" s="20"/>
      <c r="AM38" s="23"/>
    </row>
    <row r="39" spans="23:39">
      <c r="W39" s="20"/>
      <c r="Y39" s="20"/>
      <c r="AE39" s="20"/>
      <c r="AF39" s="20"/>
      <c r="AG39" s="20"/>
      <c r="AH39" s="20"/>
      <c r="AM39" s="23"/>
    </row>
    <row r="40" spans="23:39">
      <c r="W40" s="20"/>
      <c r="Y40" s="20"/>
      <c r="AE40" s="20"/>
      <c r="AF40" s="20"/>
      <c r="AG40" s="20"/>
      <c r="AH40" s="20"/>
      <c r="AM40" s="23"/>
    </row>
    <row r="41" spans="23:39">
      <c r="W41" s="20"/>
      <c r="Y41" s="20"/>
      <c r="AE41" s="20"/>
      <c r="AF41" s="20"/>
      <c r="AG41" s="20"/>
      <c r="AH41" s="20"/>
      <c r="AM41" s="23"/>
    </row>
    <row r="42" spans="23:39">
      <c r="W42" s="20"/>
      <c r="Y42" s="20"/>
      <c r="AE42" s="20"/>
      <c r="AF42" s="20"/>
      <c r="AG42" s="20"/>
      <c r="AH42" s="20"/>
      <c r="AM42" s="23"/>
    </row>
    <row r="43" spans="23:39">
      <c r="W43" s="20"/>
      <c r="Y43" s="20"/>
      <c r="AE43" s="20"/>
      <c r="AF43" s="20"/>
      <c r="AG43" s="20"/>
      <c r="AH43" s="20"/>
      <c r="AM43" s="23"/>
    </row>
    <row r="44" spans="23:39">
      <c r="W44" s="20"/>
      <c r="Y44" s="20"/>
      <c r="AE44" s="20"/>
      <c r="AF44" s="20"/>
      <c r="AG44" s="20"/>
      <c r="AH44" s="20"/>
      <c r="AM44" s="23"/>
    </row>
    <row r="45" spans="23:39">
      <c r="W45" s="20"/>
      <c r="Y45" s="20"/>
      <c r="AE45" s="20"/>
      <c r="AF45" s="20"/>
      <c r="AG45" s="20"/>
      <c r="AH45" s="20"/>
      <c r="AM45" s="23"/>
    </row>
    <row r="46" spans="23:39">
      <c r="W46" s="20"/>
      <c r="Y46" s="20"/>
      <c r="AE46" s="20"/>
      <c r="AF46" s="20"/>
      <c r="AG46" s="20"/>
      <c r="AH46" s="20"/>
      <c r="AM46" s="23"/>
    </row>
    <row r="47" spans="23:39">
      <c r="W47" s="20"/>
      <c r="Y47" s="20"/>
      <c r="AE47" s="20"/>
      <c r="AF47" s="20"/>
      <c r="AG47" s="20"/>
      <c r="AH47" s="20"/>
      <c r="AM47" s="23"/>
    </row>
    <row r="48" spans="23:39">
      <c r="W48" s="20"/>
      <c r="Y48" s="20"/>
      <c r="AE48" s="20"/>
      <c r="AF48" s="20"/>
      <c r="AG48" s="20"/>
      <c r="AH48" s="20"/>
      <c r="AM48" s="23"/>
    </row>
    <row r="49" spans="23:39">
      <c r="W49" s="20"/>
      <c r="Y49" s="20"/>
      <c r="AE49" s="20"/>
      <c r="AF49" s="20"/>
      <c r="AG49" s="20"/>
      <c r="AH49" s="20"/>
      <c r="AM49" s="23"/>
    </row>
    <row r="50" spans="23:39">
      <c r="W50" s="20"/>
      <c r="Y50" s="20"/>
      <c r="AE50" s="20"/>
      <c r="AF50" s="20"/>
      <c r="AG50" s="20"/>
      <c r="AH50" s="20"/>
      <c r="AM50" s="23"/>
    </row>
    <row r="51" spans="23:39">
      <c r="W51" s="20"/>
      <c r="Y51" s="20"/>
      <c r="AE51" s="20"/>
      <c r="AF51" s="20"/>
      <c r="AG51" s="20"/>
      <c r="AH51" s="20"/>
      <c r="AM51" s="23"/>
    </row>
    <row r="52" spans="23:39">
      <c r="W52" s="20"/>
      <c r="Y52" s="20"/>
      <c r="AE52" s="20"/>
      <c r="AF52" s="20"/>
      <c r="AG52" s="20"/>
      <c r="AH52" s="20"/>
      <c r="AM52" s="23"/>
    </row>
    <row r="53" spans="23:39">
      <c r="W53" s="20"/>
      <c r="Y53" s="20"/>
      <c r="AE53" s="20"/>
      <c r="AF53" s="20"/>
      <c r="AG53" s="20"/>
      <c r="AH53" s="20"/>
      <c r="AM53" s="23"/>
    </row>
    <row r="54" spans="23:39">
      <c r="W54" s="20"/>
      <c r="Y54" s="20"/>
      <c r="AE54" s="20"/>
      <c r="AF54" s="20"/>
      <c r="AG54" s="20"/>
      <c r="AH54" s="20"/>
      <c r="AM54" s="23"/>
    </row>
    <row r="55" spans="23:39">
      <c r="W55" s="20"/>
      <c r="Y55" s="20"/>
      <c r="AE55" s="20"/>
      <c r="AF55" s="20"/>
      <c r="AG55" s="20"/>
      <c r="AH55" s="20"/>
      <c r="AM55" s="23"/>
    </row>
    <row r="56" spans="23:39">
      <c r="W56" s="20"/>
      <c r="Y56" s="20"/>
      <c r="AE56" s="20"/>
      <c r="AF56" s="20"/>
      <c r="AG56" s="20"/>
      <c r="AH56" s="20"/>
      <c r="AM56" s="23"/>
    </row>
    <row r="57" spans="23:39">
      <c r="W57" s="20"/>
      <c r="Y57" s="20"/>
      <c r="AE57" s="20"/>
      <c r="AF57" s="20"/>
      <c r="AG57" s="20"/>
      <c r="AH57" s="20"/>
      <c r="AM57" s="23"/>
    </row>
    <row r="58" spans="23:39">
      <c r="W58" s="20"/>
      <c r="Y58" s="20"/>
      <c r="AE58" s="20"/>
      <c r="AF58" s="20"/>
      <c r="AG58" s="20"/>
      <c r="AH58" s="20"/>
      <c r="AM58" s="23"/>
    </row>
    <row r="59" spans="23:39">
      <c r="W59" s="20"/>
      <c r="Y59" s="20"/>
      <c r="AE59" s="20"/>
      <c r="AF59" s="20"/>
      <c r="AG59" s="20"/>
      <c r="AH59" s="20"/>
      <c r="AM59" s="23"/>
    </row>
    <row r="60" spans="23:39">
      <c r="W60" s="20"/>
      <c r="Y60" s="20"/>
      <c r="AE60" s="20"/>
      <c r="AF60" s="20"/>
      <c r="AG60" s="20"/>
      <c r="AH60" s="20"/>
      <c r="AM60" s="23"/>
    </row>
    <row r="61" spans="23:39">
      <c r="W61" s="20"/>
      <c r="Y61" s="20"/>
      <c r="AE61" s="20"/>
      <c r="AF61" s="20"/>
      <c r="AG61" s="20"/>
      <c r="AH61" s="20"/>
      <c r="AM61" s="23"/>
    </row>
    <row r="62" spans="23:39">
      <c r="W62" s="20"/>
      <c r="Y62" s="20"/>
      <c r="AE62" s="20"/>
      <c r="AF62" s="20"/>
      <c r="AG62" s="20"/>
      <c r="AH62" s="20"/>
      <c r="AM62" s="23"/>
    </row>
    <row r="63" spans="23:39">
      <c r="W63" s="20"/>
      <c r="Y63" s="20"/>
      <c r="AE63" s="20"/>
      <c r="AF63" s="20"/>
      <c r="AG63" s="20"/>
      <c r="AH63" s="20"/>
      <c r="AM63" s="23"/>
    </row>
    <row r="64" spans="23:39">
      <c r="W64" s="20"/>
      <c r="Y64" s="20"/>
      <c r="AE64" s="20"/>
      <c r="AF64" s="20"/>
      <c r="AG64" s="20"/>
      <c r="AH64" s="20"/>
      <c r="AM64" s="23"/>
    </row>
    <row r="65" spans="23:39">
      <c r="W65" s="20"/>
      <c r="Y65" s="20"/>
      <c r="AE65" s="20"/>
      <c r="AF65" s="20"/>
      <c r="AG65" s="20"/>
      <c r="AH65" s="20"/>
      <c r="AM65" s="23"/>
    </row>
    <row r="66" spans="23:39">
      <c r="W66" s="20"/>
      <c r="Y66" s="20"/>
      <c r="AE66" s="20"/>
      <c r="AF66" s="20"/>
      <c r="AG66" s="20"/>
      <c r="AH66" s="20"/>
      <c r="AM66" s="23"/>
    </row>
    <row r="67" spans="23:39">
      <c r="W67" s="20"/>
      <c r="Y67" s="20"/>
      <c r="AE67" s="20"/>
      <c r="AF67" s="20"/>
      <c r="AG67" s="20"/>
      <c r="AH67" s="20"/>
      <c r="AM67" s="23"/>
    </row>
    <row r="68" spans="23:39">
      <c r="W68" s="20"/>
      <c r="Y68" s="20"/>
      <c r="AE68" s="20"/>
      <c r="AF68" s="20"/>
      <c r="AG68" s="20"/>
      <c r="AH68" s="20"/>
      <c r="AM68" s="23"/>
    </row>
    <row r="69" spans="23:39">
      <c r="W69" s="20"/>
      <c r="Y69" s="20"/>
      <c r="AE69" s="20"/>
      <c r="AF69" s="20"/>
      <c r="AG69" s="20"/>
      <c r="AH69" s="20"/>
      <c r="AM69" s="23"/>
    </row>
    <row r="70" spans="23:39">
      <c r="W70" s="20"/>
      <c r="Y70" s="20"/>
      <c r="AE70" s="20"/>
      <c r="AF70" s="20"/>
      <c r="AG70" s="20"/>
      <c r="AH70" s="20"/>
      <c r="AM70" s="23"/>
    </row>
    <row r="71" spans="23:39">
      <c r="W71" s="20"/>
      <c r="Y71" s="20"/>
      <c r="AE71" s="20"/>
      <c r="AF71" s="20"/>
      <c r="AG71" s="20"/>
      <c r="AH71" s="20"/>
      <c r="AM71" s="23"/>
    </row>
    <row r="72" spans="23:39">
      <c r="W72" s="20"/>
      <c r="Y72" s="20"/>
      <c r="AE72" s="20"/>
      <c r="AF72" s="20"/>
      <c r="AG72" s="20"/>
      <c r="AH72" s="20"/>
      <c r="AM72" s="23"/>
    </row>
    <row r="73" spans="23:39">
      <c r="W73" s="20"/>
      <c r="Y73" s="20"/>
      <c r="AE73" s="20"/>
      <c r="AF73" s="20"/>
      <c r="AG73" s="20"/>
      <c r="AH73" s="20"/>
      <c r="AM73" s="23"/>
    </row>
    <row r="74" spans="23:39">
      <c r="W74" s="20"/>
      <c r="Y74" s="20"/>
      <c r="AE74" s="20"/>
      <c r="AF74" s="20"/>
      <c r="AG74" s="20"/>
      <c r="AH74" s="20"/>
      <c r="AM74" s="23"/>
    </row>
    <row r="75" spans="23:39">
      <c r="W75" s="20"/>
      <c r="Y75" s="20"/>
      <c r="AE75" s="20"/>
      <c r="AF75" s="20"/>
      <c r="AG75" s="20"/>
      <c r="AH75" s="20"/>
      <c r="AM75" s="23"/>
    </row>
    <row r="76" spans="23:39">
      <c r="W76" s="20"/>
      <c r="Y76" s="20"/>
      <c r="AE76" s="20"/>
      <c r="AF76" s="20"/>
      <c r="AG76" s="20"/>
      <c r="AH76" s="20"/>
      <c r="AM76" s="23"/>
    </row>
    <row r="77" spans="23:39">
      <c r="W77" s="20"/>
      <c r="Y77" s="20"/>
      <c r="AE77" s="20"/>
      <c r="AF77" s="20"/>
      <c r="AG77" s="20"/>
      <c r="AH77" s="20"/>
      <c r="AM77" s="23"/>
    </row>
    <row r="78" spans="23:39">
      <c r="W78" s="20"/>
      <c r="Y78" s="20"/>
      <c r="AE78" s="20"/>
      <c r="AF78" s="20"/>
      <c r="AG78" s="20"/>
      <c r="AH78" s="20"/>
      <c r="AM78" s="23"/>
    </row>
    <row r="79" spans="23:39">
      <c r="W79" s="20"/>
      <c r="Y79" s="20"/>
      <c r="AE79" s="20"/>
      <c r="AF79" s="20"/>
      <c r="AG79" s="20"/>
      <c r="AH79" s="20"/>
      <c r="AM79" s="23"/>
    </row>
    <row r="80" spans="23:39">
      <c r="W80" s="20"/>
      <c r="Y80" s="20"/>
      <c r="AE80" s="20"/>
      <c r="AF80" s="20"/>
      <c r="AG80" s="20"/>
      <c r="AH80" s="20"/>
      <c r="AM80" s="23"/>
    </row>
    <row r="81" spans="23:39">
      <c r="W81" s="20"/>
      <c r="Y81" s="20"/>
      <c r="AE81" s="20"/>
      <c r="AF81" s="20"/>
      <c r="AG81" s="20"/>
      <c r="AH81" s="20"/>
      <c r="AM81" s="23"/>
    </row>
    <row r="82" spans="23:39">
      <c r="W82" s="20"/>
      <c r="Y82" s="20"/>
      <c r="AE82" s="20"/>
      <c r="AF82" s="20"/>
      <c r="AG82" s="20"/>
      <c r="AH82" s="20"/>
      <c r="AM82" s="23"/>
    </row>
    <row r="83" spans="23:39">
      <c r="W83" s="20"/>
      <c r="Y83" s="20"/>
      <c r="AE83" s="20"/>
      <c r="AF83" s="20"/>
      <c r="AG83" s="20"/>
      <c r="AH83" s="20"/>
      <c r="AM83" s="23"/>
    </row>
    <row r="84" spans="23:39">
      <c r="W84" s="20"/>
      <c r="Y84" s="20"/>
      <c r="AE84" s="20"/>
      <c r="AF84" s="20"/>
      <c r="AG84" s="20"/>
      <c r="AH84" s="20"/>
      <c r="AM84" s="23"/>
    </row>
    <row r="85" spans="23:39">
      <c r="W85" s="20"/>
      <c r="Y85" s="20"/>
      <c r="AE85" s="20"/>
      <c r="AF85" s="20"/>
      <c r="AG85" s="20"/>
      <c r="AH85" s="20"/>
      <c r="AM85" s="23"/>
    </row>
    <row r="86" spans="23:39">
      <c r="W86" s="20"/>
      <c r="Y86" s="20"/>
      <c r="AE86" s="20"/>
      <c r="AF86" s="20"/>
      <c r="AG86" s="20"/>
      <c r="AH86" s="20"/>
      <c r="AM86" s="23"/>
    </row>
    <row r="87" spans="23:39">
      <c r="W87" s="20"/>
      <c r="Y87" s="20"/>
      <c r="AE87" s="20"/>
      <c r="AF87" s="20"/>
      <c r="AG87" s="20"/>
      <c r="AH87" s="20"/>
      <c r="AM87" s="23"/>
    </row>
    <row r="88" spans="23:39">
      <c r="W88" s="20"/>
      <c r="Y88" s="20"/>
      <c r="AE88" s="20"/>
      <c r="AF88" s="20"/>
      <c r="AG88" s="20"/>
      <c r="AH88" s="20"/>
      <c r="AM88" s="23"/>
    </row>
    <row r="89" spans="23:39">
      <c r="W89" s="20"/>
      <c r="Y89" s="20"/>
      <c r="AE89" s="20"/>
      <c r="AF89" s="20"/>
      <c r="AG89" s="20"/>
      <c r="AH89" s="20"/>
      <c r="AM89" s="23"/>
    </row>
    <row r="90" spans="23:39">
      <c r="W90" s="20"/>
      <c r="Y90" s="20"/>
      <c r="AE90" s="20"/>
      <c r="AF90" s="20"/>
      <c r="AG90" s="20"/>
      <c r="AH90" s="20"/>
      <c r="AM90" s="23"/>
    </row>
    <row r="91" spans="23:39">
      <c r="W91" s="20"/>
      <c r="Y91" s="20"/>
      <c r="AE91" s="20"/>
      <c r="AF91" s="20"/>
      <c r="AG91" s="20"/>
      <c r="AH91" s="20"/>
      <c r="AM91" s="23"/>
    </row>
    <row r="92" spans="23:39">
      <c r="W92" s="20"/>
      <c r="Y92" s="20"/>
      <c r="AE92" s="20"/>
      <c r="AF92" s="20"/>
      <c r="AG92" s="20"/>
      <c r="AH92" s="20"/>
      <c r="AM92" s="23"/>
    </row>
    <row r="93" spans="23:39">
      <c r="W93" s="20"/>
      <c r="Y93" s="20"/>
      <c r="AE93" s="20"/>
      <c r="AF93" s="20"/>
      <c r="AG93" s="20"/>
      <c r="AH93" s="20"/>
      <c r="AM93" s="23"/>
    </row>
    <row r="94" spans="23:39">
      <c r="W94" s="20"/>
      <c r="Y94" s="20"/>
      <c r="AE94" s="20"/>
      <c r="AF94" s="20"/>
      <c r="AG94" s="20"/>
      <c r="AH94" s="20"/>
      <c r="AM94" s="23"/>
    </row>
    <row r="95" spans="23:39">
      <c r="W95" s="20"/>
      <c r="Y95" s="20"/>
      <c r="AE95" s="20"/>
      <c r="AF95" s="20"/>
      <c r="AG95" s="20"/>
      <c r="AH95" s="20"/>
      <c r="AM95" s="23"/>
    </row>
    <row r="96" spans="23:39">
      <c r="W96" s="20"/>
      <c r="Y96" s="20"/>
      <c r="AE96" s="20"/>
      <c r="AF96" s="20"/>
      <c r="AG96" s="20"/>
      <c r="AH96" s="20"/>
      <c r="AM96" s="23"/>
    </row>
    <row r="97" spans="23:39">
      <c r="W97" s="20"/>
      <c r="Y97" s="20"/>
      <c r="AE97" s="20"/>
      <c r="AF97" s="20"/>
      <c r="AG97" s="20"/>
      <c r="AH97" s="20"/>
      <c r="AM97" s="23"/>
    </row>
    <row r="98" spans="23:39">
      <c r="W98" s="20"/>
      <c r="Y98" s="20"/>
      <c r="AE98" s="20"/>
      <c r="AF98" s="20"/>
      <c r="AG98" s="20"/>
      <c r="AH98" s="20"/>
      <c r="AM98" s="23"/>
    </row>
    <row r="99" spans="23:39">
      <c r="W99" s="20"/>
      <c r="Y99" s="20"/>
      <c r="AE99" s="20"/>
      <c r="AF99" s="20"/>
      <c r="AG99" s="20"/>
      <c r="AH99" s="20"/>
      <c r="AM99" s="23"/>
    </row>
    <row r="100" spans="23:39">
      <c r="W100" s="20"/>
      <c r="Y100" s="20"/>
      <c r="AE100" s="20"/>
      <c r="AF100" s="20"/>
      <c r="AG100" s="20"/>
      <c r="AH100" s="20"/>
      <c r="AM100" s="23"/>
    </row>
    <row r="101" spans="23:39">
      <c r="W101" s="20"/>
      <c r="Y101" s="20"/>
      <c r="AE101" s="20"/>
      <c r="AF101" s="20"/>
      <c r="AG101" s="20"/>
      <c r="AH101" s="20"/>
      <c r="AM101" s="23"/>
    </row>
    <row r="102" spans="23:39">
      <c r="W102" s="20"/>
      <c r="Y102" s="20"/>
      <c r="AE102" s="20"/>
      <c r="AF102" s="20"/>
      <c r="AG102" s="20"/>
      <c r="AH102" s="20"/>
      <c r="AM102" s="23"/>
    </row>
    <row r="103" spans="23:39">
      <c r="W103" s="20"/>
      <c r="Y103" s="20"/>
      <c r="AE103" s="20"/>
      <c r="AF103" s="20"/>
      <c r="AG103" s="20"/>
      <c r="AH103" s="20"/>
      <c r="AM103" s="23"/>
    </row>
    <row r="104" spans="23:39">
      <c r="W104" s="20"/>
      <c r="Y104" s="20"/>
      <c r="AE104" s="20"/>
      <c r="AF104" s="20"/>
      <c r="AG104" s="20"/>
      <c r="AH104" s="20"/>
      <c r="AM104" s="23"/>
    </row>
    <row r="105" spans="23:39">
      <c r="W105" s="20"/>
      <c r="Y105" s="20"/>
      <c r="AE105" s="20"/>
      <c r="AF105" s="20"/>
      <c r="AG105" s="20"/>
      <c r="AH105" s="20"/>
      <c r="AM105" s="23"/>
    </row>
    <row r="106" spans="23:39">
      <c r="W106" s="20"/>
      <c r="Y106" s="20"/>
      <c r="AE106" s="20"/>
      <c r="AF106" s="20"/>
      <c r="AG106" s="20"/>
      <c r="AH106" s="20"/>
      <c r="AM106" s="23"/>
    </row>
    <row r="107" spans="23:39">
      <c r="W107" s="20"/>
      <c r="Y107" s="20"/>
      <c r="AE107" s="20"/>
      <c r="AF107" s="20"/>
      <c r="AG107" s="20"/>
      <c r="AH107" s="20"/>
      <c r="AM107" s="23"/>
    </row>
    <row r="108" spans="23:39">
      <c r="W108" s="20"/>
      <c r="Y108" s="20"/>
      <c r="AE108" s="20"/>
      <c r="AF108" s="20"/>
      <c r="AG108" s="20"/>
      <c r="AH108" s="20"/>
      <c r="AM108" s="23"/>
    </row>
    <row r="109" spans="23:39">
      <c r="W109" s="20"/>
      <c r="Y109" s="20"/>
      <c r="AE109" s="20"/>
      <c r="AF109" s="20"/>
      <c r="AG109" s="20"/>
      <c r="AH109" s="20"/>
      <c r="AM109" s="23"/>
    </row>
    <row r="110" spans="23:39">
      <c r="W110" s="20"/>
      <c r="Y110" s="20"/>
      <c r="AE110" s="20"/>
      <c r="AF110" s="20"/>
      <c r="AG110" s="20"/>
      <c r="AH110" s="20"/>
      <c r="AM110" s="23"/>
    </row>
    <row r="111" spans="23:39">
      <c r="W111" s="20"/>
      <c r="Y111" s="20"/>
      <c r="AE111" s="20"/>
      <c r="AF111" s="20"/>
      <c r="AG111" s="20"/>
      <c r="AH111" s="20"/>
      <c r="AM111" s="23"/>
    </row>
    <row r="112" spans="23:39">
      <c r="W112" s="20"/>
      <c r="Y112" s="20"/>
      <c r="AE112" s="20"/>
      <c r="AF112" s="20"/>
      <c r="AG112" s="20"/>
      <c r="AH112" s="20"/>
      <c r="AM112" s="23"/>
    </row>
    <row r="113" spans="23:39">
      <c r="W113" s="20"/>
      <c r="Y113" s="20"/>
      <c r="AE113" s="20"/>
      <c r="AF113" s="20"/>
      <c r="AG113" s="20"/>
      <c r="AH113" s="20"/>
      <c r="AM113" s="23"/>
    </row>
    <row r="114" spans="23:39">
      <c r="W114" s="20"/>
      <c r="Y114" s="20"/>
      <c r="AE114" s="20"/>
      <c r="AF114" s="20"/>
      <c r="AG114" s="20"/>
      <c r="AH114" s="20"/>
      <c r="AM114" s="23"/>
    </row>
    <row r="115" spans="23:39">
      <c r="W115" s="20"/>
      <c r="Y115" s="20"/>
      <c r="AE115" s="20"/>
      <c r="AF115" s="20"/>
      <c r="AG115" s="20"/>
      <c r="AH115" s="20"/>
      <c r="AM115" s="23"/>
    </row>
    <row r="116" spans="23:39">
      <c r="W116" s="20"/>
      <c r="Y116" s="20"/>
      <c r="AE116" s="20"/>
      <c r="AF116" s="20"/>
      <c r="AG116" s="20"/>
      <c r="AH116" s="20"/>
      <c r="AM116" s="23"/>
    </row>
    <row r="117" spans="23:39">
      <c r="W117" s="20"/>
      <c r="Y117" s="20"/>
      <c r="AE117" s="20"/>
      <c r="AF117" s="20"/>
      <c r="AG117" s="20"/>
      <c r="AH117" s="20"/>
      <c r="AM117" s="23"/>
    </row>
    <row r="118" spans="23:39">
      <c r="W118" s="20"/>
      <c r="Y118" s="20"/>
      <c r="AE118" s="20"/>
      <c r="AF118" s="20"/>
      <c r="AG118" s="20"/>
      <c r="AH118" s="20"/>
      <c r="AM118" s="23"/>
    </row>
    <row r="119" spans="23:39">
      <c r="W119" s="20"/>
      <c r="Y119" s="20"/>
      <c r="AE119" s="20"/>
      <c r="AF119" s="20"/>
      <c r="AG119" s="20"/>
      <c r="AH119" s="20"/>
      <c r="AM119" s="23"/>
    </row>
    <row r="120" spans="23:39">
      <c r="W120" s="20"/>
      <c r="Y120" s="20"/>
      <c r="AE120" s="20"/>
      <c r="AF120" s="20"/>
      <c r="AG120" s="20"/>
      <c r="AH120" s="20"/>
      <c r="AM120" s="23"/>
    </row>
    <row r="121" spans="23:39">
      <c r="W121" s="20"/>
      <c r="Y121" s="20"/>
      <c r="AE121" s="20"/>
      <c r="AF121" s="20"/>
      <c r="AG121" s="20"/>
      <c r="AH121" s="20"/>
      <c r="AM121" s="23"/>
    </row>
    <row r="122" spans="23:39">
      <c r="W122" s="20"/>
      <c r="Y122" s="20"/>
      <c r="AE122" s="20"/>
      <c r="AF122" s="20"/>
      <c r="AG122" s="20"/>
      <c r="AH122" s="20"/>
      <c r="AM122" s="23"/>
    </row>
    <row r="123" spans="23:39">
      <c r="W123" s="20"/>
      <c r="Y123" s="20"/>
      <c r="AE123" s="20"/>
      <c r="AF123" s="20"/>
      <c r="AG123" s="20"/>
      <c r="AH123" s="20"/>
      <c r="AM123" s="23"/>
    </row>
    <row r="124" spans="23:39">
      <c r="W124" s="20"/>
      <c r="Y124" s="20"/>
      <c r="AE124" s="20"/>
      <c r="AF124" s="20"/>
      <c r="AG124" s="20"/>
      <c r="AH124" s="20"/>
      <c r="AM124" s="23"/>
    </row>
    <row r="125" spans="23:39">
      <c r="W125" s="20"/>
      <c r="Y125" s="20"/>
      <c r="AE125" s="20"/>
      <c r="AF125" s="20"/>
      <c r="AG125" s="20"/>
      <c r="AH125" s="20"/>
      <c r="AM125" s="23"/>
    </row>
    <row r="126" spans="23:39">
      <c r="W126" s="20"/>
      <c r="Y126" s="20"/>
      <c r="AE126" s="20"/>
      <c r="AF126" s="20"/>
      <c r="AG126" s="20"/>
      <c r="AH126" s="20"/>
      <c r="AM126" s="23"/>
    </row>
    <row r="127" spans="23:39">
      <c r="W127" s="20"/>
      <c r="Y127" s="20"/>
      <c r="AE127" s="20"/>
      <c r="AF127" s="20"/>
      <c r="AG127" s="20"/>
      <c r="AH127" s="20"/>
      <c r="AM127" s="23"/>
    </row>
    <row r="128" spans="23:39">
      <c r="W128" s="20"/>
      <c r="Y128" s="20"/>
      <c r="AE128" s="20"/>
      <c r="AF128" s="20"/>
      <c r="AG128" s="20"/>
      <c r="AH128" s="20"/>
      <c r="AM128" s="23"/>
    </row>
    <row r="129" spans="23:39">
      <c r="W129" s="20"/>
      <c r="Y129" s="20"/>
      <c r="AE129" s="20"/>
      <c r="AF129" s="20"/>
      <c r="AG129" s="20"/>
      <c r="AH129" s="20"/>
      <c r="AM129" s="23"/>
    </row>
    <row r="130" spans="23:39">
      <c r="W130" s="20"/>
      <c r="Y130" s="20"/>
      <c r="AE130" s="20"/>
      <c r="AF130" s="20"/>
      <c r="AG130" s="20"/>
      <c r="AH130" s="20"/>
      <c r="AM130" s="23"/>
    </row>
    <row r="131" spans="23:39">
      <c r="W131" s="20"/>
      <c r="Y131" s="20"/>
      <c r="AE131" s="20"/>
      <c r="AF131" s="20"/>
      <c r="AG131" s="20"/>
      <c r="AH131" s="20"/>
      <c r="AM131" s="23"/>
    </row>
    <row r="132" spans="23:39">
      <c r="W132" s="20"/>
      <c r="Y132" s="20"/>
      <c r="AE132" s="20"/>
      <c r="AF132" s="20"/>
      <c r="AG132" s="20"/>
      <c r="AH132" s="20"/>
      <c r="AM132" s="23"/>
    </row>
    <row r="133" spans="23:39">
      <c r="W133" s="20"/>
      <c r="Y133" s="20"/>
      <c r="AE133" s="20"/>
      <c r="AF133" s="20"/>
      <c r="AG133" s="20"/>
      <c r="AH133" s="20"/>
      <c r="AM133" s="23"/>
    </row>
    <row r="134" spans="23:39">
      <c r="W134" s="20"/>
      <c r="Y134" s="20"/>
      <c r="AE134" s="20"/>
      <c r="AF134" s="20"/>
      <c r="AG134" s="20"/>
      <c r="AH134" s="20"/>
      <c r="AM134" s="23"/>
    </row>
    <row r="135" spans="23:39">
      <c r="W135" s="20"/>
      <c r="Y135" s="20"/>
      <c r="AE135" s="20"/>
      <c r="AF135" s="20"/>
      <c r="AG135" s="20"/>
      <c r="AH135" s="20"/>
      <c r="AM135" s="23"/>
    </row>
    <row r="136" spans="23:39">
      <c r="W136" s="20"/>
      <c r="Y136" s="20"/>
      <c r="AE136" s="20"/>
      <c r="AF136" s="20"/>
      <c r="AG136" s="20"/>
      <c r="AH136" s="20"/>
      <c r="AM136" s="23"/>
    </row>
    <row r="137" spans="23:39">
      <c r="W137" s="20"/>
      <c r="Y137" s="20"/>
      <c r="AE137" s="20"/>
      <c r="AF137" s="20"/>
      <c r="AG137" s="20"/>
      <c r="AH137" s="20"/>
      <c r="AM137" s="23"/>
    </row>
    <row r="138" spans="23:39">
      <c r="W138" s="20"/>
      <c r="Y138" s="20"/>
      <c r="AE138" s="20"/>
      <c r="AF138" s="20"/>
      <c r="AG138" s="20"/>
      <c r="AH138" s="20"/>
      <c r="AM138" s="23"/>
    </row>
    <row r="139" spans="23:39">
      <c r="W139" s="20"/>
      <c r="Y139" s="20"/>
      <c r="AE139" s="20"/>
      <c r="AF139" s="20"/>
      <c r="AG139" s="20"/>
      <c r="AH139" s="20"/>
      <c r="AM139" s="23"/>
    </row>
    <row r="140" spans="23:39">
      <c r="W140" s="20"/>
      <c r="Y140" s="20"/>
      <c r="AE140" s="20"/>
      <c r="AF140" s="20"/>
      <c r="AG140" s="20"/>
      <c r="AH140" s="20"/>
      <c r="AM140" s="23"/>
    </row>
    <row r="141" spans="23:39">
      <c r="W141" s="20"/>
      <c r="Y141" s="20"/>
      <c r="AE141" s="20"/>
      <c r="AF141" s="20"/>
      <c r="AG141" s="20"/>
      <c r="AH141" s="20"/>
      <c r="AM141" s="23"/>
    </row>
    <row r="142" spans="23:39">
      <c r="W142" s="20"/>
      <c r="Y142" s="20"/>
      <c r="AE142" s="20"/>
      <c r="AF142" s="20"/>
      <c r="AG142" s="20"/>
      <c r="AH142" s="20"/>
      <c r="AM142" s="23"/>
    </row>
    <row r="143" spans="23:39">
      <c r="W143" s="20"/>
      <c r="Y143" s="20"/>
      <c r="AE143" s="20"/>
      <c r="AF143" s="20"/>
      <c r="AG143" s="20"/>
      <c r="AH143" s="20"/>
      <c r="AM143" s="23"/>
    </row>
    <row r="144" spans="23:39">
      <c r="W144" s="20"/>
      <c r="Y144" s="20"/>
      <c r="AE144" s="20"/>
      <c r="AF144" s="20"/>
      <c r="AG144" s="20"/>
      <c r="AH144" s="20"/>
      <c r="AM144" s="23"/>
    </row>
    <row r="145" spans="23:39">
      <c r="W145" s="20"/>
      <c r="Y145" s="20"/>
      <c r="AE145" s="20"/>
      <c r="AF145" s="20"/>
      <c r="AG145" s="20"/>
      <c r="AH145" s="20"/>
      <c r="AM145" s="23"/>
    </row>
    <row r="146" spans="23:39">
      <c r="W146" s="20"/>
      <c r="Y146" s="20"/>
      <c r="AE146" s="20"/>
      <c r="AF146" s="20"/>
      <c r="AG146" s="20"/>
      <c r="AH146" s="20"/>
      <c r="AM146" s="23"/>
    </row>
    <row r="147" spans="23:39">
      <c r="W147" s="20"/>
      <c r="Y147" s="20"/>
      <c r="AE147" s="20"/>
      <c r="AF147" s="20"/>
      <c r="AG147" s="20"/>
      <c r="AH147" s="20"/>
      <c r="AM147" s="23"/>
    </row>
    <row r="148" spans="23:39">
      <c r="W148" s="20"/>
      <c r="Y148" s="20"/>
      <c r="AE148" s="20"/>
      <c r="AF148" s="20"/>
      <c r="AG148" s="20"/>
      <c r="AH148" s="20"/>
      <c r="AM148" s="23"/>
    </row>
    <row r="149" spans="23:39">
      <c r="W149" s="20"/>
      <c r="Y149" s="20"/>
      <c r="AE149" s="20"/>
      <c r="AF149" s="20"/>
      <c r="AG149" s="20"/>
      <c r="AH149" s="20"/>
      <c r="AM149" s="23"/>
    </row>
    <row r="150" spans="23:39">
      <c r="W150" s="20"/>
      <c r="Y150" s="20"/>
      <c r="AE150" s="20"/>
      <c r="AF150" s="20"/>
      <c r="AG150" s="20"/>
      <c r="AH150" s="20"/>
      <c r="AM150" s="23"/>
    </row>
    <row r="151" spans="23:39">
      <c r="W151" s="20"/>
      <c r="Y151" s="20"/>
      <c r="AE151" s="20"/>
      <c r="AF151" s="20"/>
      <c r="AG151" s="20"/>
      <c r="AH151" s="20"/>
      <c r="AM151" s="23"/>
    </row>
    <row r="152" spans="23:39">
      <c r="W152" s="20"/>
      <c r="Y152" s="20"/>
      <c r="AE152" s="20"/>
      <c r="AF152" s="20"/>
      <c r="AG152" s="20"/>
      <c r="AH152" s="20"/>
      <c r="AM152" s="23"/>
    </row>
    <row r="153" spans="23:39">
      <c r="W153" s="20"/>
      <c r="Y153" s="20"/>
      <c r="AE153" s="20"/>
      <c r="AF153" s="20"/>
      <c r="AG153" s="20"/>
      <c r="AH153" s="20"/>
      <c r="AM153" s="23"/>
    </row>
    <row r="154" spans="23:39">
      <c r="W154" s="20"/>
      <c r="Y154" s="20"/>
      <c r="AE154" s="20"/>
      <c r="AF154" s="20"/>
      <c r="AG154" s="20"/>
      <c r="AH154" s="20"/>
      <c r="AM154" s="23"/>
    </row>
    <row r="155" spans="23:39">
      <c r="W155" s="20"/>
      <c r="Y155" s="20"/>
      <c r="AE155" s="20"/>
      <c r="AF155" s="20"/>
      <c r="AG155" s="20"/>
      <c r="AH155" s="20"/>
      <c r="AM155" s="23"/>
    </row>
    <row r="156" spans="23:39">
      <c r="W156" s="20"/>
      <c r="Y156" s="20"/>
      <c r="AE156" s="20"/>
      <c r="AF156" s="20"/>
      <c r="AG156" s="20"/>
      <c r="AH156" s="20"/>
      <c r="AM156" s="23"/>
    </row>
    <row r="157" spans="23:39">
      <c r="W157" s="20"/>
      <c r="Y157" s="20"/>
      <c r="AE157" s="20"/>
      <c r="AF157" s="20"/>
      <c r="AG157" s="20"/>
      <c r="AH157" s="20"/>
      <c r="AM157" s="23"/>
    </row>
    <row r="158" spans="23:39">
      <c r="W158" s="20"/>
      <c r="Y158" s="20"/>
      <c r="AE158" s="20"/>
      <c r="AF158" s="20"/>
      <c r="AG158" s="20"/>
      <c r="AH158" s="20"/>
      <c r="AM158" s="23"/>
    </row>
    <row r="159" spans="23:39">
      <c r="W159" s="20"/>
      <c r="Y159" s="20"/>
      <c r="AE159" s="20"/>
      <c r="AF159" s="20"/>
      <c r="AG159" s="20"/>
      <c r="AH159" s="20"/>
      <c r="AM159" s="23"/>
    </row>
    <row r="160" spans="23:39">
      <c r="W160" s="20"/>
      <c r="Y160" s="20"/>
      <c r="AE160" s="20"/>
      <c r="AF160" s="20"/>
      <c r="AG160" s="20"/>
      <c r="AH160" s="20"/>
      <c r="AM160" s="23"/>
    </row>
    <row r="161" spans="23:39">
      <c r="W161" s="20"/>
      <c r="Y161" s="20"/>
      <c r="AE161" s="20"/>
      <c r="AF161" s="20"/>
      <c r="AG161" s="20"/>
      <c r="AH161" s="20"/>
      <c r="AM161" s="23"/>
    </row>
    <row r="162" spans="23:39">
      <c r="W162" s="20"/>
      <c r="Y162" s="20"/>
      <c r="AE162" s="20"/>
      <c r="AF162" s="20"/>
      <c r="AG162" s="20"/>
      <c r="AH162" s="20"/>
      <c r="AM162" s="23"/>
    </row>
    <row r="163" spans="23:39">
      <c r="W163" s="20"/>
      <c r="Y163" s="20"/>
      <c r="AE163" s="20"/>
      <c r="AF163" s="20"/>
      <c r="AG163" s="20"/>
      <c r="AH163" s="20"/>
      <c r="AM163" s="23"/>
    </row>
    <row r="164" spans="23:39">
      <c r="W164" s="20"/>
      <c r="Y164" s="20"/>
      <c r="AE164" s="20"/>
      <c r="AF164" s="20"/>
      <c r="AG164" s="20"/>
      <c r="AH164" s="20"/>
      <c r="AM164" s="23"/>
    </row>
    <row r="165" spans="23:39">
      <c r="W165" s="20"/>
      <c r="Y165" s="20"/>
      <c r="AE165" s="20"/>
      <c r="AF165" s="20"/>
      <c r="AG165" s="20"/>
      <c r="AH165" s="20"/>
      <c r="AM165" s="23"/>
    </row>
    <row r="166" spans="23:39">
      <c r="W166" s="20"/>
      <c r="Y166" s="20"/>
      <c r="AE166" s="20"/>
      <c r="AF166" s="20"/>
      <c r="AG166" s="20"/>
      <c r="AH166" s="20"/>
      <c r="AM166" s="23"/>
    </row>
    <row r="167" spans="23:39">
      <c r="W167" s="20"/>
      <c r="Y167" s="20"/>
      <c r="AE167" s="20"/>
      <c r="AF167" s="20"/>
      <c r="AG167" s="20"/>
      <c r="AH167" s="20"/>
      <c r="AM167" s="23"/>
    </row>
    <row r="168" spans="23:39">
      <c r="W168" s="20"/>
      <c r="Y168" s="20"/>
      <c r="AE168" s="20"/>
      <c r="AF168" s="20"/>
      <c r="AG168" s="20"/>
      <c r="AH168" s="20"/>
      <c r="AM168" s="23"/>
    </row>
    <row r="169" spans="23:39">
      <c r="W169" s="20"/>
      <c r="Y169" s="20"/>
      <c r="AE169" s="20"/>
      <c r="AF169" s="20"/>
      <c r="AG169" s="20"/>
      <c r="AH169" s="20"/>
      <c r="AM169" s="23"/>
    </row>
    <row r="170" spans="23:39">
      <c r="W170" s="20"/>
      <c r="Y170" s="20"/>
      <c r="AE170" s="20"/>
      <c r="AF170" s="20"/>
      <c r="AG170" s="20"/>
      <c r="AH170" s="20"/>
      <c r="AM170" s="23"/>
    </row>
    <row r="171" spans="23:39">
      <c r="W171" s="20"/>
      <c r="Y171" s="20"/>
      <c r="AE171" s="20"/>
      <c r="AF171" s="20"/>
      <c r="AG171" s="20"/>
      <c r="AH171" s="20"/>
      <c r="AM171" s="23"/>
    </row>
    <row r="172" spans="23:39">
      <c r="W172" s="20"/>
      <c r="Y172" s="20"/>
      <c r="AE172" s="20"/>
      <c r="AF172" s="20"/>
      <c r="AG172" s="20"/>
      <c r="AH172" s="20"/>
      <c r="AM172" s="23"/>
    </row>
    <row r="173" spans="23:39">
      <c r="W173" s="20"/>
      <c r="Y173" s="20"/>
      <c r="AE173" s="20"/>
      <c r="AF173" s="20"/>
      <c r="AG173" s="20"/>
      <c r="AH173" s="20"/>
      <c r="AM173" s="23"/>
    </row>
    <row r="174" spans="23:39">
      <c r="W174" s="20"/>
      <c r="Y174" s="20"/>
      <c r="AE174" s="20"/>
      <c r="AF174" s="20"/>
      <c r="AG174" s="20"/>
      <c r="AH174" s="20"/>
      <c r="AM174" s="23"/>
    </row>
    <row r="175" spans="23:39">
      <c r="W175" s="20"/>
      <c r="Y175" s="20"/>
      <c r="AE175" s="20"/>
      <c r="AF175" s="20"/>
      <c r="AG175" s="20"/>
      <c r="AH175" s="20"/>
      <c r="AM175" s="23"/>
    </row>
    <row r="176" spans="23:39">
      <c r="W176" s="20"/>
      <c r="Y176" s="20"/>
      <c r="AE176" s="20"/>
      <c r="AF176" s="20"/>
      <c r="AG176" s="20"/>
      <c r="AH176" s="20"/>
      <c r="AM176" s="23"/>
    </row>
    <row r="177" spans="23:39">
      <c r="W177" s="20"/>
      <c r="Y177" s="20"/>
      <c r="AE177" s="20"/>
      <c r="AF177" s="20"/>
      <c r="AG177" s="20"/>
      <c r="AH177" s="20"/>
      <c r="AM177" s="23"/>
    </row>
    <row r="178" spans="23:39">
      <c r="W178" s="20"/>
      <c r="Y178" s="20"/>
      <c r="AE178" s="20"/>
      <c r="AF178" s="20"/>
      <c r="AG178" s="20"/>
      <c r="AH178" s="20"/>
      <c r="AM178" s="23"/>
    </row>
    <row r="179" spans="23:39">
      <c r="W179" s="20"/>
      <c r="Y179" s="20"/>
      <c r="AE179" s="20"/>
      <c r="AF179" s="20"/>
      <c r="AG179" s="20"/>
      <c r="AH179" s="20"/>
      <c r="AM179" s="23"/>
    </row>
    <row r="180" spans="23:39">
      <c r="W180" s="20"/>
      <c r="Y180" s="20"/>
      <c r="AE180" s="20"/>
      <c r="AF180" s="20"/>
      <c r="AG180" s="20"/>
      <c r="AH180" s="20"/>
      <c r="AM180" s="23"/>
    </row>
    <row r="181" spans="23:39">
      <c r="W181" s="20"/>
      <c r="Y181" s="20"/>
      <c r="AE181" s="20"/>
      <c r="AF181" s="20"/>
      <c r="AG181" s="20"/>
      <c r="AH181" s="20"/>
      <c r="AM181" s="23"/>
    </row>
    <row r="182" spans="23:39">
      <c r="W182" s="20"/>
      <c r="Y182" s="20"/>
      <c r="AE182" s="20"/>
      <c r="AF182" s="20"/>
      <c r="AG182" s="20"/>
      <c r="AH182" s="20"/>
      <c r="AM182" s="23"/>
    </row>
    <row r="183" spans="23:39">
      <c r="W183" s="20"/>
      <c r="Y183" s="20"/>
      <c r="AE183" s="20"/>
      <c r="AF183" s="20"/>
      <c r="AG183" s="20"/>
      <c r="AH183" s="20"/>
      <c r="AM183" s="23"/>
    </row>
    <row r="184" spans="23:39">
      <c r="W184" s="20"/>
      <c r="Y184" s="20"/>
      <c r="AE184" s="20"/>
      <c r="AF184" s="20"/>
      <c r="AG184" s="20"/>
      <c r="AH184" s="20"/>
      <c r="AM184" s="23"/>
    </row>
    <row r="185" spans="23:39">
      <c r="W185" s="20"/>
      <c r="Y185" s="20"/>
      <c r="AE185" s="20"/>
      <c r="AF185" s="20"/>
      <c r="AG185" s="20"/>
      <c r="AH185" s="20"/>
      <c r="AM185" s="23"/>
    </row>
    <row r="186" spans="23:39">
      <c r="W186" s="20"/>
      <c r="Y186" s="20"/>
      <c r="AE186" s="20"/>
      <c r="AF186" s="20"/>
      <c r="AG186" s="20"/>
      <c r="AH186" s="20"/>
      <c r="AM186" s="23"/>
    </row>
    <row r="187" spans="23:39">
      <c r="W187" s="20"/>
      <c r="Y187" s="20"/>
      <c r="AE187" s="20"/>
      <c r="AF187" s="20"/>
      <c r="AG187" s="20"/>
      <c r="AH187" s="20"/>
      <c r="AM187" s="23"/>
    </row>
    <row r="188" spans="23:39">
      <c r="W188" s="20"/>
      <c r="Y188" s="20"/>
      <c r="AE188" s="20"/>
      <c r="AF188" s="20"/>
      <c r="AG188" s="20"/>
      <c r="AH188" s="20"/>
      <c r="AM188" s="23"/>
    </row>
    <row r="189" spans="23:39">
      <c r="W189" s="20"/>
      <c r="Y189" s="20"/>
      <c r="AE189" s="20"/>
      <c r="AF189" s="20"/>
      <c r="AG189" s="20"/>
      <c r="AH189" s="20"/>
      <c r="AM189" s="23"/>
    </row>
    <row r="190" spans="23:39">
      <c r="W190" s="20"/>
      <c r="Y190" s="20"/>
      <c r="AE190" s="20"/>
      <c r="AF190" s="20"/>
      <c r="AG190" s="20"/>
      <c r="AH190" s="20"/>
      <c r="AM190" s="23"/>
    </row>
    <row r="191" spans="23:39">
      <c r="W191" s="20"/>
      <c r="Y191" s="20"/>
      <c r="AE191" s="20"/>
      <c r="AF191" s="20"/>
      <c r="AG191" s="20"/>
      <c r="AH191" s="20"/>
      <c r="AM191" s="23"/>
    </row>
    <row r="192" spans="23:39">
      <c r="W192" s="20"/>
      <c r="Y192" s="20"/>
      <c r="AE192" s="20"/>
      <c r="AF192" s="20"/>
      <c r="AG192" s="20"/>
      <c r="AH192" s="20"/>
      <c r="AM192" s="23"/>
    </row>
    <row r="193" spans="23:39">
      <c r="W193" s="20"/>
      <c r="Y193" s="20"/>
      <c r="AE193" s="20"/>
      <c r="AF193" s="20"/>
      <c r="AG193" s="20"/>
      <c r="AH193" s="20"/>
      <c r="AM193" s="23"/>
    </row>
    <row r="194" spans="23:39">
      <c r="W194" s="20"/>
      <c r="Y194" s="20"/>
      <c r="AE194" s="20"/>
      <c r="AF194" s="20"/>
      <c r="AG194" s="20"/>
      <c r="AH194" s="20"/>
      <c r="AM194" s="23"/>
    </row>
    <row r="195" spans="23:39">
      <c r="W195" s="20"/>
      <c r="Y195" s="20"/>
      <c r="AE195" s="20"/>
      <c r="AF195" s="20"/>
      <c r="AG195" s="20"/>
      <c r="AH195" s="20"/>
      <c r="AM195" s="23"/>
    </row>
    <row r="196" spans="23:39">
      <c r="W196" s="20"/>
      <c r="Y196" s="20"/>
      <c r="AE196" s="20"/>
      <c r="AF196" s="20"/>
      <c r="AG196" s="20"/>
      <c r="AH196" s="20"/>
      <c r="AM196" s="23"/>
    </row>
    <row r="197" spans="23:39">
      <c r="W197" s="20"/>
      <c r="Y197" s="20"/>
      <c r="AE197" s="20"/>
      <c r="AF197" s="20"/>
      <c r="AG197" s="20"/>
      <c r="AH197" s="20"/>
      <c r="AM197" s="23"/>
    </row>
    <row r="198" spans="23:39">
      <c r="W198" s="20"/>
      <c r="Y198" s="20"/>
      <c r="AE198" s="20"/>
      <c r="AF198" s="20"/>
      <c r="AG198" s="20"/>
      <c r="AH198" s="20"/>
      <c r="AM198" s="23"/>
    </row>
    <row r="199" spans="23:39">
      <c r="W199" s="20"/>
      <c r="Y199" s="20"/>
      <c r="AE199" s="20"/>
      <c r="AF199" s="20"/>
      <c r="AG199" s="20"/>
      <c r="AH199" s="20"/>
      <c r="AM199" s="23"/>
    </row>
    <row r="200" spans="23:39">
      <c r="W200" s="20"/>
      <c r="Y200" s="20"/>
      <c r="AE200" s="20"/>
      <c r="AF200" s="20"/>
      <c r="AG200" s="20"/>
      <c r="AH200" s="20"/>
      <c r="AM200" s="23"/>
    </row>
    <row r="201" spans="23:39">
      <c r="W201" s="20"/>
      <c r="Y201" s="20"/>
      <c r="AE201" s="20"/>
      <c r="AF201" s="20"/>
      <c r="AG201" s="20"/>
      <c r="AH201" s="20"/>
      <c r="AM201" s="23"/>
    </row>
    <row r="202" spans="23:39">
      <c r="W202" s="20"/>
      <c r="Y202" s="20"/>
      <c r="AE202" s="20"/>
      <c r="AF202" s="20"/>
      <c r="AG202" s="20"/>
      <c r="AH202" s="20"/>
      <c r="AM202" s="23"/>
    </row>
    <row r="203" spans="23:39">
      <c r="W203" s="20"/>
      <c r="Y203" s="20"/>
      <c r="AE203" s="20"/>
      <c r="AF203" s="20"/>
      <c r="AG203" s="20"/>
      <c r="AH203" s="20"/>
      <c r="AM203" s="23"/>
    </row>
    <row r="204" spans="23:39">
      <c r="W204" s="20"/>
      <c r="Y204" s="20"/>
      <c r="AE204" s="20"/>
      <c r="AF204" s="20"/>
      <c r="AG204" s="20"/>
      <c r="AH204" s="20"/>
      <c r="AM204" s="23"/>
    </row>
    <row r="205" spans="23:39">
      <c r="W205" s="20"/>
      <c r="Y205" s="20"/>
      <c r="AE205" s="20"/>
      <c r="AF205" s="20"/>
      <c r="AG205" s="20"/>
      <c r="AH205" s="20"/>
      <c r="AM205" s="23"/>
    </row>
    <row r="206" spans="23:39">
      <c r="W206" s="20"/>
      <c r="Y206" s="20"/>
      <c r="AE206" s="20"/>
      <c r="AF206" s="20"/>
      <c r="AG206" s="20"/>
      <c r="AH206" s="20"/>
      <c r="AM206" s="23"/>
    </row>
    <row r="207" spans="23:39">
      <c r="W207" s="20"/>
      <c r="Y207" s="20"/>
      <c r="AE207" s="20"/>
      <c r="AF207" s="20"/>
      <c r="AG207" s="20"/>
      <c r="AH207" s="20"/>
      <c r="AM207" s="23"/>
    </row>
    <row r="208" spans="23:39">
      <c r="W208" s="20"/>
      <c r="Y208" s="20"/>
      <c r="AE208" s="20"/>
      <c r="AF208" s="20"/>
      <c r="AG208" s="20"/>
      <c r="AH208" s="20"/>
      <c r="AM208" s="23"/>
    </row>
    <row r="209" spans="23:39">
      <c r="W209" s="20"/>
      <c r="Y209" s="20"/>
      <c r="AE209" s="20"/>
      <c r="AF209" s="20"/>
      <c r="AG209" s="20"/>
      <c r="AH209" s="20"/>
      <c r="AM209" s="23"/>
    </row>
    <row r="210" spans="23:39">
      <c r="W210" s="20"/>
      <c r="Y210" s="20"/>
      <c r="AE210" s="20"/>
      <c r="AF210" s="20"/>
      <c r="AG210" s="20"/>
      <c r="AH210" s="20"/>
      <c r="AM210" s="23"/>
    </row>
    <row r="211" spans="23:39">
      <c r="W211" s="20"/>
      <c r="Y211" s="20"/>
      <c r="AE211" s="20"/>
      <c r="AF211" s="20"/>
      <c r="AG211" s="20"/>
      <c r="AH211" s="20"/>
      <c r="AM211" s="23"/>
    </row>
    <row r="212" spans="23:39">
      <c r="W212" s="20"/>
      <c r="Y212" s="20"/>
      <c r="AE212" s="20"/>
      <c r="AF212" s="20"/>
      <c r="AG212" s="20"/>
      <c r="AH212" s="20"/>
      <c r="AM212" s="23"/>
    </row>
    <row r="213" spans="23:39">
      <c r="W213" s="20"/>
      <c r="Y213" s="20"/>
      <c r="AE213" s="20"/>
      <c r="AF213" s="20"/>
      <c r="AG213" s="20"/>
      <c r="AH213" s="20"/>
      <c r="AM213" s="23"/>
    </row>
    <row r="214" spans="23:39">
      <c r="W214" s="20"/>
      <c r="Y214" s="20"/>
      <c r="AE214" s="20"/>
      <c r="AF214" s="20"/>
      <c r="AG214" s="20"/>
      <c r="AH214" s="20"/>
      <c r="AM214" s="23"/>
    </row>
    <row r="215" spans="23:39">
      <c r="W215" s="20"/>
      <c r="Y215" s="20"/>
      <c r="AE215" s="20"/>
      <c r="AF215" s="20"/>
      <c r="AG215" s="20"/>
      <c r="AH215" s="20"/>
      <c r="AM215" s="23"/>
    </row>
    <row r="216" spans="23:39">
      <c r="W216" s="20"/>
      <c r="Y216" s="20"/>
      <c r="AE216" s="20"/>
      <c r="AF216" s="20"/>
      <c r="AG216" s="20"/>
      <c r="AH216" s="20"/>
      <c r="AM216" s="23"/>
    </row>
    <row r="217" spans="23:39">
      <c r="W217" s="20"/>
      <c r="Y217" s="20"/>
      <c r="AE217" s="20"/>
      <c r="AF217" s="20"/>
      <c r="AG217" s="20"/>
      <c r="AH217" s="20"/>
      <c r="AM217" s="23"/>
    </row>
    <row r="218" spans="23:39">
      <c r="W218" s="20"/>
      <c r="Y218" s="20"/>
      <c r="AE218" s="20"/>
      <c r="AF218" s="20"/>
      <c r="AG218" s="20"/>
      <c r="AH218" s="20"/>
      <c r="AM218" s="23"/>
    </row>
    <row r="219" spans="23:39">
      <c r="W219" s="20"/>
      <c r="Y219" s="20"/>
      <c r="AE219" s="20"/>
      <c r="AF219" s="20"/>
      <c r="AG219" s="20"/>
      <c r="AH219" s="20"/>
      <c r="AM219" s="23"/>
    </row>
    <row r="220" spans="23:39">
      <c r="W220" s="20"/>
      <c r="Y220" s="20"/>
      <c r="AE220" s="20"/>
      <c r="AF220" s="20"/>
      <c r="AG220" s="20"/>
      <c r="AH220" s="20"/>
      <c r="AM220" s="23"/>
    </row>
    <row r="221" spans="23:39">
      <c r="W221" s="20"/>
      <c r="Y221" s="20"/>
      <c r="AE221" s="20"/>
      <c r="AF221" s="20"/>
      <c r="AG221" s="20"/>
      <c r="AH221" s="20"/>
      <c r="AM221" s="23"/>
    </row>
    <row r="222" spans="23:39">
      <c r="W222" s="20"/>
      <c r="Y222" s="20"/>
      <c r="AE222" s="20"/>
      <c r="AF222" s="20"/>
      <c r="AG222" s="20"/>
      <c r="AH222" s="20"/>
      <c r="AM222" s="23"/>
    </row>
    <row r="223" spans="23:39">
      <c r="W223" s="20"/>
      <c r="Y223" s="20"/>
      <c r="AE223" s="20"/>
      <c r="AF223" s="20"/>
      <c r="AG223" s="20"/>
      <c r="AH223" s="20"/>
      <c r="AM223" s="23"/>
    </row>
    <row r="224" spans="23:39">
      <c r="W224" s="20"/>
      <c r="Y224" s="20"/>
      <c r="AE224" s="20"/>
      <c r="AF224" s="20"/>
      <c r="AG224" s="20"/>
      <c r="AH224" s="20"/>
      <c r="AM224" s="23"/>
    </row>
    <row r="225" spans="23:39">
      <c r="W225" s="20"/>
      <c r="Y225" s="20"/>
      <c r="AE225" s="20"/>
      <c r="AF225" s="20"/>
      <c r="AG225" s="20"/>
      <c r="AH225" s="20"/>
      <c r="AM225" s="23"/>
    </row>
    <row r="226" spans="23:39">
      <c r="W226" s="20"/>
      <c r="Y226" s="20"/>
      <c r="AE226" s="20"/>
      <c r="AF226" s="20"/>
      <c r="AG226" s="20"/>
      <c r="AH226" s="20"/>
      <c r="AM226" s="23"/>
    </row>
    <row r="227" spans="23:39">
      <c r="W227" s="20"/>
      <c r="Y227" s="20"/>
      <c r="AE227" s="20"/>
      <c r="AF227" s="20"/>
      <c r="AG227" s="20"/>
      <c r="AH227" s="20"/>
      <c r="AM227" s="23"/>
    </row>
  </sheetData>
  <sheetProtection formatCells="0" formatColumns="0" formatRows="0"/>
  <mergeCells count="73">
    <mergeCell ref="AS3:AW3"/>
    <mergeCell ref="AX3:BB3"/>
    <mergeCell ref="BC3:BG3"/>
    <mergeCell ref="BH3:BL3"/>
    <mergeCell ref="G4:H4"/>
    <mergeCell ref="AJ4:AK4"/>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A5:A6"/>
    <mergeCell ref="N5:N6"/>
    <mergeCell ref="O5:O6"/>
    <mergeCell ref="Y5:Y6"/>
    <mergeCell ref="Z5:Z6"/>
    <mergeCell ref="B5:B6"/>
    <mergeCell ref="C5:C6"/>
    <mergeCell ref="D5:D6"/>
    <mergeCell ref="E5:E6"/>
    <mergeCell ref="F5:F6"/>
    <mergeCell ref="AA5:AA6"/>
    <mergeCell ref="AB5:AB6"/>
    <mergeCell ref="AN5:AN6"/>
    <mergeCell ref="AO5:AO6"/>
    <mergeCell ref="U5:U6"/>
    <mergeCell ref="V5:V6"/>
    <mergeCell ref="W5:W6"/>
    <mergeCell ref="X5:X6"/>
    <mergeCell ref="F7:F8"/>
    <mergeCell ref="G7:G8"/>
    <mergeCell ref="H7:H8"/>
    <mergeCell ref="I7:I8"/>
    <mergeCell ref="G5:G6"/>
    <mergeCell ref="H5:H6"/>
    <mergeCell ref="I5:I6"/>
    <mergeCell ref="A7:A8"/>
    <mergeCell ref="B7:B8"/>
    <mergeCell ref="C7:C8"/>
    <mergeCell ref="D7:D8"/>
    <mergeCell ref="E7:E8"/>
    <mergeCell ref="J7:J8"/>
    <mergeCell ref="K7:K8"/>
    <mergeCell ref="L7:L8"/>
    <mergeCell ref="S5:S6"/>
    <mergeCell ref="T5:T6"/>
    <mergeCell ref="J5:J6"/>
    <mergeCell ref="K5:K6"/>
    <mergeCell ref="L5:L6"/>
    <mergeCell ref="M5:M6"/>
    <mergeCell ref="P5:P6"/>
    <mergeCell ref="Q5:Q6"/>
    <mergeCell ref="R5:R6"/>
    <mergeCell ref="AN7:AN8"/>
    <mergeCell ref="AO7:AO8"/>
    <mergeCell ref="M7:M8"/>
    <mergeCell ref="O7:O8"/>
    <mergeCell ref="Q7:Q8"/>
    <mergeCell ref="S7:S8"/>
    <mergeCell ref="T7:T8"/>
    <mergeCell ref="V7:V8"/>
    <mergeCell ref="X7:X8"/>
    <mergeCell ref="Z7:Z8"/>
    <mergeCell ref="AB7:AB8"/>
  </mergeCells>
  <conditionalFormatting sqref="AI5:AI8">
    <cfRule type="containsText" dxfId="438" priority="32" operator="containsText" text="BAJA">
      <formula>NOT(ISERROR(SEARCH("BAJA",AI5)))</formula>
    </cfRule>
    <cfRule type="containsText" dxfId="437" priority="33" operator="containsText" text="MEDIA">
      <formula>NOT(ISERROR(SEARCH("MEDIA",AI5)))</formula>
    </cfRule>
    <cfRule type="containsText" dxfId="436" priority="34" operator="containsText" text="ALTA">
      <formula>NOT(ISERROR(SEARCH("ALTA",AI5)))</formula>
    </cfRule>
  </conditionalFormatting>
  <conditionalFormatting sqref="AI10:AI11">
    <cfRule type="containsText" dxfId="435" priority="8" operator="containsText" text="BAJA">
      <formula>NOT(ISERROR(SEARCH("BAJA",AI10)))</formula>
    </cfRule>
    <cfRule type="containsText" dxfId="434" priority="9" operator="containsText" text="MEDIA">
      <formula>NOT(ISERROR(SEARCH("MEDIA",AI10)))</formula>
    </cfRule>
    <cfRule type="containsText" dxfId="433" priority="10" operator="containsText" text="ALTA">
      <formula>NOT(ISERROR(SEARCH("ALTA",AI10)))</formula>
    </cfRule>
  </conditionalFormatting>
  <conditionalFormatting sqref="AI9:AN9">
    <cfRule type="containsText" dxfId="432" priority="30" operator="containsText" text="MEDIA">
      <formula>NOT(ISERROR(SEARCH("MEDIA",AI9)))</formula>
    </cfRule>
    <cfRule type="containsText" dxfId="431" priority="29" operator="containsText" text="BAJA">
      <formula>NOT(ISERROR(SEARCH("BAJA",AI9)))</formula>
    </cfRule>
    <cfRule type="containsText" dxfId="430" priority="31" operator="containsText" text="ALTA">
      <formula>NOT(ISERROR(SEARCH("ALTA",AI9)))</formula>
    </cfRule>
  </conditionalFormatting>
  <conditionalFormatting sqref="AK5:AM8">
    <cfRule type="containsText" dxfId="429" priority="37" operator="containsText" text="ALTA">
      <formula>NOT(ISERROR(SEARCH("ALTA",AK5)))</formula>
    </cfRule>
    <cfRule type="containsText" dxfId="428" priority="35" operator="containsText" text="BAJA">
      <formula>NOT(ISERROR(SEARCH("BAJA",AK5)))</formula>
    </cfRule>
    <cfRule type="containsText" dxfId="427" priority="36" operator="containsText" text="MEDIA">
      <formula>NOT(ISERROR(SEARCH("MEDIA",AK5)))</formula>
    </cfRule>
  </conditionalFormatting>
  <conditionalFormatting sqref="AL9">
    <cfRule type="cellIs" dxfId="426" priority="28" operator="between">
      <formula>0%</formula>
      <formula>25%</formula>
    </cfRule>
    <cfRule type="cellIs" dxfId="425" priority="27" operator="between">
      <formula>26%</formula>
      <formula>50%</formula>
    </cfRule>
    <cfRule type="cellIs" dxfId="424" priority="26" operator="between">
      <formula>51%</formula>
      <formula>75%</formula>
    </cfRule>
    <cfRule type="cellIs" dxfId="423" priority="25" operator="greaterThan">
      <formula>75%</formula>
    </cfRule>
  </conditionalFormatting>
  <conditionalFormatting sqref="AL11">
    <cfRule type="containsText" dxfId="422" priority="6" operator="containsText" text="MEDIA">
      <formula>NOT(ISERROR(SEARCH("MEDIA",AL11)))</formula>
    </cfRule>
    <cfRule type="containsText" dxfId="421" priority="7" operator="containsText" text="ALTA">
      <formula>NOT(ISERROR(SEARCH("ALTA",AL11)))</formula>
    </cfRule>
    <cfRule type="cellIs" dxfId="420" priority="1" operator="greaterThan">
      <formula>75%</formula>
    </cfRule>
    <cfRule type="cellIs" dxfId="419" priority="2" operator="between">
      <formula>51%</formula>
      <formula>75%</formula>
    </cfRule>
    <cfRule type="cellIs" dxfId="418" priority="3" operator="between">
      <formula>26%</formula>
      <formula>50%</formula>
    </cfRule>
    <cfRule type="cellIs" dxfId="417" priority="4" operator="between">
      <formula>0%</formula>
      <formula>25%</formula>
    </cfRule>
    <cfRule type="containsText" dxfId="416" priority="5" operator="containsText" text="BAJA">
      <formula>NOT(ISERROR(SEARCH("BAJA",AL11)))</formula>
    </cfRule>
  </conditionalFormatting>
  <conditionalFormatting sqref="AL10:AM10">
    <cfRule type="containsText" dxfId="415" priority="17" operator="containsText" text="ALTA">
      <formula>NOT(ISERROR(SEARCH("ALTA",AL10)))</formula>
    </cfRule>
    <cfRule type="containsText" dxfId="414" priority="16" operator="containsText" text="MEDIA">
      <formula>NOT(ISERROR(SEARCH("MEDIA",AL10)))</formula>
    </cfRule>
    <cfRule type="containsText" dxfId="413" priority="15" operator="containsText" text="BAJA">
      <formula>NOT(ISERROR(SEARCH("BAJA",AL10)))</formula>
    </cfRule>
    <cfRule type="cellIs" dxfId="412" priority="14" operator="between">
      <formula>0%</formula>
      <formula>25%</formula>
    </cfRule>
    <cfRule type="cellIs" dxfId="411" priority="13" operator="between">
      <formula>26%</formula>
      <formula>50%</formula>
    </cfRule>
    <cfRule type="cellIs" dxfId="410" priority="12" operator="between">
      <formula>51%</formula>
      <formula>75%</formula>
    </cfRule>
    <cfRule type="cellIs" dxfId="409" priority="11" operator="greaterThan">
      <formula>75%</formula>
    </cfRule>
  </conditionalFormatting>
  <conditionalFormatting sqref="AM5:AM9">
    <cfRule type="cellIs" dxfId="408" priority="24" operator="between">
      <formula>0%</formula>
      <formula>25%</formula>
    </cfRule>
    <cfRule type="cellIs" dxfId="407" priority="21" operator="greaterThan">
      <formula>75%</formula>
    </cfRule>
    <cfRule type="cellIs" dxfId="406" priority="22" operator="between">
      <formula>51%</formula>
      <formula>75%</formula>
    </cfRule>
    <cfRule type="cellIs" dxfId="405" priority="23" operator="between">
      <formula>26%</formula>
      <formula>50%</formula>
    </cfRule>
  </conditionalFormatting>
  <conditionalFormatting sqref="AR9">
    <cfRule type="containsText" dxfId="404" priority="18" operator="containsText" text="BAJA">
      <formula>NOT(ISERROR(SEARCH("BAJA",AR9)))</formula>
    </cfRule>
    <cfRule type="containsText" dxfId="403" priority="20" operator="containsText" text="ALTA">
      <formula>NOT(ISERROR(SEARCH("ALTA",AR9)))</formula>
    </cfRule>
    <cfRule type="containsText" dxfId="402" priority="19" operator="containsText" text="MEDIA">
      <formula>NOT(ISERROR(SEARCH("MEDIA",AR9)))</formula>
    </cfRule>
  </conditionalFormatting>
  <dataValidations count="3">
    <dataValidation type="list" allowBlank="1" showInputMessage="1" showErrorMessage="1" sqref="AF5:AF8 AG9 AF10:AF11">
      <formula1>"Manual,Automático"</formula1>
    </dataValidation>
    <dataValidation type="list" allowBlank="1" showInputMessage="1" showErrorMessage="1" sqref="AI5:AI8 AI10:AI11">
      <formula1>"Confiable,No confiable"</formula1>
    </dataValidation>
    <dataValidation type="list" allowBlank="1" showInputMessage="1" showErrorMessage="1" sqref="A5 A7 A9:A11">
      <formula1>"SI,NO"</formula1>
    </dataValidation>
  </dataValidations>
  <pageMargins left="0.7" right="0.7" top="0.75" bottom="0.75" header="0.3" footer="0.3"/>
  <pageSetup paperSize="8"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0"/>
  <sheetViews>
    <sheetView topLeftCell="AE1" zoomScale="85" zoomScaleNormal="70" workbookViewId="0">
      <pane ySplit="3" topLeftCell="A4" activePane="bottomLeft" state="frozen"/>
      <selection activeCell="G4" sqref="G4:G13"/>
      <selection pane="bottomLeft" sqref="A1:AR1"/>
    </sheetView>
  </sheetViews>
  <sheetFormatPr baseColWidth="10" defaultColWidth="11.42578125" defaultRowHeight="15" customHeight="1"/>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30.7109375"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6.42578125" style="2" hidden="1" customWidth="1"/>
    <col min="28" max="28" width="24.42578125" style="2" customWidth="1"/>
    <col min="29" max="29" width="63.42578125" style="2" customWidth="1"/>
    <col min="30" max="30" width="86.28515625" style="2" hidden="1" customWidth="1"/>
    <col min="31" max="31" width="15.85546875" style="2" customWidth="1"/>
    <col min="32" max="32" width="8.42578125" style="21" hidden="1" customWidth="1"/>
    <col min="33" max="33" width="20.28515625" style="21" customWidth="1"/>
    <col min="34" max="34" width="9" style="21" hidden="1" customWidth="1"/>
    <col min="35" max="35" width="14.140625" style="21" customWidth="1"/>
    <col min="36" max="36" width="14.7109375" style="6" customWidth="1"/>
    <col min="37" max="37" width="22.85546875" style="2" customWidth="1"/>
    <col min="38" max="38" width="13.7109375" style="2" hidden="1" customWidth="1"/>
    <col min="39" max="39" width="13.7109375" style="24" hidden="1" customWidth="1"/>
    <col min="40" max="40" width="13.7109375" style="2" customWidth="1"/>
    <col min="41" max="41" width="15.28515625" style="2" customWidth="1"/>
    <col min="42" max="42" width="5.42578125" style="1" customWidth="1"/>
    <col min="43" max="43" width="25.140625" style="1" customWidth="1"/>
    <col min="44" max="44" width="24.28515625" style="1" customWidth="1"/>
    <col min="45" max="163" width="11.42578125" style="1"/>
    <col min="164" max="164" width="21.85546875" style="1" customWidth="1"/>
    <col min="165" max="165" width="13.85546875" style="1" customWidth="1"/>
    <col min="166" max="166" width="38.7109375" style="1" customWidth="1"/>
    <col min="167" max="167" width="3" style="1" bestFit="1" customWidth="1"/>
    <col min="168" max="168" width="32.28515625" style="1" customWidth="1"/>
    <col min="169" max="169" width="46.28515625" style="1" customWidth="1"/>
    <col min="170" max="170" width="19" style="1" customWidth="1"/>
    <col min="171" max="171" width="0" style="1" hidden="1" customWidth="1"/>
    <col min="172" max="172" width="17.7109375" style="1" customWidth="1"/>
    <col min="173" max="173" width="0" style="1" hidden="1" customWidth="1"/>
    <col min="174" max="174" width="22.28515625" style="1" customWidth="1"/>
    <col min="175" max="175" width="5.28515625" style="1" customWidth="1"/>
    <col min="176" max="176" width="36.28515625" style="1" customWidth="1"/>
    <col min="177" max="177" width="5.7109375" style="1" customWidth="1"/>
    <col min="178" max="178" width="0" style="1" hidden="1" customWidth="1"/>
    <col min="179" max="179" width="20.7109375" style="1" customWidth="1"/>
    <col min="180" max="180" width="4.85546875" style="1" customWidth="1"/>
    <col min="181" max="181" width="0" style="1" hidden="1" customWidth="1"/>
    <col min="182" max="182" width="24.7109375" style="1" customWidth="1"/>
    <col min="183" max="183" width="12.28515625" style="1" customWidth="1"/>
    <col min="184" max="184" width="0" style="1" hidden="1" customWidth="1"/>
    <col min="185" max="185" width="3.42578125" style="1" customWidth="1"/>
    <col min="186" max="186" width="0" style="1" hidden="1" customWidth="1"/>
    <col min="187" max="187" width="17.7109375" style="1" customWidth="1"/>
    <col min="188" max="188" width="3.42578125" style="1" customWidth="1"/>
    <col min="189" max="189" width="0" style="1" hidden="1" customWidth="1"/>
    <col min="190" max="190" width="23.7109375" style="1" customWidth="1"/>
    <col min="191" max="191" width="10" style="1" customWidth="1"/>
    <col min="192" max="192" width="0" style="1" hidden="1" customWidth="1"/>
    <col min="193" max="194" width="14.7109375" style="1" customWidth="1"/>
    <col min="195" max="195" width="12.85546875" style="1" customWidth="1"/>
    <col min="196" max="196" width="3.28515625" style="1" customWidth="1"/>
    <col min="197" max="197" width="30.28515625" style="1" customWidth="1"/>
    <col min="198" max="198" width="5" style="1" customWidth="1"/>
    <col min="199" max="199" width="0" style="1" hidden="1" customWidth="1"/>
    <col min="200" max="200" width="14.28515625" style="1" customWidth="1"/>
    <col min="201" max="201" width="5.7109375" style="1" customWidth="1"/>
    <col min="202" max="202" width="0" style="1" hidden="1" customWidth="1"/>
    <col min="203" max="203" width="17.28515625" style="1" customWidth="1"/>
    <col min="204" max="204" width="12.7109375" style="1" customWidth="1"/>
    <col min="205" max="205" width="0" style="1" hidden="1" customWidth="1"/>
    <col min="206" max="206" width="5.28515625" style="1" customWidth="1"/>
    <col min="207" max="207" width="0" style="1" hidden="1" customWidth="1"/>
    <col min="208" max="208" width="17" style="1" customWidth="1"/>
    <col min="209" max="209" width="6.28515625" style="1" customWidth="1"/>
    <col min="210" max="210" width="0" style="1" hidden="1" customWidth="1"/>
    <col min="211" max="211" width="14.28515625" style="1" customWidth="1"/>
    <col min="212" max="212" width="7.5703125" style="1" customWidth="1"/>
    <col min="213" max="213" width="0" style="1" hidden="1" customWidth="1"/>
    <col min="214" max="215" width="14.28515625" style="1" customWidth="1"/>
    <col min="216" max="216" width="20.85546875" style="1" customWidth="1"/>
    <col min="217" max="217" width="14.42578125" style="1" customWidth="1"/>
    <col min="218" max="218" width="15" style="1" customWidth="1"/>
    <col min="219" max="219" width="2.7109375" style="1" customWidth="1"/>
    <col min="220" max="220" width="11.7109375" style="1" customWidth="1"/>
    <col min="221" max="221" width="11.5703125" style="1" customWidth="1"/>
    <col min="222" max="222" width="2.28515625" style="1" customWidth="1"/>
    <col min="223" max="223" width="41" style="1" customWidth="1"/>
    <col min="224" max="224" width="14.28515625" style="1" customWidth="1"/>
    <col min="225" max="226" width="11.5703125" style="1" customWidth="1"/>
    <col min="227" max="227" width="21.85546875" style="1" customWidth="1"/>
    <col min="228" max="419" width="11.42578125" style="1"/>
    <col min="420" max="420" width="21.85546875" style="1" customWidth="1"/>
    <col min="421" max="421" width="13.85546875" style="1" customWidth="1"/>
    <col min="422" max="422" width="38.7109375" style="1" customWidth="1"/>
    <col min="423" max="423" width="3" style="1" bestFit="1" customWidth="1"/>
    <col min="424" max="424" width="32.28515625" style="1" customWidth="1"/>
    <col min="425" max="425" width="46.28515625" style="1" customWidth="1"/>
    <col min="426" max="426" width="19" style="1" customWidth="1"/>
    <col min="427" max="427" width="0" style="1" hidden="1" customWidth="1"/>
    <col min="428" max="428" width="17.7109375" style="1" customWidth="1"/>
    <col min="429" max="429" width="0" style="1" hidden="1" customWidth="1"/>
    <col min="430" max="430" width="22.28515625" style="1" customWidth="1"/>
    <col min="431" max="431" width="5.28515625" style="1" customWidth="1"/>
    <col min="432" max="432" width="36.28515625" style="1" customWidth="1"/>
    <col min="433" max="433" width="5.7109375" style="1" customWidth="1"/>
    <col min="434" max="434" width="0" style="1" hidden="1" customWidth="1"/>
    <col min="435" max="435" width="20.7109375" style="1" customWidth="1"/>
    <col min="436" max="436" width="4.85546875" style="1" customWidth="1"/>
    <col min="437" max="437" width="0" style="1" hidden="1" customWidth="1"/>
    <col min="438" max="438" width="24.7109375" style="1" customWidth="1"/>
    <col min="439" max="439" width="12.28515625" style="1" customWidth="1"/>
    <col min="440" max="440" width="0" style="1" hidden="1" customWidth="1"/>
    <col min="441" max="441" width="3.42578125" style="1" customWidth="1"/>
    <col min="442" max="442" width="0" style="1" hidden="1" customWidth="1"/>
    <col min="443" max="443" width="17.7109375" style="1" customWidth="1"/>
    <col min="444" max="444" width="3.42578125" style="1" customWidth="1"/>
    <col min="445" max="445" width="0" style="1" hidden="1" customWidth="1"/>
    <col min="446" max="446" width="23.7109375" style="1" customWidth="1"/>
    <col min="447" max="447" width="10" style="1" customWidth="1"/>
    <col min="448" max="448" width="0" style="1" hidden="1" customWidth="1"/>
    <col min="449" max="450" width="14.7109375" style="1" customWidth="1"/>
    <col min="451" max="451" width="12.85546875" style="1" customWidth="1"/>
    <col min="452" max="452" width="3.28515625" style="1" customWidth="1"/>
    <col min="453" max="453" width="30.28515625" style="1" customWidth="1"/>
    <col min="454" max="454" width="5" style="1" customWidth="1"/>
    <col min="455" max="455" width="0" style="1" hidden="1" customWidth="1"/>
    <col min="456" max="456" width="14.28515625" style="1" customWidth="1"/>
    <col min="457" max="457" width="5.7109375" style="1" customWidth="1"/>
    <col min="458" max="458" width="0" style="1" hidden="1" customWidth="1"/>
    <col min="459" max="459" width="17.28515625" style="1" customWidth="1"/>
    <col min="460" max="460" width="12.7109375" style="1" customWidth="1"/>
    <col min="461" max="461" width="0" style="1" hidden="1" customWidth="1"/>
    <col min="462" max="462" width="5.28515625" style="1" customWidth="1"/>
    <col min="463" max="463" width="0" style="1" hidden="1" customWidth="1"/>
    <col min="464" max="464" width="17" style="1" customWidth="1"/>
    <col min="465" max="465" width="6.28515625" style="1" customWidth="1"/>
    <col min="466" max="466" width="0" style="1" hidden="1" customWidth="1"/>
    <col min="467" max="467" width="14.28515625" style="1" customWidth="1"/>
    <col min="468" max="468" width="7.5703125" style="1" customWidth="1"/>
    <col min="469" max="469" width="0" style="1" hidden="1" customWidth="1"/>
    <col min="470" max="471" width="14.28515625" style="1" customWidth="1"/>
    <col min="472" max="472" width="20.85546875" style="1" customWidth="1"/>
    <col min="473" max="473" width="14.42578125" style="1" customWidth="1"/>
    <col min="474" max="474" width="15" style="1" customWidth="1"/>
    <col min="475" max="475" width="2.7109375" style="1" customWidth="1"/>
    <col min="476" max="476" width="11.7109375" style="1" customWidth="1"/>
    <col min="477" max="477" width="11.5703125" style="1" customWidth="1"/>
    <col min="478" max="478" width="2.28515625" style="1" customWidth="1"/>
    <col min="479" max="479" width="41" style="1" customWidth="1"/>
    <col min="480" max="480" width="14.28515625" style="1" customWidth="1"/>
    <col min="481" max="482" width="11.5703125" style="1" customWidth="1"/>
    <col min="483" max="483" width="21.85546875" style="1" customWidth="1"/>
    <col min="484" max="675" width="11.42578125" style="1"/>
    <col min="676" max="676" width="21.85546875" style="1" customWidth="1"/>
    <col min="677" max="677" width="13.85546875" style="1" customWidth="1"/>
    <col min="678" max="678" width="38.7109375" style="1" customWidth="1"/>
    <col min="679" max="679" width="3" style="1" bestFit="1" customWidth="1"/>
    <col min="680" max="680" width="32.28515625" style="1" customWidth="1"/>
    <col min="681" max="681" width="46.28515625" style="1" customWidth="1"/>
    <col min="682" max="682" width="19" style="1" customWidth="1"/>
    <col min="683" max="683" width="0" style="1" hidden="1" customWidth="1"/>
    <col min="684" max="684" width="17.7109375" style="1" customWidth="1"/>
    <col min="685" max="685" width="0" style="1" hidden="1" customWidth="1"/>
    <col min="686" max="686" width="22.28515625" style="1" customWidth="1"/>
    <col min="687" max="687" width="5.28515625" style="1" customWidth="1"/>
    <col min="688" max="688" width="36.28515625" style="1" customWidth="1"/>
    <col min="689" max="689" width="5.7109375" style="1" customWidth="1"/>
    <col min="690" max="690" width="0" style="1" hidden="1" customWidth="1"/>
    <col min="691" max="691" width="20.7109375" style="1" customWidth="1"/>
    <col min="692" max="692" width="4.85546875" style="1" customWidth="1"/>
    <col min="693" max="693" width="0" style="1" hidden="1" customWidth="1"/>
    <col min="694" max="694" width="24.7109375" style="1" customWidth="1"/>
    <col min="695" max="695" width="12.28515625" style="1" customWidth="1"/>
    <col min="696" max="696" width="0" style="1" hidden="1" customWidth="1"/>
    <col min="697" max="697" width="3.42578125" style="1" customWidth="1"/>
    <col min="698" max="698" width="0" style="1" hidden="1" customWidth="1"/>
    <col min="699" max="699" width="17.7109375" style="1" customWidth="1"/>
    <col min="700" max="700" width="3.42578125" style="1" customWidth="1"/>
    <col min="701" max="701" width="0" style="1" hidden="1" customWidth="1"/>
    <col min="702" max="702" width="23.7109375" style="1" customWidth="1"/>
    <col min="703" max="703" width="10" style="1" customWidth="1"/>
    <col min="704" max="704" width="0" style="1" hidden="1" customWidth="1"/>
    <col min="705" max="706" width="14.7109375" style="1" customWidth="1"/>
    <col min="707" max="707" width="12.85546875" style="1" customWidth="1"/>
    <col min="708" max="708" width="3.28515625" style="1" customWidth="1"/>
    <col min="709" max="709" width="30.28515625" style="1" customWidth="1"/>
    <col min="710" max="710" width="5" style="1" customWidth="1"/>
    <col min="711" max="711" width="0" style="1" hidden="1" customWidth="1"/>
    <col min="712" max="712" width="14.28515625" style="1" customWidth="1"/>
    <col min="713" max="713" width="5.7109375" style="1" customWidth="1"/>
    <col min="714" max="714" width="0" style="1" hidden="1" customWidth="1"/>
    <col min="715" max="715" width="17.28515625" style="1" customWidth="1"/>
    <col min="716" max="716" width="12.7109375" style="1" customWidth="1"/>
    <col min="717" max="717" width="0" style="1" hidden="1" customWidth="1"/>
    <col min="718" max="718" width="5.28515625" style="1" customWidth="1"/>
    <col min="719" max="719" width="0" style="1" hidden="1" customWidth="1"/>
    <col min="720" max="720" width="17" style="1" customWidth="1"/>
    <col min="721" max="721" width="6.28515625" style="1" customWidth="1"/>
    <col min="722" max="722" width="0" style="1" hidden="1" customWidth="1"/>
    <col min="723" max="723" width="14.28515625" style="1" customWidth="1"/>
    <col min="724" max="724" width="7.5703125" style="1" customWidth="1"/>
    <col min="725" max="725" width="0" style="1" hidden="1" customWidth="1"/>
    <col min="726" max="727" width="14.28515625" style="1" customWidth="1"/>
    <col min="728" max="728" width="20.85546875" style="1" customWidth="1"/>
    <col min="729" max="729" width="14.42578125" style="1" customWidth="1"/>
    <col min="730" max="730" width="15" style="1" customWidth="1"/>
    <col min="731" max="731" width="2.7109375" style="1" customWidth="1"/>
    <col min="732" max="732" width="11.7109375" style="1" customWidth="1"/>
    <col min="733" max="733" width="11.5703125" style="1" customWidth="1"/>
    <col min="734" max="734" width="2.28515625" style="1" customWidth="1"/>
    <col min="735" max="735" width="41" style="1" customWidth="1"/>
    <col min="736" max="736" width="14.28515625" style="1" customWidth="1"/>
    <col min="737" max="738" width="11.5703125" style="1" customWidth="1"/>
    <col min="739" max="739" width="21.85546875" style="1" customWidth="1"/>
    <col min="740" max="931" width="11.42578125" style="1"/>
    <col min="932" max="932" width="21.85546875" style="1" customWidth="1"/>
    <col min="933" max="933" width="13.85546875" style="1" customWidth="1"/>
    <col min="934" max="934" width="38.7109375" style="1" customWidth="1"/>
    <col min="935" max="935" width="3" style="1" bestFit="1" customWidth="1"/>
    <col min="936" max="936" width="32.28515625" style="1" customWidth="1"/>
    <col min="937" max="937" width="46.28515625" style="1" customWidth="1"/>
    <col min="938" max="938" width="19" style="1" customWidth="1"/>
    <col min="939" max="939" width="0" style="1" hidden="1" customWidth="1"/>
    <col min="940" max="940" width="17.7109375" style="1" customWidth="1"/>
    <col min="941" max="941" width="0" style="1" hidden="1" customWidth="1"/>
    <col min="942" max="942" width="22.28515625" style="1" customWidth="1"/>
    <col min="943" max="943" width="5.28515625" style="1" customWidth="1"/>
    <col min="944" max="944" width="36.28515625" style="1" customWidth="1"/>
    <col min="945" max="945" width="5.7109375" style="1" customWidth="1"/>
    <col min="946" max="946" width="0" style="1" hidden="1" customWidth="1"/>
    <col min="947" max="947" width="20.7109375" style="1" customWidth="1"/>
    <col min="948" max="948" width="4.85546875" style="1" customWidth="1"/>
    <col min="949" max="949" width="0" style="1" hidden="1" customWidth="1"/>
    <col min="950" max="950" width="24.7109375" style="1" customWidth="1"/>
    <col min="951" max="951" width="12.28515625" style="1" customWidth="1"/>
    <col min="952" max="952" width="0" style="1" hidden="1" customWidth="1"/>
    <col min="953" max="953" width="3.42578125" style="1" customWidth="1"/>
    <col min="954" max="954" width="0" style="1" hidden="1" customWidth="1"/>
    <col min="955" max="955" width="17.7109375" style="1" customWidth="1"/>
    <col min="956" max="956" width="3.42578125" style="1" customWidth="1"/>
    <col min="957" max="957" width="0" style="1" hidden="1" customWidth="1"/>
    <col min="958" max="958" width="23.7109375" style="1" customWidth="1"/>
    <col min="959" max="959" width="10" style="1" customWidth="1"/>
    <col min="960" max="960" width="0" style="1" hidden="1" customWidth="1"/>
    <col min="961" max="962" width="14.7109375" style="1" customWidth="1"/>
    <col min="963" max="963" width="12.85546875" style="1" customWidth="1"/>
    <col min="964" max="964" width="3.28515625" style="1" customWidth="1"/>
    <col min="965" max="965" width="30.28515625" style="1" customWidth="1"/>
    <col min="966" max="966" width="5" style="1" customWidth="1"/>
    <col min="967" max="967" width="0" style="1" hidden="1" customWidth="1"/>
    <col min="968" max="968" width="14.28515625" style="1" customWidth="1"/>
    <col min="969" max="969" width="5.7109375" style="1" customWidth="1"/>
    <col min="970" max="970" width="0" style="1" hidden="1" customWidth="1"/>
    <col min="971" max="971" width="17.28515625" style="1" customWidth="1"/>
    <col min="972" max="972" width="12.7109375" style="1" customWidth="1"/>
    <col min="973" max="973" width="0" style="1" hidden="1" customWidth="1"/>
    <col min="974" max="974" width="5.28515625" style="1" customWidth="1"/>
    <col min="975" max="975" width="0" style="1" hidden="1" customWidth="1"/>
    <col min="976" max="976" width="17" style="1" customWidth="1"/>
    <col min="977" max="977" width="6.28515625" style="1" customWidth="1"/>
    <col min="978" max="978" width="0" style="1" hidden="1" customWidth="1"/>
    <col min="979" max="979" width="14.28515625" style="1" customWidth="1"/>
    <col min="980" max="980" width="7.5703125" style="1" customWidth="1"/>
    <col min="981" max="981" width="0" style="1" hidden="1" customWidth="1"/>
    <col min="982" max="983" width="14.28515625" style="1" customWidth="1"/>
    <col min="984" max="984" width="20.85546875" style="1" customWidth="1"/>
    <col min="985" max="985" width="14.42578125" style="1" customWidth="1"/>
    <col min="986" max="986" width="15" style="1" customWidth="1"/>
    <col min="987" max="987" width="2.7109375" style="1" customWidth="1"/>
    <col min="988" max="988" width="11.7109375" style="1" customWidth="1"/>
    <col min="989" max="989" width="11.5703125" style="1" customWidth="1"/>
    <col min="990" max="990" width="2.28515625" style="1" customWidth="1"/>
    <col min="991" max="991" width="41" style="1" customWidth="1"/>
    <col min="992" max="992" width="14.28515625" style="1" customWidth="1"/>
    <col min="993" max="994" width="11.5703125" style="1" customWidth="1"/>
    <col min="995" max="995" width="21.85546875" style="1" customWidth="1"/>
    <col min="996" max="1187" width="11.42578125" style="1"/>
    <col min="1188" max="1188" width="21.85546875" style="1" customWidth="1"/>
    <col min="1189" max="1189" width="13.85546875" style="1" customWidth="1"/>
    <col min="1190" max="1190" width="38.7109375" style="1" customWidth="1"/>
    <col min="1191" max="1191" width="3" style="1" bestFit="1" customWidth="1"/>
    <col min="1192" max="1192" width="32.28515625" style="1" customWidth="1"/>
    <col min="1193" max="1193" width="46.28515625" style="1" customWidth="1"/>
    <col min="1194" max="1194" width="19" style="1" customWidth="1"/>
    <col min="1195" max="1195" width="0" style="1" hidden="1" customWidth="1"/>
    <col min="1196" max="1196" width="17.7109375" style="1" customWidth="1"/>
    <col min="1197" max="1197" width="0" style="1" hidden="1" customWidth="1"/>
    <col min="1198" max="1198" width="22.28515625" style="1" customWidth="1"/>
    <col min="1199" max="1199" width="5.28515625" style="1" customWidth="1"/>
    <col min="1200" max="1200" width="36.28515625" style="1" customWidth="1"/>
    <col min="1201" max="1201" width="5.7109375" style="1" customWidth="1"/>
    <col min="1202" max="1202" width="0" style="1" hidden="1" customWidth="1"/>
    <col min="1203" max="1203" width="20.7109375" style="1" customWidth="1"/>
    <col min="1204" max="1204" width="4.85546875" style="1" customWidth="1"/>
    <col min="1205" max="1205" width="0" style="1" hidden="1" customWidth="1"/>
    <col min="1206" max="1206" width="24.7109375" style="1" customWidth="1"/>
    <col min="1207" max="1207" width="12.28515625" style="1" customWidth="1"/>
    <col min="1208" max="1208" width="0" style="1" hidden="1" customWidth="1"/>
    <col min="1209" max="1209" width="3.42578125" style="1" customWidth="1"/>
    <col min="1210" max="1210" width="0" style="1" hidden="1" customWidth="1"/>
    <col min="1211" max="1211" width="17.7109375" style="1" customWidth="1"/>
    <col min="1212" max="1212" width="3.42578125" style="1" customWidth="1"/>
    <col min="1213" max="1213" width="0" style="1" hidden="1" customWidth="1"/>
    <col min="1214" max="1214" width="23.7109375" style="1" customWidth="1"/>
    <col min="1215" max="1215" width="10" style="1" customWidth="1"/>
    <col min="1216" max="1216" width="0" style="1" hidden="1" customWidth="1"/>
    <col min="1217" max="1218" width="14.7109375" style="1" customWidth="1"/>
    <col min="1219" max="1219" width="12.85546875" style="1" customWidth="1"/>
    <col min="1220" max="1220" width="3.28515625" style="1" customWidth="1"/>
    <col min="1221" max="1221" width="30.28515625" style="1" customWidth="1"/>
    <col min="1222" max="1222" width="5" style="1" customWidth="1"/>
    <col min="1223" max="1223" width="0" style="1" hidden="1" customWidth="1"/>
    <col min="1224" max="1224" width="14.28515625" style="1" customWidth="1"/>
    <col min="1225" max="1225" width="5.7109375" style="1" customWidth="1"/>
    <col min="1226" max="1226" width="0" style="1" hidden="1" customWidth="1"/>
    <col min="1227" max="1227" width="17.28515625" style="1" customWidth="1"/>
    <col min="1228" max="1228" width="12.7109375" style="1" customWidth="1"/>
    <col min="1229" max="1229" width="0" style="1" hidden="1" customWidth="1"/>
    <col min="1230" max="1230" width="5.28515625" style="1" customWidth="1"/>
    <col min="1231" max="1231" width="0" style="1" hidden="1" customWidth="1"/>
    <col min="1232" max="1232" width="17" style="1" customWidth="1"/>
    <col min="1233" max="1233" width="6.28515625" style="1" customWidth="1"/>
    <col min="1234" max="1234" width="0" style="1" hidden="1" customWidth="1"/>
    <col min="1235" max="1235" width="14.28515625" style="1" customWidth="1"/>
    <col min="1236" max="1236" width="7.5703125" style="1" customWidth="1"/>
    <col min="1237" max="1237" width="0" style="1" hidden="1" customWidth="1"/>
    <col min="1238" max="1239" width="14.28515625" style="1" customWidth="1"/>
    <col min="1240" max="1240" width="20.85546875" style="1" customWidth="1"/>
    <col min="1241" max="1241" width="14.42578125" style="1" customWidth="1"/>
    <col min="1242" max="1242" width="15" style="1" customWidth="1"/>
    <col min="1243" max="1243" width="2.7109375" style="1" customWidth="1"/>
    <col min="1244" max="1244" width="11.7109375" style="1" customWidth="1"/>
    <col min="1245" max="1245" width="11.5703125" style="1" customWidth="1"/>
    <col min="1246" max="1246" width="2.28515625" style="1" customWidth="1"/>
    <col min="1247" max="1247" width="41" style="1" customWidth="1"/>
    <col min="1248" max="1248" width="14.28515625" style="1" customWidth="1"/>
    <col min="1249" max="1250" width="11.5703125" style="1" customWidth="1"/>
    <col min="1251" max="1251" width="21.85546875" style="1" customWidth="1"/>
    <col min="1252" max="1443" width="11.42578125" style="1"/>
    <col min="1444" max="1444" width="21.85546875" style="1" customWidth="1"/>
    <col min="1445" max="1445" width="13.85546875" style="1" customWidth="1"/>
    <col min="1446" max="1446" width="38.7109375" style="1" customWidth="1"/>
    <col min="1447" max="1447" width="3" style="1" bestFit="1" customWidth="1"/>
    <col min="1448" max="1448" width="32.28515625" style="1" customWidth="1"/>
    <col min="1449" max="1449" width="46.28515625" style="1" customWidth="1"/>
    <col min="1450" max="1450" width="19" style="1" customWidth="1"/>
    <col min="1451" max="1451" width="0" style="1" hidden="1" customWidth="1"/>
    <col min="1452" max="1452" width="17.7109375" style="1" customWidth="1"/>
    <col min="1453" max="1453" width="0" style="1" hidden="1" customWidth="1"/>
    <col min="1454" max="1454" width="22.28515625" style="1" customWidth="1"/>
    <col min="1455" max="1455" width="5.28515625" style="1" customWidth="1"/>
    <col min="1456" max="1456" width="36.28515625" style="1" customWidth="1"/>
    <col min="1457" max="1457" width="5.7109375" style="1" customWidth="1"/>
    <col min="1458" max="1458" width="0" style="1" hidden="1" customWidth="1"/>
    <col min="1459" max="1459" width="20.7109375" style="1" customWidth="1"/>
    <col min="1460" max="1460" width="4.85546875" style="1" customWidth="1"/>
    <col min="1461" max="1461" width="0" style="1" hidden="1" customWidth="1"/>
    <col min="1462" max="1462" width="24.7109375" style="1" customWidth="1"/>
    <col min="1463" max="1463" width="12.28515625" style="1" customWidth="1"/>
    <col min="1464" max="1464" width="0" style="1" hidden="1" customWidth="1"/>
    <col min="1465" max="1465" width="3.42578125" style="1" customWidth="1"/>
    <col min="1466" max="1466" width="0" style="1" hidden="1" customWidth="1"/>
    <col min="1467" max="1467" width="17.7109375" style="1" customWidth="1"/>
    <col min="1468" max="1468" width="3.42578125" style="1" customWidth="1"/>
    <col min="1469" max="1469" width="0" style="1" hidden="1" customWidth="1"/>
    <col min="1470" max="1470" width="23.7109375" style="1" customWidth="1"/>
    <col min="1471" max="1471" width="10" style="1" customWidth="1"/>
    <col min="1472" max="1472" width="0" style="1" hidden="1" customWidth="1"/>
    <col min="1473" max="1474" width="14.7109375" style="1" customWidth="1"/>
    <col min="1475" max="1475" width="12.85546875" style="1" customWidth="1"/>
    <col min="1476" max="1476" width="3.28515625" style="1" customWidth="1"/>
    <col min="1477" max="1477" width="30.28515625" style="1" customWidth="1"/>
    <col min="1478" max="1478" width="5" style="1" customWidth="1"/>
    <col min="1479" max="1479" width="0" style="1" hidden="1" customWidth="1"/>
    <col min="1480" max="1480" width="14.28515625" style="1" customWidth="1"/>
    <col min="1481" max="1481" width="5.7109375" style="1" customWidth="1"/>
    <col min="1482" max="1482" width="0" style="1" hidden="1" customWidth="1"/>
    <col min="1483" max="1483" width="17.28515625" style="1" customWidth="1"/>
    <col min="1484" max="1484" width="12.7109375" style="1" customWidth="1"/>
    <col min="1485" max="1485" width="0" style="1" hidden="1" customWidth="1"/>
    <col min="1486" max="1486" width="5.28515625" style="1" customWidth="1"/>
    <col min="1487" max="1487" width="0" style="1" hidden="1" customWidth="1"/>
    <col min="1488" max="1488" width="17" style="1" customWidth="1"/>
    <col min="1489" max="1489" width="6.28515625" style="1" customWidth="1"/>
    <col min="1490" max="1490" width="0" style="1" hidden="1" customWidth="1"/>
    <col min="1491" max="1491" width="14.28515625" style="1" customWidth="1"/>
    <col min="1492" max="1492" width="7.5703125" style="1" customWidth="1"/>
    <col min="1493" max="1493" width="0" style="1" hidden="1" customWidth="1"/>
    <col min="1494" max="1495" width="14.28515625" style="1" customWidth="1"/>
    <col min="1496" max="1496" width="20.85546875" style="1" customWidth="1"/>
    <col min="1497" max="1497" width="14.42578125" style="1" customWidth="1"/>
    <col min="1498" max="1498" width="15" style="1" customWidth="1"/>
    <col min="1499" max="1499" width="2.7109375" style="1" customWidth="1"/>
    <col min="1500" max="1500" width="11.7109375" style="1" customWidth="1"/>
    <col min="1501" max="1501" width="11.5703125" style="1" customWidth="1"/>
    <col min="1502" max="1502" width="2.28515625" style="1" customWidth="1"/>
    <col min="1503" max="1503" width="41" style="1" customWidth="1"/>
    <col min="1504" max="1504" width="14.28515625" style="1" customWidth="1"/>
    <col min="1505" max="1506" width="11.5703125" style="1" customWidth="1"/>
    <col min="1507" max="1507" width="21.85546875" style="1" customWidth="1"/>
    <col min="1508" max="1699" width="11.42578125" style="1"/>
    <col min="1700" max="1700" width="21.85546875" style="1" customWidth="1"/>
    <col min="1701" max="1701" width="13.85546875" style="1" customWidth="1"/>
    <col min="1702" max="1702" width="38.7109375" style="1" customWidth="1"/>
    <col min="1703" max="1703" width="3" style="1" bestFit="1" customWidth="1"/>
    <col min="1704" max="1704" width="32.28515625" style="1" customWidth="1"/>
    <col min="1705" max="1705" width="46.28515625" style="1" customWidth="1"/>
    <col min="1706" max="1706" width="19" style="1" customWidth="1"/>
    <col min="1707" max="1707" width="0" style="1" hidden="1" customWidth="1"/>
    <col min="1708" max="1708" width="17.7109375" style="1" customWidth="1"/>
    <col min="1709" max="1709" width="0" style="1" hidden="1" customWidth="1"/>
    <col min="1710" max="1710" width="22.28515625" style="1" customWidth="1"/>
    <col min="1711" max="1711" width="5.28515625" style="1" customWidth="1"/>
    <col min="1712" max="1712" width="36.28515625" style="1" customWidth="1"/>
    <col min="1713" max="1713" width="5.7109375" style="1" customWidth="1"/>
    <col min="1714" max="1714" width="0" style="1" hidden="1" customWidth="1"/>
    <col min="1715" max="1715" width="20.7109375" style="1" customWidth="1"/>
    <col min="1716" max="1716" width="4.85546875" style="1" customWidth="1"/>
    <col min="1717" max="1717" width="0" style="1" hidden="1" customWidth="1"/>
    <col min="1718" max="1718" width="24.7109375" style="1" customWidth="1"/>
    <col min="1719" max="1719" width="12.28515625" style="1" customWidth="1"/>
    <col min="1720" max="1720" width="0" style="1" hidden="1" customWidth="1"/>
    <col min="1721" max="1721" width="3.42578125" style="1" customWidth="1"/>
    <col min="1722" max="1722" width="0" style="1" hidden="1" customWidth="1"/>
    <col min="1723" max="1723" width="17.7109375" style="1" customWidth="1"/>
    <col min="1724" max="1724" width="3.42578125" style="1" customWidth="1"/>
    <col min="1725" max="1725" width="0" style="1" hidden="1" customWidth="1"/>
    <col min="1726" max="1726" width="23.7109375" style="1" customWidth="1"/>
    <col min="1727" max="1727" width="10" style="1" customWidth="1"/>
    <col min="1728" max="1728" width="0" style="1" hidden="1" customWidth="1"/>
    <col min="1729" max="1730" width="14.7109375" style="1" customWidth="1"/>
    <col min="1731" max="1731" width="12.85546875" style="1" customWidth="1"/>
    <col min="1732" max="1732" width="3.28515625" style="1" customWidth="1"/>
    <col min="1733" max="1733" width="30.28515625" style="1" customWidth="1"/>
    <col min="1734" max="1734" width="5" style="1" customWidth="1"/>
    <col min="1735" max="1735" width="0" style="1" hidden="1" customWidth="1"/>
    <col min="1736" max="1736" width="14.28515625" style="1" customWidth="1"/>
    <col min="1737" max="1737" width="5.7109375" style="1" customWidth="1"/>
    <col min="1738" max="1738" width="0" style="1" hidden="1" customWidth="1"/>
    <col min="1739" max="1739" width="17.28515625" style="1" customWidth="1"/>
    <col min="1740" max="1740" width="12.7109375" style="1" customWidth="1"/>
    <col min="1741" max="1741" width="0" style="1" hidden="1" customWidth="1"/>
    <col min="1742" max="1742" width="5.28515625" style="1" customWidth="1"/>
    <col min="1743" max="1743" width="0" style="1" hidden="1" customWidth="1"/>
    <col min="1744" max="1744" width="17" style="1" customWidth="1"/>
    <col min="1745" max="1745" width="6.28515625" style="1" customWidth="1"/>
    <col min="1746" max="1746" width="0" style="1" hidden="1" customWidth="1"/>
    <col min="1747" max="1747" width="14.28515625" style="1" customWidth="1"/>
    <col min="1748" max="1748" width="7.5703125" style="1" customWidth="1"/>
    <col min="1749" max="1749" width="0" style="1" hidden="1" customWidth="1"/>
    <col min="1750" max="1751" width="14.28515625" style="1" customWidth="1"/>
    <col min="1752" max="1752" width="20.85546875" style="1" customWidth="1"/>
    <col min="1753" max="1753" width="14.42578125" style="1" customWidth="1"/>
    <col min="1754" max="1754" width="15" style="1" customWidth="1"/>
    <col min="1755" max="1755" width="2.7109375" style="1" customWidth="1"/>
    <col min="1756" max="1756" width="11.7109375" style="1" customWidth="1"/>
    <col min="1757" max="1757" width="11.5703125" style="1" customWidth="1"/>
    <col min="1758" max="1758" width="2.28515625" style="1" customWidth="1"/>
    <col min="1759" max="1759" width="41" style="1" customWidth="1"/>
    <col min="1760" max="1760" width="14.28515625" style="1" customWidth="1"/>
    <col min="1761" max="1762" width="11.5703125" style="1" customWidth="1"/>
    <col min="1763" max="1763" width="21.85546875" style="1" customWidth="1"/>
    <col min="1764" max="1955" width="11.42578125" style="1"/>
    <col min="1956" max="1956" width="21.85546875" style="1" customWidth="1"/>
    <col min="1957" max="1957" width="13.85546875" style="1" customWidth="1"/>
    <col min="1958" max="1958" width="38.7109375" style="1" customWidth="1"/>
    <col min="1959" max="1959" width="3" style="1" bestFit="1" customWidth="1"/>
    <col min="1960" max="1960" width="32.28515625" style="1" customWidth="1"/>
    <col min="1961" max="1961" width="46.28515625" style="1" customWidth="1"/>
    <col min="1962" max="1962" width="19" style="1" customWidth="1"/>
    <col min="1963" max="1963" width="0" style="1" hidden="1" customWidth="1"/>
    <col min="1964" max="1964" width="17.7109375" style="1" customWidth="1"/>
    <col min="1965" max="1965" width="0" style="1" hidden="1" customWidth="1"/>
    <col min="1966" max="1966" width="22.28515625" style="1" customWidth="1"/>
    <col min="1967" max="1967" width="5.28515625" style="1" customWidth="1"/>
    <col min="1968" max="1968" width="36.28515625" style="1" customWidth="1"/>
    <col min="1969" max="1969" width="5.7109375" style="1" customWidth="1"/>
    <col min="1970" max="1970" width="0" style="1" hidden="1" customWidth="1"/>
    <col min="1971" max="1971" width="20.7109375" style="1" customWidth="1"/>
    <col min="1972" max="1972" width="4.85546875" style="1" customWidth="1"/>
    <col min="1973" max="1973" width="0" style="1" hidden="1" customWidth="1"/>
    <col min="1974" max="1974" width="24.7109375" style="1" customWidth="1"/>
    <col min="1975" max="1975" width="12.28515625" style="1" customWidth="1"/>
    <col min="1976" max="1976" width="0" style="1" hidden="1" customWidth="1"/>
    <col min="1977" max="1977" width="3.42578125" style="1" customWidth="1"/>
    <col min="1978" max="1978" width="0" style="1" hidden="1" customWidth="1"/>
    <col min="1979" max="1979" width="17.7109375" style="1" customWidth="1"/>
    <col min="1980" max="1980" width="3.42578125" style="1" customWidth="1"/>
    <col min="1981" max="1981" width="0" style="1" hidden="1" customWidth="1"/>
    <col min="1982" max="1982" width="23.7109375" style="1" customWidth="1"/>
    <col min="1983" max="1983" width="10" style="1" customWidth="1"/>
    <col min="1984" max="1984" width="0" style="1" hidden="1" customWidth="1"/>
    <col min="1985" max="1986" width="14.7109375" style="1" customWidth="1"/>
    <col min="1987" max="1987" width="12.85546875" style="1" customWidth="1"/>
    <col min="1988" max="1988" width="3.28515625" style="1" customWidth="1"/>
    <col min="1989" max="1989" width="30.28515625" style="1" customWidth="1"/>
    <col min="1990" max="1990" width="5" style="1" customWidth="1"/>
    <col min="1991" max="1991" width="0" style="1" hidden="1" customWidth="1"/>
    <col min="1992" max="1992" width="14.28515625" style="1" customWidth="1"/>
    <col min="1993" max="1993" width="5.7109375" style="1" customWidth="1"/>
    <col min="1994" max="1994" width="0" style="1" hidden="1" customWidth="1"/>
    <col min="1995" max="1995" width="17.28515625" style="1" customWidth="1"/>
    <col min="1996" max="1996" width="12.7109375" style="1" customWidth="1"/>
    <col min="1997" max="1997" width="0" style="1" hidden="1" customWidth="1"/>
    <col min="1998" max="1998" width="5.28515625" style="1" customWidth="1"/>
    <col min="1999" max="1999" width="0" style="1" hidden="1" customWidth="1"/>
    <col min="2000" max="2000" width="17" style="1" customWidth="1"/>
    <col min="2001" max="2001" width="6.28515625" style="1" customWidth="1"/>
    <col min="2002" max="2002" width="0" style="1" hidden="1" customWidth="1"/>
    <col min="2003" max="2003" width="14.28515625" style="1" customWidth="1"/>
    <col min="2004" max="2004" width="7.5703125" style="1" customWidth="1"/>
    <col min="2005" max="2005" width="0" style="1" hidden="1" customWidth="1"/>
    <col min="2006" max="2007" width="14.28515625" style="1" customWidth="1"/>
    <col min="2008" max="2008" width="20.85546875" style="1" customWidth="1"/>
    <col min="2009" max="2009" width="14.42578125" style="1" customWidth="1"/>
    <col min="2010" max="2010" width="15" style="1" customWidth="1"/>
    <col min="2011" max="2011" width="2.7109375" style="1" customWidth="1"/>
    <col min="2012" max="2012" width="11.7109375" style="1" customWidth="1"/>
    <col min="2013" max="2013" width="11.5703125" style="1" customWidth="1"/>
    <col min="2014" max="2014" width="2.28515625" style="1" customWidth="1"/>
    <col min="2015" max="2015" width="41" style="1" customWidth="1"/>
    <col min="2016" max="2016" width="14.28515625" style="1" customWidth="1"/>
    <col min="2017" max="2018" width="11.5703125" style="1" customWidth="1"/>
    <col min="2019" max="2019" width="21.85546875" style="1" customWidth="1"/>
    <col min="2020" max="2211" width="11.42578125" style="1"/>
    <col min="2212" max="2212" width="21.85546875" style="1" customWidth="1"/>
    <col min="2213" max="2213" width="13.85546875" style="1" customWidth="1"/>
    <col min="2214" max="2214" width="38.7109375" style="1" customWidth="1"/>
    <col min="2215" max="2215" width="3" style="1" bestFit="1" customWidth="1"/>
    <col min="2216" max="2216" width="32.28515625" style="1" customWidth="1"/>
    <col min="2217" max="2217" width="46.28515625" style="1" customWidth="1"/>
    <col min="2218" max="2218" width="19" style="1" customWidth="1"/>
    <col min="2219" max="2219" width="0" style="1" hidden="1" customWidth="1"/>
    <col min="2220" max="2220" width="17.7109375" style="1" customWidth="1"/>
    <col min="2221" max="2221" width="0" style="1" hidden="1" customWidth="1"/>
    <col min="2222" max="2222" width="22.28515625" style="1" customWidth="1"/>
    <col min="2223" max="2223" width="5.28515625" style="1" customWidth="1"/>
    <col min="2224" max="2224" width="36.28515625" style="1" customWidth="1"/>
    <col min="2225" max="2225" width="5.7109375" style="1" customWidth="1"/>
    <col min="2226" max="2226" width="0" style="1" hidden="1" customWidth="1"/>
    <col min="2227" max="2227" width="20.7109375" style="1" customWidth="1"/>
    <col min="2228" max="2228" width="4.85546875" style="1" customWidth="1"/>
    <col min="2229" max="2229" width="0" style="1" hidden="1" customWidth="1"/>
    <col min="2230" max="2230" width="24.7109375" style="1" customWidth="1"/>
    <col min="2231" max="2231" width="12.28515625" style="1" customWidth="1"/>
    <col min="2232" max="2232" width="0" style="1" hidden="1" customWidth="1"/>
    <col min="2233" max="2233" width="3.42578125" style="1" customWidth="1"/>
    <col min="2234" max="2234" width="0" style="1" hidden="1" customWidth="1"/>
    <col min="2235" max="2235" width="17.7109375" style="1" customWidth="1"/>
    <col min="2236" max="2236" width="3.42578125" style="1" customWidth="1"/>
    <col min="2237" max="2237" width="0" style="1" hidden="1" customWidth="1"/>
    <col min="2238" max="2238" width="23.7109375" style="1" customWidth="1"/>
    <col min="2239" max="2239" width="10" style="1" customWidth="1"/>
    <col min="2240" max="2240" width="0" style="1" hidden="1" customWidth="1"/>
    <col min="2241" max="2242" width="14.7109375" style="1" customWidth="1"/>
    <col min="2243" max="2243" width="12.85546875" style="1" customWidth="1"/>
    <col min="2244" max="2244" width="3.28515625" style="1" customWidth="1"/>
    <col min="2245" max="2245" width="30.28515625" style="1" customWidth="1"/>
    <col min="2246" max="2246" width="5" style="1" customWidth="1"/>
    <col min="2247" max="2247" width="0" style="1" hidden="1" customWidth="1"/>
    <col min="2248" max="2248" width="14.28515625" style="1" customWidth="1"/>
    <col min="2249" max="2249" width="5.7109375" style="1" customWidth="1"/>
    <col min="2250" max="2250" width="0" style="1" hidden="1" customWidth="1"/>
    <col min="2251" max="2251" width="17.28515625" style="1" customWidth="1"/>
    <col min="2252" max="2252" width="12.7109375" style="1" customWidth="1"/>
    <col min="2253" max="2253" width="0" style="1" hidden="1" customWidth="1"/>
    <col min="2254" max="2254" width="5.28515625" style="1" customWidth="1"/>
    <col min="2255" max="2255" width="0" style="1" hidden="1" customWidth="1"/>
    <col min="2256" max="2256" width="17" style="1" customWidth="1"/>
    <col min="2257" max="2257" width="6.28515625" style="1" customWidth="1"/>
    <col min="2258" max="2258" width="0" style="1" hidden="1" customWidth="1"/>
    <col min="2259" max="2259" width="14.28515625" style="1" customWidth="1"/>
    <col min="2260" max="2260" width="7.5703125" style="1" customWidth="1"/>
    <col min="2261" max="2261" width="0" style="1" hidden="1" customWidth="1"/>
    <col min="2262" max="2263" width="14.28515625" style="1" customWidth="1"/>
    <col min="2264" max="2264" width="20.85546875" style="1" customWidth="1"/>
    <col min="2265" max="2265" width="14.42578125" style="1" customWidth="1"/>
    <col min="2266" max="2266" width="15" style="1" customWidth="1"/>
    <col min="2267" max="2267" width="2.7109375" style="1" customWidth="1"/>
    <col min="2268" max="2268" width="11.7109375" style="1" customWidth="1"/>
    <col min="2269" max="2269" width="11.5703125" style="1" customWidth="1"/>
    <col min="2270" max="2270" width="2.28515625" style="1" customWidth="1"/>
    <col min="2271" max="2271" width="41" style="1" customWidth="1"/>
    <col min="2272" max="2272" width="14.28515625" style="1" customWidth="1"/>
    <col min="2273" max="2274" width="11.5703125" style="1" customWidth="1"/>
    <col min="2275" max="2275" width="21.85546875" style="1" customWidth="1"/>
    <col min="2276" max="2467" width="11.42578125" style="1"/>
    <col min="2468" max="2468" width="21.85546875" style="1" customWidth="1"/>
    <col min="2469" max="2469" width="13.85546875" style="1" customWidth="1"/>
    <col min="2470" max="2470" width="38.7109375" style="1" customWidth="1"/>
    <col min="2471" max="2471" width="3" style="1" bestFit="1" customWidth="1"/>
    <col min="2472" max="2472" width="32.28515625" style="1" customWidth="1"/>
    <col min="2473" max="2473" width="46.28515625" style="1" customWidth="1"/>
    <col min="2474" max="2474" width="19" style="1" customWidth="1"/>
    <col min="2475" max="2475" width="0" style="1" hidden="1" customWidth="1"/>
    <col min="2476" max="2476" width="17.7109375" style="1" customWidth="1"/>
    <col min="2477" max="2477" width="0" style="1" hidden="1" customWidth="1"/>
    <col min="2478" max="2478" width="22.28515625" style="1" customWidth="1"/>
    <col min="2479" max="2479" width="5.28515625" style="1" customWidth="1"/>
    <col min="2480" max="2480" width="36.28515625" style="1" customWidth="1"/>
    <col min="2481" max="2481" width="5.7109375" style="1" customWidth="1"/>
    <col min="2482" max="2482" width="0" style="1" hidden="1" customWidth="1"/>
    <col min="2483" max="2483" width="20.7109375" style="1" customWidth="1"/>
    <col min="2484" max="2484" width="4.85546875" style="1" customWidth="1"/>
    <col min="2485" max="2485" width="0" style="1" hidden="1" customWidth="1"/>
    <col min="2486" max="2486" width="24.7109375" style="1" customWidth="1"/>
    <col min="2487" max="2487" width="12.28515625" style="1" customWidth="1"/>
    <col min="2488" max="2488" width="0" style="1" hidden="1" customWidth="1"/>
    <col min="2489" max="2489" width="3.42578125" style="1" customWidth="1"/>
    <col min="2490" max="2490" width="0" style="1" hidden="1" customWidth="1"/>
    <col min="2491" max="2491" width="17.7109375" style="1" customWidth="1"/>
    <col min="2492" max="2492" width="3.42578125" style="1" customWidth="1"/>
    <col min="2493" max="2493" width="0" style="1" hidden="1" customWidth="1"/>
    <col min="2494" max="2494" width="23.7109375" style="1" customWidth="1"/>
    <col min="2495" max="2495" width="10" style="1" customWidth="1"/>
    <col min="2496" max="2496" width="0" style="1" hidden="1" customWidth="1"/>
    <col min="2497" max="2498" width="14.7109375" style="1" customWidth="1"/>
    <col min="2499" max="2499" width="12.85546875" style="1" customWidth="1"/>
    <col min="2500" max="2500" width="3.28515625" style="1" customWidth="1"/>
    <col min="2501" max="2501" width="30.28515625" style="1" customWidth="1"/>
    <col min="2502" max="2502" width="5" style="1" customWidth="1"/>
    <col min="2503" max="2503" width="0" style="1" hidden="1" customWidth="1"/>
    <col min="2504" max="2504" width="14.28515625" style="1" customWidth="1"/>
    <col min="2505" max="2505" width="5.7109375" style="1" customWidth="1"/>
    <col min="2506" max="2506" width="0" style="1" hidden="1" customWidth="1"/>
    <col min="2507" max="2507" width="17.28515625" style="1" customWidth="1"/>
    <col min="2508" max="2508" width="12.7109375" style="1" customWidth="1"/>
    <col min="2509" max="2509" width="0" style="1" hidden="1" customWidth="1"/>
    <col min="2510" max="2510" width="5.28515625" style="1" customWidth="1"/>
    <col min="2511" max="2511" width="0" style="1" hidden="1" customWidth="1"/>
    <col min="2512" max="2512" width="17" style="1" customWidth="1"/>
    <col min="2513" max="2513" width="6.28515625" style="1" customWidth="1"/>
    <col min="2514" max="2514" width="0" style="1" hidden="1" customWidth="1"/>
    <col min="2515" max="2515" width="14.28515625" style="1" customWidth="1"/>
    <col min="2516" max="2516" width="7.5703125" style="1" customWidth="1"/>
    <col min="2517" max="2517" width="0" style="1" hidden="1" customWidth="1"/>
    <col min="2518" max="2519" width="14.28515625" style="1" customWidth="1"/>
    <col min="2520" max="2520" width="20.85546875" style="1" customWidth="1"/>
    <col min="2521" max="2521" width="14.42578125" style="1" customWidth="1"/>
    <col min="2522" max="2522" width="15" style="1" customWidth="1"/>
    <col min="2523" max="2523" width="2.7109375" style="1" customWidth="1"/>
    <col min="2524" max="2524" width="11.7109375" style="1" customWidth="1"/>
    <col min="2525" max="2525" width="11.5703125" style="1" customWidth="1"/>
    <col min="2526" max="2526" width="2.28515625" style="1" customWidth="1"/>
    <col min="2527" max="2527" width="41" style="1" customWidth="1"/>
    <col min="2528" max="2528" width="14.28515625" style="1" customWidth="1"/>
    <col min="2529" max="2530" width="11.5703125" style="1" customWidth="1"/>
    <col min="2531" max="2531" width="21.85546875" style="1" customWidth="1"/>
    <col min="2532" max="2723" width="11.42578125" style="1"/>
    <col min="2724" max="2724" width="21.85546875" style="1" customWidth="1"/>
    <col min="2725" max="2725" width="13.85546875" style="1" customWidth="1"/>
    <col min="2726" max="2726" width="38.7109375" style="1" customWidth="1"/>
    <col min="2727" max="2727" width="3" style="1" bestFit="1" customWidth="1"/>
    <col min="2728" max="2728" width="32.28515625" style="1" customWidth="1"/>
    <col min="2729" max="2729" width="46.28515625" style="1" customWidth="1"/>
    <col min="2730" max="2730" width="19" style="1" customWidth="1"/>
    <col min="2731" max="2731" width="0" style="1" hidden="1" customWidth="1"/>
    <col min="2732" max="2732" width="17.7109375" style="1" customWidth="1"/>
    <col min="2733" max="2733" width="0" style="1" hidden="1" customWidth="1"/>
    <col min="2734" max="2734" width="22.28515625" style="1" customWidth="1"/>
    <col min="2735" max="2735" width="5.28515625" style="1" customWidth="1"/>
    <col min="2736" max="2736" width="36.28515625" style="1" customWidth="1"/>
    <col min="2737" max="2737" width="5.7109375" style="1" customWidth="1"/>
    <col min="2738" max="2738" width="0" style="1" hidden="1" customWidth="1"/>
    <col min="2739" max="2739" width="20.7109375" style="1" customWidth="1"/>
    <col min="2740" max="2740" width="4.85546875" style="1" customWidth="1"/>
    <col min="2741" max="2741" width="0" style="1" hidden="1" customWidth="1"/>
    <col min="2742" max="2742" width="24.7109375" style="1" customWidth="1"/>
    <col min="2743" max="2743" width="12.28515625" style="1" customWidth="1"/>
    <col min="2744" max="2744" width="0" style="1" hidden="1" customWidth="1"/>
    <col min="2745" max="2745" width="3.42578125" style="1" customWidth="1"/>
    <col min="2746" max="2746" width="0" style="1" hidden="1" customWidth="1"/>
    <col min="2747" max="2747" width="17.7109375" style="1" customWidth="1"/>
    <col min="2748" max="2748" width="3.42578125" style="1" customWidth="1"/>
    <col min="2749" max="2749" width="0" style="1" hidden="1" customWidth="1"/>
    <col min="2750" max="2750" width="23.7109375" style="1" customWidth="1"/>
    <col min="2751" max="2751" width="10" style="1" customWidth="1"/>
    <col min="2752" max="2752" width="0" style="1" hidden="1" customWidth="1"/>
    <col min="2753" max="2754" width="14.7109375" style="1" customWidth="1"/>
    <col min="2755" max="2755" width="12.85546875" style="1" customWidth="1"/>
    <col min="2756" max="2756" width="3.28515625" style="1" customWidth="1"/>
    <col min="2757" max="2757" width="30.28515625" style="1" customWidth="1"/>
    <col min="2758" max="2758" width="5" style="1" customWidth="1"/>
    <col min="2759" max="2759" width="0" style="1" hidden="1" customWidth="1"/>
    <col min="2760" max="2760" width="14.28515625" style="1" customWidth="1"/>
    <col min="2761" max="2761" width="5.7109375" style="1" customWidth="1"/>
    <col min="2762" max="2762" width="0" style="1" hidden="1" customWidth="1"/>
    <col min="2763" max="2763" width="17.28515625" style="1" customWidth="1"/>
    <col min="2764" max="2764" width="12.7109375" style="1" customWidth="1"/>
    <col min="2765" max="2765" width="0" style="1" hidden="1" customWidth="1"/>
    <col min="2766" max="2766" width="5.28515625" style="1" customWidth="1"/>
    <col min="2767" max="2767" width="0" style="1" hidden="1" customWidth="1"/>
    <col min="2768" max="2768" width="17" style="1" customWidth="1"/>
    <col min="2769" max="2769" width="6.28515625" style="1" customWidth="1"/>
    <col min="2770" max="2770" width="0" style="1" hidden="1" customWidth="1"/>
    <col min="2771" max="2771" width="14.28515625" style="1" customWidth="1"/>
    <col min="2772" max="2772" width="7.5703125" style="1" customWidth="1"/>
    <col min="2773" max="2773" width="0" style="1" hidden="1" customWidth="1"/>
    <col min="2774" max="2775" width="14.28515625" style="1" customWidth="1"/>
    <col min="2776" max="2776" width="20.85546875" style="1" customWidth="1"/>
    <col min="2777" max="2777" width="14.42578125" style="1" customWidth="1"/>
    <col min="2778" max="2778" width="15" style="1" customWidth="1"/>
    <col min="2779" max="2779" width="2.7109375" style="1" customWidth="1"/>
    <col min="2780" max="2780" width="11.7109375" style="1" customWidth="1"/>
    <col min="2781" max="2781" width="11.5703125" style="1" customWidth="1"/>
    <col min="2782" max="2782" width="2.28515625" style="1" customWidth="1"/>
    <col min="2783" max="2783" width="41" style="1" customWidth="1"/>
    <col min="2784" max="2784" width="14.28515625" style="1" customWidth="1"/>
    <col min="2785" max="2786" width="11.5703125" style="1" customWidth="1"/>
    <col min="2787" max="2787" width="21.85546875" style="1" customWidth="1"/>
    <col min="2788" max="2979" width="11.42578125" style="1"/>
    <col min="2980" max="2980" width="21.85546875" style="1" customWidth="1"/>
    <col min="2981" max="2981" width="13.85546875" style="1" customWidth="1"/>
    <col min="2982" max="2982" width="38.7109375" style="1" customWidth="1"/>
    <col min="2983" max="2983" width="3" style="1" bestFit="1" customWidth="1"/>
    <col min="2984" max="2984" width="32.28515625" style="1" customWidth="1"/>
    <col min="2985" max="2985" width="46.28515625" style="1" customWidth="1"/>
    <col min="2986" max="2986" width="19" style="1" customWidth="1"/>
    <col min="2987" max="2987" width="0" style="1" hidden="1" customWidth="1"/>
    <col min="2988" max="2988" width="17.7109375" style="1" customWidth="1"/>
    <col min="2989" max="2989" width="0" style="1" hidden="1" customWidth="1"/>
    <col min="2990" max="2990" width="22.28515625" style="1" customWidth="1"/>
    <col min="2991" max="2991" width="5.28515625" style="1" customWidth="1"/>
    <col min="2992" max="2992" width="36.28515625" style="1" customWidth="1"/>
    <col min="2993" max="2993" width="5.7109375" style="1" customWidth="1"/>
    <col min="2994" max="2994" width="0" style="1" hidden="1" customWidth="1"/>
    <col min="2995" max="2995" width="20.7109375" style="1" customWidth="1"/>
    <col min="2996" max="2996" width="4.85546875" style="1" customWidth="1"/>
    <col min="2997" max="2997" width="0" style="1" hidden="1" customWidth="1"/>
    <col min="2998" max="2998" width="24.7109375" style="1" customWidth="1"/>
    <col min="2999" max="2999" width="12.28515625" style="1" customWidth="1"/>
    <col min="3000" max="3000" width="0" style="1" hidden="1" customWidth="1"/>
    <col min="3001" max="3001" width="3.42578125" style="1" customWidth="1"/>
    <col min="3002" max="3002" width="0" style="1" hidden="1" customWidth="1"/>
    <col min="3003" max="3003" width="17.7109375" style="1" customWidth="1"/>
    <col min="3004" max="3004" width="3.42578125" style="1" customWidth="1"/>
    <col min="3005" max="3005" width="0" style="1" hidden="1" customWidth="1"/>
    <col min="3006" max="3006" width="23.7109375" style="1" customWidth="1"/>
    <col min="3007" max="3007" width="10" style="1" customWidth="1"/>
    <col min="3008" max="3008" width="0" style="1" hidden="1" customWidth="1"/>
    <col min="3009" max="3010" width="14.7109375" style="1" customWidth="1"/>
    <col min="3011" max="3011" width="12.85546875" style="1" customWidth="1"/>
    <col min="3012" max="3012" width="3.28515625" style="1" customWidth="1"/>
    <col min="3013" max="3013" width="30.28515625" style="1" customWidth="1"/>
    <col min="3014" max="3014" width="5" style="1" customWidth="1"/>
    <col min="3015" max="3015" width="0" style="1" hidden="1" customWidth="1"/>
    <col min="3016" max="3016" width="14.28515625" style="1" customWidth="1"/>
    <col min="3017" max="3017" width="5.7109375" style="1" customWidth="1"/>
    <col min="3018" max="3018" width="0" style="1" hidden="1" customWidth="1"/>
    <col min="3019" max="3019" width="17.28515625" style="1" customWidth="1"/>
    <col min="3020" max="3020" width="12.7109375" style="1" customWidth="1"/>
    <col min="3021" max="3021" width="0" style="1" hidden="1" customWidth="1"/>
    <col min="3022" max="3022" width="5.28515625" style="1" customWidth="1"/>
    <col min="3023" max="3023" width="0" style="1" hidden="1" customWidth="1"/>
    <col min="3024" max="3024" width="17" style="1" customWidth="1"/>
    <col min="3025" max="3025" width="6.28515625" style="1" customWidth="1"/>
    <col min="3026" max="3026" width="0" style="1" hidden="1" customWidth="1"/>
    <col min="3027" max="3027" width="14.28515625" style="1" customWidth="1"/>
    <col min="3028" max="3028" width="7.5703125" style="1" customWidth="1"/>
    <col min="3029" max="3029" width="0" style="1" hidden="1" customWidth="1"/>
    <col min="3030" max="3031" width="14.28515625" style="1" customWidth="1"/>
    <col min="3032" max="3032" width="20.85546875" style="1" customWidth="1"/>
    <col min="3033" max="3033" width="14.42578125" style="1" customWidth="1"/>
    <col min="3034" max="3034" width="15" style="1" customWidth="1"/>
    <col min="3035" max="3035" width="2.7109375" style="1" customWidth="1"/>
    <col min="3036" max="3036" width="11.7109375" style="1" customWidth="1"/>
    <col min="3037" max="3037" width="11.5703125" style="1" customWidth="1"/>
    <col min="3038" max="3038" width="2.28515625" style="1" customWidth="1"/>
    <col min="3039" max="3039" width="41" style="1" customWidth="1"/>
    <col min="3040" max="3040" width="14.28515625" style="1" customWidth="1"/>
    <col min="3041" max="3042" width="11.5703125" style="1" customWidth="1"/>
    <col min="3043" max="3043" width="21.85546875" style="1" customWidth="1"/>
    <col min="3044" max="3235" width="11.42578125" style="1"/>
    <col min="3236" max="3236" width="21.85546875" style="1" customWidth="1"/>
    <col min="3237" max="3237" width="13.85546875" style="1" customWidth="1"/>
    <col min="3238" max="3238" width="38.7109375" style="1" customWidth="1"/>
    <col min="3239" max="3239" width="3" style="1" bestFit="1" customWidth="1"/>
    <col min="3240" max="3240" width="32.28515625" style="1" customWidth="1"/>
    <col min="3241" max="3241" width="46.28515625" style="1" customWidth="1"/>
    <col min="3242" max="3242" width="19" style="1" customWidth="1"/>
    <col min="3243" max="3243" width="0" style="1" hidden="1" customWidth="1"/>
    <col min="3244" max="3244" width="17.7109375" style="1" customWidth="1"/>
    <col min="3245" max="3245" width="0" style="1" hidden="1" customWidth="1"/>
    <col min="3246" max="3246" width="22.28515625" style="1" customWidth="1"/>
    <col min="3247" max="3247" width="5.28515625" style="1" customWidth="1"/>
    <col min="3248" max="3248" width="36.28515625" style="1" customWidth="1"/>
    <col min="3249" max="3249" width="5.7109375" style="1" customWidth="1"/>
    <col min="3250" max="3250" width="0" style="1" hidden="1" customWidth="1"/>
    <col min="3251" max="3251" width="20.7109375" style="1" customWidth="1"/>
    <col min="3252" max="3252" width="4.85546875" style="1" customWidth="1"/>
    <col min="3253" max="3253" width="0" style="1" hidden="1" customWidth="1"/>
    <col min="3254" max="3254" width="24.7109375" style="1" customWidth="1"/>
    <col min="3255" max="3255" width="12.28515625" style="1" customWidth="1"/>
    <col min="3256" max="3256" width="0" style="1" hidden="1" customWidth="1"/>
    <col min="3257" max="3257" width="3.42578125" style="1" customWidth="1"/>
    <col min="3258" max="3258" width="0" style="1" hidden="1" customWidth="1"/>
    <col min="3259" max="3259" width="17.7109375" style="1" customWidth="1"/>
    <col min="3260" max="3260" width="3.42578125" style="1" customWidth="1"/>
    <col min="3261" max="3261" width="0" style="1" hidden="1" customWidth="1"/>
    <col min="3262" max="3262" width="23.7109375" style="1" customWidth="1"/>
    <col min="3263" max="3263" width="10" style="1" customWidth="1"/>
    <col min="3264" max="3264" width="0" style="1" hidden="1" customWidth="1"/>
    <col min="3265" max="3266" width="14.7109375" style="1" customWidth="1"/>
    <col min="3267" max="3267" width="12.85546875" style="1" customWidth="1"/>
    <col min="3268" max="3268" width="3.28515625" style="1" customWidth="1"/>
    <col min="3269" max="3269" width="30.28515625" style="1" customWidth="1"/>
    <col min="3270" max="3270" width="5" style="1" customWidth="1"/>
    <col min="3271" max="3271" width="0" style="1" hidden="1" customWidth="1"/>
    <col min="3272" max="3272" width="14.28515625" style="1" customWidth="1"/>
    <col min="3273" max="3273" width="5.7109375" style="1" customWidth="1"/>
    <col min="3274" max="3274" width="0" style="1" hidden="1" customWidth="1"/>
    <col min="3275" max="3275" width="17.28515625" style="1" customWidth="1"/>
    <col min="3276" max="3276" width="12.7109375" style="1" customWidth="1"/>
    <col min="3277" max="3277" width="0" style="1" hidden="1" customWidth="1"/>
    <col min="3278" max="3278" width="5.28515625" style="1" customWidth="1"/>
    <col min="3279" max="3279" width="0" style="1" hidden="1" customWidth="1"/>
    <col min="3280" max="3280" width="17" style="1" customWidth="1"/>
    <col min="3281" max="3281" width="6.28515625" style="1" customWidth="1"/>
    <col min="3282" max="3282" width="0" style="1" hidden="1" customWidth="1"/>
    <col min="3283" max="3283" width="14.28515625" style="1" customWidth="1"/>
    <col min="3284" max="3284" width="7.5703125" style="1" customWidth="1"/>
    <col min="3285" max="3285" width="0" style="1" hidden="1" customWidth="1"/>
    <col min="3286" max="3287" width="14.28515625" style="1" customWidth="1"/>
    <col min="3288" max="3288" width="20.85546875" style="1" customWidth="1"/>
    <col min="3289" max="3289" width="14.42578125" style="1" customWidth="1"/>
    <col min="3290" max="3290" width="15" style="1" customWidth="1"/>
    <col min="3291" max="3291" width="2.7109375" style="1" customWidth="1"/>
    <col min="3292" max="3292" width="11.7109375" style="1" customWidth="1"/>
    <col min="3293" max="3293" width="11.5703125" style="1" customWidth="1"/>
    <col min="3294" max="3294" width="2.28515625" style="1" customWidth="1"/>
    <col min="3295" max="3295" width="41" style="1" customWidth="1"/>
    <col min="3296" max="3296" width="14.28515625" style="1" customWidth="1"/>
    <col min="3297" max="3298" width="11.5703125" style="1" customWidth="1"/>
    <col min="3299" max="3299" width="21.85546875" style="1" customWidth="1"/>
    <col min="3300" max="3491" width="11.42578125" style="1"/>
    <col min="3492" max="3492" width="21.85546875" style="1" customWidth="1"/>
    <col min="3493" max="3493" width="13.85546875" style="1" customWidth="1"/>
    <col min="3494" max="3494" width="38.7109375" style="1" customWidth="1"/>
    <col min="3495" max="3495" width="3" style="1" bestFit="1" customWidth="1"/>
    <col min="3496" max="3496" width="32.28515625" style="1" customWidth="1"/>
    <col min="3497" max="3497" width="46.28515625" style="1" customWidth="1"/>
    <col min="3498" max="3498" width="19" style="1" customWidth="1"/>
    <col min="3499" max="3499" width="0" style="1" hidden="1" customWidth="1"/>
    <col min="3500" max="3500" width="17.7109375" style="1" customWidth="1"/>
    <col min="3501" max="3501" width="0" style="1" hidden="1" customWidth="1"/>
    <col min="3502" max="3502" width="22.28515625" style="1" customWidth="1"/>
    <col min="3503" max="3503" width="5.28515625" style="1" customWidth="1"/>
    <col min="3504" max="3504" width="36.28515625" style="1" customWidth="1"/>
    <col min="3505" max="3505" width="5.7109375" style="1" customWidth="1"/>
    <col min="3506" max="3506" width="0" style="1" hidden="1" customWidth="1"/>
    <col min="3507" max="3507" width="20.7109375" style="1" customWidth="1"/>
    <col min="3508" max="3508" width="4.85546875" style="1" customWidth="1"/>
    <col min="3509" max="3509" width="0" style="1" hidden="1" customWidth="1"/>
    <col min="3510" max="3510" width="24.7109375" style="1" customWidth="1"/>
    <col min="3511" max="3511" width="12.28515625" style="1" customWidth="1"/>
    <col min="3512" max="3512" width="0" style="1" hidden="1" customWidth="1"/>
    <col min="3513" max="3513" width="3.42578125" style="1" customWidth="1"/>
    <col min="3514" max="3514" width="0" style="1" hidden="1" customWidth="1"/>
    <col min="3515" max="3515" width="17.7109375" style="1" customWidth="1"/>
    <col min="3516" max="3516" width="3.42578125" style="1" customWidth="1"/>
    <col min="3517" max="3517" width="0" style="1" hidden="1" customWidth="1"/>
    <col min="3518" max="3518" width="23.7109375" style="1" customWidth="1"/>
    <col min="3519" max="3519" width="10" style="1" customWidth="1"/>
    <col min="3520" max="3520" width="0" style="1" hidden="1" customWidth="1"/>
    <col min="3521" max="3522" width="14.7109375" style="1" customWidth="1"/>
    <col min="3523" max="3523" width="12.85546875" style="1" customWidth="1"/>
    <col min="3524" max="3524" width="3.28515625" style="1" customWidth="1"/>
    <col min="3525" max="3525" width="30.28515625" style="1" customWidth="1"/>
    <col min="3526" max="3526" width="5" style="1" customWidth="1"/>
    <col min="3527" max="3527" width="0" style="1" hidden="1" customWidth="1"/>
    <col min="3528" max="3528" width="14.28515625" style="1" customWidth="1"/>
    <col min="3529" max="3529" width="5.7109375" style="1" customWidth="1"/>
    <col min="3530" max="3530" width="0" style="1" hidden="1" customWidth="1"/>
    <col min="3531" max="3531" width="17.28515625" style="1" customWidth="1"/>
    <col min="3532" max="3532" width="12.7109375" style="1" customWidth="1"/>
    <col min="3533" max="3533" width="0" style="1" hidden="1" customWidth="1"/>
    <col min="3534" max="3534" width="5.28515625" style="1" customWidth="1"/>
    <col min="3535" max="3535" width="0" style="1" hidden="1" customWidth="1"/>
    <col min="3536" max="3536" width="17" style="1" customWidth="1"/>
    <col min="3537" max="3537" width="6.28515625" style="1" customWidth="1"/>
    <col min="3538" max="3538" width="0" style="1" hidden="1" customWidth="1"/>
    <col min="3539" max="3539" width="14.28515625" style="1" customWidth="1"/>
    <col min="3540" max="3540" width="7.5703125" style="1" customWidth="1"/>
    <col min="3541" max="3541" width="0" style="1" hidden="1" customWidth="1"/>
    <col min="3542" max="3543" width="14.28515625" style="1" customWidth="1"/>
    <col min="3544" max="3544" width="20.85546875" style="1" customWidth="1"/>
    <col min="3545" max="3545" width="14.42578125" style="1" customWidth="1"/>
    <col min="3546" max="3546" width="15" style="1" customWidth="1"/>
    <col min="3547" max="3547" width="2.7109375" style="1" customWidth="1"/>
    <col min="3548" max="3548" width="11.7109375" style="1" customWidth="1"/>
    <col min="3549" max="3549" width="11.5703125" style="1" customWidth="1"/>
    <col min="3550" max="3550" width="2.28515625" style="1" customWidth="1"/>
    <col min="3551" max="3551" width="41" style="1" customWidth="1"/>
    <col min="3552" max="3552" width="14.28515625" style="1" customWidth="1"/>
    <col min="3553" max="3554" width="11.5703125" style="1" customWidth="1"/>
    <col min="3555" max="3555" width="21.85546875" style="1" customWidth="1"/>
    <col min="3556" max="3747" width="11.42578125" style="1"/>
    <col min="3748" max="3748" width="21.85546875" style="1" customWidth="1"/>
    <col min="3749" max="3749" width="13.85546875" style="1" customWidth="1"/>
    <col min="3750" max="3750" width="38.7109375" style="1" customWidth="1"/>
    <col min="3751" max="3751" width="3" style="1" bestFit="1" customWidth="1"/>
    <col min="3752" max="3752" width="32.28515625" style="1" customWidth="1"/>
    <col min="3753" max="3753" width="46.28515625" style="1" customWidth="1"/>
    <col min="3754" max="3754" width="19" style="1" customWidth="1"/>
    <col min="3755" max="3755" width="0" style="1" hidden="1" customWidth="1"/>
    <col min="3756" max="3756" width="17.7109375" style="1" customWidth="1"/>
    <col min="3757" max="3757" width="0" style="1" hidden="1" customWidth="1"/>
    <col min="3758" max="3758" width="22.28515625" style="1" customWidth="1"/>
    <col min="3759" max="3759" width="5.28515625" style="1" customWidth="1"/>
    <col min="3760" max="3760" width="36.28515625" style="1" customWidth="1"/>
    <col min="3761" max="3761" width="5.7109375" style="1" customWidth="1"/>
    <col min="3762" max="3762" width="0" style="1" hidden="1" customWidth="1"/>
    <col min="3763" max="3763" width="20.7109375" style="1" customWidth="1"/>
    <col min="3764" max="3764" width="4.85546875" style="1" customWidth="1"/>
    <col min="3765" max="3765" width="0" style="1" hidden="1" customWidth="1"/>
    <col min="3766" max="3766" width="24.7109375" style="1" customWidth="1"/>
    <col min="3767" max="3767" width="12.28515625" style="1" customWidth="1"/>
    <col min="3768" max="3768" width="0" style="1" hidden="1" customWidth="1"/>
    <col min="3769" max="3769" width="3.42578125" style="1" customWidth="1"/>
    <col min="3770" max="3770" width="0" style="1" hidden="1" customWidth="1"/>
    <col min="3771" max="3771" width="17.7109375" style="1" customWidth="1"/>
    <col min="3772" max="3772" width="3.42578125" style="1" customWidth="1"/>
    <col min="3773" max="3773" width="0" style="1" hidden="1" customWidth="1"/>
    <col min="3774" max="3774" width="23.7109375" style="1" customWidth="1"/>
    <col min="3775" max="3775" width="10" style="1" customWidth="1"/>
    <col min="3776" max="3776" width="0" style="1" hidden="1" customWidth="1"/>
    <col min="3777" max="3778" width="14.7109375" style="1" customWidth="1"/>
    <col min="3779" max="3779" width="12.85546875" style="1" customWidth="1"/>
    <col min="3780" max="3780" width="3.28515625" style="1" customWidth="1"/>
    <col min="3781" max="3781" width="30.28515625" style="1" customWidth="1"/>
    <col min="3782" max="3782" width="5" style="1" customWidth="1"/>
    <col min="3783" max="3783" width="0" style="1" hidden="1" customWidth="1"/>
    <col min="3784" max="3784" width="14.28515625" style="1" customWidth="1"/>
    <col min="3785" max="3785" width="5.7109375" style="1" customWidth="1"/>
    <col min="3786" max="3786" width="0" style="1" hidden="1" customWidth="1"/>
    <col min="3787" max="3787" width="17.28515625" style="1" customWidth="1"/>
    <col min="3788" max="3788" width="12.7109375" style="1" customWidth="1"/>
    <col min="3789" max="3789" width="0" style="1" hidden="1" customWidth="1"/>
    <col min="3790" max="3790" width="5.28515625" style="1" customWidth="1"/>
    <col min="3791" max="3791" width="0" style="1" hidden="1" customWidth="1"/>
    <col min="3792" max="3792" width="17" style="1" customWidth="1"/>
    <col min="3793" max="3793" width="6.28515625" style="1" customWidth="1"/>
    <col min="3794" max="3794" width="0" style="1" hidden="1" customWidth="1"/>
    <col min="3795" max="3795" width="14.28515625" style="1" customWidth="1"/>
    <col min="3796" max="3796" width="7.5703125" style="1" customWidth="1"/>
    <col min="3797" max="3797" width="0" style="1" hidden="1" customWidth="1"/>
    <col min="3798" max="3799" width="14.28515625" style="1" customWidth="1"/>
    <col min="3800" max="3800" width="20.85546875" style="1" customWidth="1"/>
    <col min="3801" max="3801" width="14.42578125" style="1" customWidth="1"/>
    <col min="3802" max="3802" width="15" style="1" customWidth="1"/>
    <col min="3803" max="3803" width="2.7109375" style="1" customWidth="1"/>
    <col min="3804" max="3804" width="11.7109375" style="1" customWidth="1"/>
    <col min="3805" max="3805" width="11.5703125" style="1" customWidth="1"/>
    <col min="3806" max="3806" width="2.28515625" style="1" customWidth="1"/>
    <col min="3807" max="3807" width="41" style="1" customWidth="1"/>
    <col min="3808" max="3808" width="14.28515625" style="1" customWidth="1"/>
    <col min="3809" max="3810" width="11.5703125" style="1" customWidth="1"/>
    <col min="3811" max="3811" width="21.85546875" style="1" customWidth="1"/>
    <col min="3812" max="4003" width="11.42578125" style="1"/>
    <col min="4004" max="4004" width="21.85546875" style="1" customWidth="1"/>
    <col min="4005" max="4005" width="13.85546875" style="1" customWidth="1"/>
    <col min="4006" max="4006" width="38.7109375" style="1" customWidth="1"/>
    <col min="4007" max="4007" width="3" style="1" bestFit="1" customWidth="1"/>
    <col min="4008" max="4008" width="32.28515625" style="1" customWidth="1"/>
    <col min="4009" max="4009" width="46.28515625" style="1" customWidth="1"/>
    <col min="4010" max="4010" width="19" style="1" customWidth="1"/>
    <col min="4011" max="4011" width="0" style="1" hidden="1" customWidth="1"/>
    <col min="4012" max="4012" width="17.7109375" style="1" customWidth="1"/>
    <col min="4013" max="4013" width="0" style="1" hidden="1" customWidth="1"/>
    <col min="4014" max="4014" width="22.28515625" style="1" customWidth="1"/>
    <col min="4015" max="4015" width="5.28515625" style="1" customWidth="1"/>
    <col min="4016" max="4016" width="36.28515625" style="1" customWidth="1"/>
    <col min="4017" max="4017" width="5.7109375" style="1" customWidth="1"/>
    <col min="4018" max="4018" width="0" style="1" hidden="1" customWidth="1"/>
    <col min="4019" max="4019" width="20.7109375" style="1" customWidth="1"/>
    <col min="4020" max="4020" width="4.85546875" style="1" customWidth="1"/>
    <col min="4021" max="4021" width="0" style="1" hidden="1" customWidth="1"/>
    <col min="4022" max="4022" width="24.7109375" style="1" customWidth="1"/>
    <col min="4023" max="4023" width="12.28515625" style="1" customWidth="1"/>
    <col min="4024" max="4024" width="0" style="1" hidden="1" customWidth="1"/>
    <col min="4025" max="4025" width="3.42578125" style="1" customWidth="1"/>
    <col min="4026" max="4026" width="0" style="1" hidden="1" customWidth="1"/>
    <col min="4027" max="4027" width="17.7109375" style="1" customWidth="1"/>
    <col min="4028" max="4028" width="3.42578125" style="1" customWidth="1"/>
    <col min="4029" max="4029" width="0" style="1" hidden="1" customWidth="1"/>
    <col min="4030" max="4030" width="23.7109375" style="1" customWidth="1"/>
    <col min="4031" max="4031" width="10" style="1" customWidth="1"/>
    <col min="4032" max="4032" width="0" style="1" hidden="1" customWidth="1"/>
    <col min="4033" max="4034" width="14.7109375" style="1" customWidth="1"/>
    <col min="4035" max="4035" width="12.85546875" style="1" customWidth="1"/>
    <col min="4036" max="4036" width="3.28515625" style="1" customWidth="1"/>
    <col min="4037" max="4037" width="30.28515625" style="1" customWidth="1"/>
    <col min="4038" max="4038" width="5" style="1" customWidth="1"/>
    <col min="4039" max="4039" width="0" style="1" hidden="1" customWidth="1"/>
    <col min="4040" max="4040" width="14.28515625" style="1" customWidth="1"/>
    <col min="4041" max="4041" width="5.7109375" style="1" customWidth="1"/>
    <col min="4042" max="4042" width="0" style="1" hidden="1" customWidth="1"/>
    <col min="4043" max="4043" width="17.28515625" style="1" customWidth="1"/>
    <col min="4044" max="4044" width="12.7109375" style="1" customWidth="1"/>
    <col min="4045" max="4045" width="0" style="1" hidden="1" customWidth="1"/>
    <col min="4046" max="4046" width="5.28515625" style="1" customWidth="1"/>
    <col min="4047" max="4047" width="0" style="1" hidden="1" customWidth="1"/>
    <col min="4048" max="4048" width="17" style="1" customWidth="1"/>
    <col min="4049" max="4049" width="6.28515625" style="1" customWidth="1"/>
    <col min="4050" max="4050" width="0" style="1" hidden="1" customWidth="1"/>
    <col min="4051" max="4051" width="14.28515625" style="1" customWidth="1"/>
    <col min="4052" max="4052" width="7.5703125" style="1" customWidth="1"/>
    <col min="4053" max="4053" width="0" style="1" hidden="1" customWidth="1"/>
    <col min="4054" max="4055" width="14.28515625" style="1" customWidth="1"/>
    <col min="4056" max="4056" width="20.85546875" style="1" customWidth="1"/>
    <col min="4057" max="4057" width="14.42578125" style="1" customWidth="1"/>
    <col min="4058" max="4058" width="15" style="1" customWidth="1"/>
    <col min="4059" max="4059" width="2.7109375" style="1" customWidth="1"/>
    <col min="4060" max="4060" width="11.7109375" style="1" customWidth="1"/>
    <col min="4061" max="4061" width="11.5703125" style="1" customWidth="1"/>
    <col min="4062" max="4062" width="2.28515625" style="1" customWidth="1"/>
    <col min="4063" max="4063" width="41" style="1" customWidth="1"/>
    <col min="4064" max="4064" width="14.28515625" style="1" customWidth="1"/>
    <col min="4065" max="4066" width="11.5703125" style="1" customWidth="1"/>
    <col min="4067" max="4067" width="21.85546875" style="1" customWidth="1"/>
    <col min="4068" max="4259" width="11.42578125" style="1"/>
    <col min="4260" max="4260" width="21.85546875" style="1" customWidth="1"/>
    <col min="4261" max="4261" width="13.85546875" style="1" customWidth="1"/>
    <col min="4262" max="4262" width="38.7109375" style="1" customWidth="1"/>
    <col min="4263" max="4263" width="3" style="1" bestFit="1" customWidth="1"/>
    <col min="4264" max="4264" width="32.28515625" style="1" customWidth="1"/>
    <col min="4265" max="4265" width="46.28515625" style="1" customWidth="1"/>
    <col min="4266" max="4266" width="19" style="1" customWidth="1"/>
    <col min="4267" max="4267" width="0" style="1" hidden="1" customWidth="1"/>
    <col min="4268" max="4268" width="17.7109375" style="1" customWidth="1"/>
    <col min="4269" max="4269" width="0" style="1" hidden="1" customWidth="1"/>
    <col min="4270" max="4270" width="22.28515625" style="1" customWidth="1"/>
    <col min="4271" max="4271" width="5.28515625" style="1" customWidth="1"/>
    <col min="4272" max="4272" width="36.28515625" style="1" customWidth="1"/>
    <col min="4273" max="4273" width="5.7109375" style="1" customWidth="1"/>
    <col min="4274" max="4274" width="0" style="1" hidden="1" customWidth="1"/>
    <col min="4275" max="4275" width="20.7109375" style="1" customWidth="1"/>
    <col min="4276" max="4276" width="4.85546875" style="1" customWidth="1"/>
    <col min="4277" max="4277" width="0" style="1" hidden="1" customWidth="1"/>
    <col min="4278" max="4278" width="24.7109375" style="1" customWidth="1"/>
    <col min="4279" max="4279" width="12.28515625" style="1" customWidth="1"/>
    <col min="4280" max="4280" width="0" style="1" hidden="1" customWidth="1"/>
    <col min="4281" max="4281" width="3.42578125" style="1" customWidth="1"/>
    <col min="4282" max="4282" width="0" style="1" hidden="1" customWidth="1"/>
    <col min="4283" max="4283" width="17.7109375" style="1" customWidth="1"/>
    <col min="4284" max="4284" width="3.42578125" style="1" customWidth="1"/>
    <col min="4285" max="4285" width="0" style="1" hidden="1" customWidth="1"/>
    <col min="4286" max="4286" width="23.7109375" style="1" customWidth="1"/>
    <col min="4287" max="4287" width="10" style="1" customWidth="1"/>
    <col min="4288" max="4288" width="0" style="1" hidden="1" customWidth="1"/>
    <col min="4289" max="4290" width="14.7109375" style="1" customWidth="1"/>
    <col min="4291" max="4291" width="12.85546875" style="1" customWidth="1"/>
    <col min="4292" max="4292" width="3.28515625" style="1" customWidth="1"/>
    <col min="4293" max="4293" width="30.28515625" style="1" customWidth="1"/>
    <col min="4294" max="4294" width="5" style="1" customWidth="1"/>
    <col min="4295" max="4295" width="0" style="1" hidden="1" customWidth="1"/>
    <col min="4296" max="4296" width="14.28515625" style="1" customWidth="1"/>
    <col min="4297" max="4297" width="5.7109375" style="1" customWidth="1"/>
    <col min="4298" max="4298" width="0" style="1" hidden="1" customWidth="1"/>
    <col min="4299" max="4299" width="17.28515625" style="1" customWidth="1"/>
    <col min="4300" max="4300" width="12.7109375" style="1" customWidth="1"/>
    <col min="4301" max="4301" width="0" style="1" hidden="1" customWidth="1"/>
    <col min="4302" max="4302" width="5.28515625" style="1" customWidth="1"/>
    <col min="4303" max="4303" width="0" style="1" hidden="1" customWidth="1"/>
    <col min="4304" max="4304" width="17" style="1" customWidth="1"/>
    <col min="4305" max="4305" width="6.28515625" style="1" customWidth="1"/>
    <col min="4306" max="4306" width="0" style="1" hidden="1" customWidth="1"/>
    <col min="4307" max="4307" width="14.28515625" style="1" customWidth="1"/>
    <col min="4308" max="4308" width="7.5703125" style="1" customWidth="1"/>
    <col min="4309" max="4309" width="0" style="1" hidden="1" customWidth="1"/>
    <col min="4310" max="4311" width="14.28515625" style="1" customWidth="1"/>
    <col min="4312" max="4312" width="20.85546875" style="1" customWidth="1"/>
    <col min="4313" max="4313" width="14.42578125" style="1" customWidth="1"/>
    <col min="4314" max="4314" width="15" style="1" customWidth="1"/>
    <col min="4315" max="4315" width="2.7109375" style="1" customWidth="1"/>
    <col min="4316" max="4316" width="11.7109375" style="1" customWidth="1"/>
    <col min="4317" max="4317" width="11.5703125" style="1" customWidth="1"/>
    <col min="4318" max="4318" width="2.28515625" style="1" customWidth="1"/>
    <col min="4319" max="4319" width="41" style="1" customWidth="1"/>
    <col min="4320" max="4320" width="14.28515625" style="1" customWidth="1"/>
    <col min="4321" max="4322" width="11.5703125" style="1" customWidth="1"/>
    <col min="4323" max="4323" width="21.85546875" style="1" customWidth="1"/>
    <col min="4324" max="4515" width="11.42578125" style="1"/>
    <col min="4516" max="4516" width="21.85546875" style="1" customWidth="1"/>
    <col min="4517" max="4517" width="13.85546875" style="1" customWidth="1"/>
    <col min="4518" max="4518" width="38.7109375" style="1" customWidth="1"/>
    <col min="4519" max="4519" width="3" style="1" bestFit="1" customWidth="1"/>
    <col min="4520" max="4520" width="32.28515625" style="1" customWidth="1"/>
    <col min="4521" max="4521" width="46.28515625" style="1" customWidth="1"/>
    <col min="4522" max="4522" width="19" style="1" customWidth="1"/>
    <col min="4523" max="4523" width="0" style="1" hidden="1" customWidth="1"/>
    <col min="4524" max="4524" width="17.7109375" style="1" customWidth="1"/>
    <col min="4525" max="4525" width="0" style="1" hidden="1" customWidth="1"/>
    <col min="4526" max="4526" width="22.28515625" style="1" customWidth="1"/>
    <col min="4527" max="4527" width="5.28515625" style="1" customWidth="1"/>
    <col min="4528" max="4528" width="36.28515625" style="1" customWidth="1"/>
    <col min="4529" max="4529" width="5.7109375" style="1" customWidth="1"/>
    <col min="4530" max="4530" width="0" style="1" hidden="1" customWidth="1"/>
    <col min="4531" max="4531" width="20.7109375" style="1" customWidth="1"/>
    <col min="4532" max="4532" width="4.85546875" style="1" customWidth="1"/>
    <col min="4533" max="4533" width="0" style="1" hidden="1" customWidth="1"/>
    <col min="4534" max="4534" width="24.7109375" style="1" customWidth="1"/>
    <col min="4535" max="4535" width="12.28515625" style="1" customWidth="1"/>
    <col min="4536" max="4536" width="0" style="1" hidden="1" customWidth="1"/>
    <col min="4537" max="4537" width="3.42578125" style="1" customWidth="1"/>
    <col min="4538" max="4538" width="0" style="1" hidden="1" customWidth="1"/>
    <col min="4539" max="4539" width="17.7109375" style="1" customWidth="1"/>
    <col min="4540" max="4540" width="3.42578125" style="1" customWidth="1"/>
    <col min="4541" max="4541" width="0" style="1" hidden="1" customWidth="1"/>
    <col min="4542" max="4542" width="23.7109375" style="1" customWidth="1"/>
    <col min="4543" max="4543" width="10" style="1" customWidth="1"/>
    <col min="4544" max="4544" width="0" style="1" hidden="1" customWidth="1"/>
    <col min="4545" max="4546" width="14.7109375" style="1" customWidth="1"/>
    <col min="4547" max="4547" width="12.85546875" style="1" customWidth="1"/>
    <col min="4548" max="4548" width="3.28515625" style="1" customWidth="1"/>
    <col min="4549" max="4549" width="30.28515625" style="1" customWidth="1"/>
    <col min="4550" max="4550" width="5" style="1" customWidth="1"/>
    <col min="4551" max="4551" width="0" style="1" hidden="1" customWidth="1"/>
    <col min="4552" max="4552" width="14.28515625" style="1" customWidth="1"/>
    <col min="4553" max="4553" width="5.7109375" style="1" customWidth="1"/>
    <col min="4554" max="4554" width="0" style="1" hidden="1" customWidth="1"/>
    <col min="4555" max="4555" width="17.28515625" style="1" customWidth="1"/>
    <col min="4556" max="4556" width="12.7109375" style="1" customWidth="1"/>
    <col min="4557" max="4557" width="0" style="1" hidden="1" customWidth="1"/>
    <col min="4558" max="4558" width="5.28515625" style="1" customWidth="1"/>
    <col min="4559" max="4559" width="0" style="1" hidden="1" customWidth="1"/>
    <col min="4560" max="4560" width="17" style="1" customWidth="1"/>
    <col min="4561" max="4561" width="6.28515625" style="1" customWidth="1"/>
    <col min="4562" max="4562" width="0" style="1" hidden="1" customWidth="1"/>
    <col min="4563" max="4563" width="14.28515625" style="1" customWidth="1"/>
    <col min="4564" max="4564" width="7.5703125" style="1" customWidth="1"/>
    <col min="4565" max="4565" width="0" style="1" hidden="1" customWidth="1"/>
    <col min="4566" max="4567" width="14.28515625" style="1" customWidth="1"/>
    <col min="4568" max="4568" width="20.85546875" style="1" customWidth="1"/>
    <col min="4569" max="4569" width="14.42578125" style="1" customWidth="1"/>
    <col min="4570" max="4570" width="15" style="1" customWidth="1"/>
    <col min="4571" max="4571" width="2.7109375" style="1" customWidth="1"/>
    <col min="4572" max="4572" width="11.7109375" style="1" customWidth="1"/>
    <col min="4573" max="4573" width="11.5703125" style="1" customWidth="1"/>
    <col min="4574" max="4574" width="2.28515625" style="1" customWidth="1"/>
    <col min="4575" max="4575" width="41" style="1" customWidth="1"/>
    <col min="4576" max="4576" width="14.28515625" style="1" customWidth="1"/>
    <col min="4577" max="4578" width="11.5703125" style="1" customWidth="1"/>
    <col min="4579" max="4579" width="21.85546875" style="1" customWidth="1"/>
    <col min="4580" max="4771" width="11.42578125" style="1"/>
    <col min="4772" max="4772" width="21.85546875" style="1" customWidth="1"/>
    <col min="4773" max="4773" width="13.85546875" style="1" customWidth="1"/>
    <col min="4774" max="4774" width="38.7109375" style="1" customWidth="1"/>
    <col min="4775" max="4775" width="3" style="1" bestFit="1" customWidth="1"/>
    <col min="4776" max="4776" width="32.28515625" style="1" customWidth="1"/>
    <col min="4777" max="4777" width="46.28515625" style="1" customWidth="1"/>
    <col min="4778" max="4778" width="19" style="1" customWidth="1"/>
    <col min="4779" max="4779" width="0" style="1" hidden="1" customWidth="1"/>
    <col min="4780" max="4780" width="17.7109375" style="1" customWidth="1"/>
    <col min="4781" max="4781" width="0" style="1" hidden="1" customWidth="1"/>
    <col min="4782" max="4782" width="22.28515625" style="1" customWidth="1"/>
    <col min="4783" max="4783" width="5.28515625" style="1" customWidth="1"/>
    <col min="4784" max="4784" width="36.28515625" style="1" customWidth="1"/>
    <col min="4785" max="4785" width="5.7109375" style="1" customWidth="1"/>
    <col min="4786" max="4786" width="0" style="1" hidden="1" customWidth="1"/>
    <col min="4787" max="4787" width="20.7109375" style="1" customWidth="1"/>
    <col min="4788" max="4788" width="4.85546875" style="1" customWidth="1"/>
    <col min="4789" max="4789" width="0" style="1" hidden="1" customWidth="1"/>
    <col min="4790" max="4790" width="24.7109375" style="1" customWidth="1"/>
    <col min="4791" max="4791" width="12.28515625" style="1" customWidth="1"/>
    <col min="4792" max="4792" width="0" style="1" hidden="1" customWidth="1"/>
    <col min="4793" max="4793" width="3.42578125" style="1" customWidth="1"/>
    <col min="4794" max="4794" width="0" style="1" hidden="1" customWidth="1"/>
    <col min="4795" max="4795" width="17.7109375" style="1" customWidth="1"/>
    <col min="4796" max="4796" width="3.42578125" style="1" customWidth="1"/>
    <col min="4797" max="4797" width="0" style="1" hidden="1" customWidth="1"/>
    <col min="4798" max="4798" width="23.7109375" style="1" customWidth="1"/>
    <col min="4799" max="4799" width="10" style="1" customWidth="1"/>
    <col min="4800" max="4800" width="0" style="1" hidden="1" customWidth="1"/>
    <col min="4801" max="4802" width="14.7109375" style="1" customWidth="1"/>
    <col min="4803" max="4803" width="12.85546875" style="1" customWidth="1"/>
    <col min="4804" max="4804" width="3.28515625" style="1" customWidth="1"/>
    <col min="4805" max="4805" width="30.28515625" style="1" customWidth="1"/>
    <col min="4806" max="4806" width="5" style="1" customWidth="1"/>
    <col min="4807" max="4807" width="0" style="1" hidden="1" customWidth="1"/>
    <col min="4808" max="4808" width="14.28515625" style="1" customWidth="1"/>
    <col min="4809" max="4809" width="5.7109375" style="1" customWidth="1"/>
    <col min="4810" max="4810" width="0" style="1" hidden="1" customWidth="1"/>
    <col min="4811" max="4811" width="17.28515625" style="1" customWidth="1"/>
    <col min="4812" max="4812" width="12.7109375" style="1" customWidth="1"/>
    <col min="4813" max="4813" width="0" style="1" hidden="1" customWidth="1"/>
    <col min="4814" max="4814" width="5.28515625" style="1" customWidth="1"/>
    <col min="4815" max="4815" width="0" style="1" hidden="1" customWidth="1"/>
    <col min="4816" max="4816" width="17" style="1" customWidth="1"/>
    <col min="4817" max="4817" width="6.28515625" style="1" customWidth="1"/>
    <col min="4818" max="4818" width="0" style="1" hidden="1" customWidth="1"/>
    <col min="4819" max="4819" width="14.28515625" style="1" customWidth="1"/>
    <col min="4820" max="4820" width="7.5703125" style="1" customWidth="1"/>
    <col min="4821" max="4821" width="0" style="1" hidden="1" customWidth="1"/>
    <col min="4822" max="4823" width="14.28515625" style="1" customWidth="1"/>
    <col min="4824" max="4824" width="20.85546875" style="1" customWidth="1"/>
    <col min="4825" max="4825" width="14.42578125" style="1" customWidth="1"/>
    <col min="4826" max="4826" width="15" style="1" customWidth="1"/>
    <col min="4827" max="4827" width="2.7109375" style="1" customWidth="1"/>
    <col min="4828" max="4828" width="11.7109375" style="1" customWidth="1"/>
    <col min="4829" max="4829" width="11.5703125" style="1" customWidth="1"/>
    <col min="4830" max="4830" width="2.28515625" style="1" customWidth="1"/>
    <col min="4831" max="4831" width="41" style="1" customWidth="1"/>
    <col min="4832" max="4832" width="14.28515625" style="1" customWidth="1"/>
    <col min="4833" max="4834" width="11.5703125" style="1" customWidth="1"/>
    <col min="4835" max="4835" width="21.85546875" style="1" customWidth="1"/>
    <col min="4836" max="5027" width="11.42578125" style="1"/>
    <col min="5028" max="5028" width="21.85546875" style="1" customWidth="1"/>
    <col min="5029" max="5029" width="13.85546875" style="1" customWidth="1"/>
    <col min="5030" max="5030" width="38.7109375" style="1" customWidth="1"/>
    <col min="5031" max="5031" width="3" style="1" bestFit="1" customWidth="1"/>
    <col min="5032" max="5032" width="32.28515625" style="1" customWidth="1"/>
    <col min="5033" max="5033" width="46.28515625" style="1" customWidth="1"/>
    <col min="5034" max="5034" width="19" style="1" customWidth="1"/>
    <col min="5035" max="5035" width="0" style="1" hidden="1" customWidth="1"/>
    <col min="5036" max="5036" width="17.7109375" style="1" customWidth="1"/>
    <col min="5037" max="5037" width="0" style="1" hidden="1" customWidth="1"/>
    <col min="5038" max="5038" width="22.28515625" style="1" customWidth="1"/>
    <col min="5039" max="5039" width="5.28515625" style="1" customWidth="1"/>
    <col min="5040" max="5040" width="36.28515625" style="1" customWidth="1"/>
    <col min="5041" max="5041" width="5.7109375" style="1" customWidth="1"/>
    <col min="5042" max="5042" width="0" style="1" hidden="1" customWidth="1"/>
    <col min="5043" max="5043" width="20.7109375" style="1" customWidth="1"/>
    <col min="5044" max="5044" width="4.85546875" style="1" customWidth="1"/>
    <col min="5045" max="5045" width="0" style="1" hidden="1" customWidth="1"/>
    <col min="5046" max="5046" width="24.7109375" style="1" customWidth="1"/>
    <col min="5047" max="5047" width="12.28515625" style="1" customWidth="1"/>
    <col min="5048" max="5048" width="0" style="1" hidden="1" customWidth="1"/>
    <col min="5049" max="5049" width="3.42578125" style="1" customWidth="1"/>
    <col min="5050" max="5050" width="0" style="1" hidden="1" customWidth="1"/>
    <col min="5051" max="5051" width="17.7109375" style="1" customWidth="1"/>
    <col min="5052" max="5052" width="3.42578125" style="1" customWidth="1"/>
    <col min="5053" max="5053" width="0" style="1" hidden="1" customWidth="1"/>
    <col min="5054" max="5054" width="23.7109375" style="1" customWidth="1"/>
    <col min="5055" max="5055" width="10" style="1" customWidth="1"/>
    <col min="5056" max="5056" width="0" style="1" hidden="1" customWidth="1"/>
    <col min="5057" max="5058" width="14.7109375" style="1" customWidth="1"/>
    <col min="5059" max="5059" width="12.85546875" style="1" customWidth="1"/>
    <col min="5060" max="5060" width="3.28515625" style="1" customWidth="1"/>
    <col min="5061" max="5061" width="30.28515625" style="1" customWidth="1"/>
    <col min="5062" max="5062" width="5" style="1" customWidth="1"/>
    <col min="5063" max="5063" width="0" style="1" hidden="1" customWidth="1"/>
    <col min="5064" max="5064" width="14.28515625" style="1" customWidth="1"/>
    <col min="5065" max="5065" width="5.7109375" style="1" customWidth="1"/>
    <col min="5066" max="5066" width="0" style="1" hidden="1" customWidth="1"/>
    <col min="5067" max="5067" width="17.28515625" style="1" customWidth="1"/>
    <col min="5068" max="5068" width="12.7109375" style="1" customWidth="1"/>
    <col min="5069" max="5069" width="0" style="1" hidden="1" customWidth="1"/>
    <col min="5070" max="5070" width="5.28515625" style="1" customWidth="1"/>
    <col min="5071" max="5071" width="0" style="1" hidden="1" customWidth="1"/>
    <col min="5072" max="5072" width="17" style="1" customWidth="1"/>
    <col min="5073" max="5073" width="6.28515625" style="1" customWidth="1"/>
    <col min="5074" max="5074" width="0" style="1" hidden="1" customWidth="1"/>
    <col min="5075" max="5075" width="14.28515625" style="1" customWidth="1"/>
    <col min="5076" max="5076" width="7.5703125" style="1" customWidth="1"/>
    <col min="5077" max="5077" width="0" style="1" hidden="1" customWidth="1"/>
    <col min="5078" max="5079" width="14.28515625" style="1" customWidth="1"/>
    <col min="5080" max="5080" width="20.85546875" style="1" customWidth="1"/>
    <col min="5081" max="5081" width="14.42578125" style="1" customWidth="1"/>
    <col min="5082" max="5082" width="15" style="1" customWidth="1"/>
    <col min="5083" max="5083" width="2.7109375" style="1" customWidth="1"/>
    <col min="5084" max="5084" width="11.7109375" style="1" customWidth="1"/>
    <col min="5085" max="5085" width="11.5703125" style="1" customWidth="1"/>
    <col min="5086" max="5086" width="2.28515625" style="1" customWidth="1"/>
    <col min="5087" max="5087" width="41" style="1" customWidth="1"/>
    <col min="5088" max="5088" width="14.28515625" style="1" customWidth="1"/>
    <col min="5089" max="5090" width="11.5703125" style="1" customWidth="1"/>
    <col min="5091" max="5091" width="21.85546875" style="1" customWidth="1"/>
    <col min="5092" max="5283" width="11.42578125" style="1"/>
    <col min="5284" max="5284" width="21.85546875" style="1" customWidth="1"/>
    <col min="5285" max="5285" width="13.85546875" style="1" customWidth="1"/>
    <col min="5286" max="5286" width="38.7109375" style="1" customWidth="1"/>
    <col min="5287" max="5287" width="3" style="1" bestFit="1" customWidth="1"/>
    <col min="5288" max="5288" width="32.28515625" style="1" customWidth="1"/>
    <col min="5289" max="5289" width="46.28515625" style="1" customWidth="1"/>
    <col min="5290" max="5290" width="19" style="1" customWidth="1"/>
    <col min="5291" max="5291" width="0" style="1" hidden="1" customWidth="1"/>
    <col min="5292" max="5292" width="17.7109375" style="1" customWidth="1"/>
    <col min="5293" max="5293" width="0" style="1" hidden="1" customWidth="1"/>
    <col min="5294" max="5294" width="22.28515625" style="1" customWidth="1"/>
    <col min="5295" max="5295" width="5.28515625" style="1" customWidth="1"/>
    <col min="5296" max="5296" width="36.28515625" style="1" customWidth="1"/>
    <col min="5297" max="5297" width="5.7109375" style="1" customWidth="1"/>
    <col min="5298" max="5298" width="0" style="1" hidden="1" customWidth="1"/>
    <col min="5299" max="5299" width="20.7109375" style="1" customWidth="1"/>
    <col min="5300" max="5300" width="4.85546875" style="1" customWidth="1"/>
    <col min="5301" max="5301" width="0" style="1" hidden="1" customWidth="1"/>
    <col min="5302" max="5302" width="24.7109375" style="1" customWidth="1"/>
    <col min="5303" max="5303" width="12.28515625" style="1" customWidth="1"/>
    <col min="5304" max="5304" width="0" style="1" hidden="1" customWidth="1"/>
    <col min="5305" max="5305" width="3.42578125" style="1" customWidth="1"/>
    <col min="5306" max="5306" width="0" style="1" hidden="1" customWidth="1"/>
    <col min="5307" max="5307" width="17.7109375" style="1" customWidth="1"/>
    <col min="5308" max="5308" width="3.42578125" style="1" customWidth="1"/>
    <col min="5309" max="5309" width="0" style="1" hidden="1" customWidth="1"/>
    <col min="5310" max="5310" width="23.7109375" style="1" customWidth="1"/>
    <col min="5311" max="5311" width="10" style="1" customWidth="1"/>
    <col min="5312" max="5312" width="0" style="1" hidden="1" customWidth="1"/>
    <col min="5313" max="5314" width="14.7109375" style="1" customWidth="1"/>
    <col min="5315" max="5315" width="12.85546875" style="1" customWidth="1"/>
    <col min="5316" max="5316" width="3.28515625" style="1" customWidth="1"/>
    <col min="5317" max="5317" width="30.28515625" style="1" customWidth="1"/>
    <col min="5318" max="5318" width="5" style="1" customWidth="1"/>
    <col min="5319" max="5319" width="0" style="1" hidden="1" customWidth="1"/>
    <col min="5320" max="5320" width="14.28515625" style="1" customWidth="1"/>
    <col min="5321" max="5321" width="5.7109375" style="1" customWidth="1"/>
    <col min="5322" max="5322" width="0" style="1" hidden="1" customWidth="1"/>
    <col min="5323" max="5323" width="17.28515625" style="1" customWidth="1"/>
    <col min="5324" max="5324" width="12.7109375" style="1" customWidth="1"/>
    <col min="5325" max="5325" width="0" style="1" hidden="1" customWidth="1"/>
    <col min="5326" max="5326" width="5.28515625" style="1" customWidth="1"/>
    <col min="5327" max="5327" width="0" style="1" hidden="1" customWidth="1"/>
    <col min="5328" max="5328" width="17" style="1" customWidth="1"/>
    <col min="5329" max="5329" width="6.28515625" style="1" customWidth="1"/>
    <col min="5330" max="5330" width="0" style="1" hidden="1" customWidth="1"/>
    <col min="5331" max="5331" width="14.28515625" style="1" customWidth="1"/>
    <col min="5332" max="5332" width="7.5703125" style="1" customWidth="1"/>
    <col min="5333" max="5333" width="0" style="1" hidden="1" customWidth="1"/>
    <col min="5334" max="5335" width="14.28515625" style="1" customWidth="1"/>
    <col min="5336" max="5336" width="20.85546875" style="1" customWidth="1"/>
    <col min="5337" max="5337" width="14.42578125" style="1" customWidth="1"/>
    <col min="5338" max="5338" width="15" style="1" customWidth="1"/>
    <col min="5339" max="5339" width="2.7109375" style="1" customWidth="1"/>
    <col min="5340" max="5340" width="11.7109375" style="1" customWidth="1"/>
    <col min="5341" max="5341" width="11.5703125" style="1" customWidth="1"/>
    <col min="5342" max="5342" width="2.28515625" style="1" customWidth="1"/>
    <col min="5343" max="5343" width="41" style="1" customWidth="1"/>
    <col min="5344" max="5344" width="14.28515625" style="1" customWidth="1"/>
    <col min="5345" max="5346" width="11.5703125" style="1" customWidth="1"/>
    <col min="5347" max="5347" width="21.85546875" style="1" customWidth="1"/>
    <col min="5348" max="5539" width="11.42578125" style="1"/>
    <col min="5540" max="5540" width="21.85546875" style="1" customWidth="1"/>
    <col min="5541" max="5541" width="13.85546875" style="1" customWidth="1"/>
    <col min="5542" max="5542" width="38.7109375" style="1" customWidth="1"/>
    <col min="5543" max="5543" width="3" style="1" bestFit="1" customWidth="1"/>
    <col min="5544" max="5544" width="32.28515625" style="1" customWidth="1"/>
    <col min="5545" max="5545" width="46.28515625" style="1" customWidth="1"/>
    <col min="5546" max="5546" width="19" style="1" customWidth="1"/>
    <col min="5547" max="5547" width="0" style="1" hidden="1" customWidth="1"/>
    <col min="5548" max="5548" width="17.7109375" style="1" customWidth="1"/>
    <col min="5549" max="5549" width="0" style="1" hidden="1" customWidth="1"/>
    <col min="5550" max="5550" width="22.28515625" style="1" customWidth="1"/>
    <col min="5551" max="5551" width="5.28515625" style="1" customWidth="1"/>
    <col min="5552" max="5552" width="36.28515625" style="1" customWidth="1"/>
    <col min="5553" max="5553" width="5.7109375" style="1" customWidth="1"/>
    <col min="5554" max="5554" width="0" style="1" hidden="1" customWidth="1"/>
    <col min="5555" max="5555" width="20.7109375" style="1" customWidth="1"/>
    <col min="5556" max="5556" width="4.85546875" style="1" customWidth="1"/>
    <col min="5557" max="5557" width="0" style="1" hidden="1" customWidth="1"/>
    <col min="5558" max="5558" width="24.7109375" style="1" customWidth="1"/>
    <col min="5559" max="5559" width="12.28515625" style="1" customWidth="1"/>
    <col min="5560" max="5560" width="0" style="1" hidden="1" customWidth="1"/>
    <col min="5561" max="5561" width="3.42578125" style="1" customWidth="1"/>
    <col min="5562" max="5562" width="0" style="1" hidden="1" customWidth="1"/>
    <col min="5563" max="5563" width="17.7109375" style="1" customWidth="1"/>
    <col min="5564" max="5564" width="3.42578125" style="1" customWidth="1"/>
    <col min="5565" max="5565" width="0" style="1" hidden="1" customWidth="1"/>
    <col min="5566" max="5566" width="23.7109375" style="1" customWidth="1"/>
    <col min="5567" max="5567" width="10" style="1" customWidth="1"/>
    <col min="5568" max="5568" width="0" style="1" hidden="1" customWidth="1"/>
    <col min="5569" max="5570" width="14.7109375" style="1" customWidth="1"/>
    <col min="5571" max="5571" width="12.85546875" style="1" customWidth="1"/>
    <col min="5572" max="5572" width="3.28515625" style="1" customWidth="1"/>
    <col min="5573" max="5573" width="30.28515625" style="1" customWidth="1"/>
    <col min="5574" max="5574" width="5" style="1" customWidth="1"/>
    <col min="5575" max="5575" width="0" style="1" hidden="1" customWidth="1"/>
    <col min="5576" max="5576" width="14.28515625" style="1" customWidth="1"/>
    <col min="5577" max="5577" width="5.7109375" style="1" customWidth="1"/>
    <col min="5578" max="5578" width="0" style="1" hidden="1" customWidth="1"/>
    <col min="5579" max="5579" width="17.28515625" style="1" customWidth="1"/>
    <col min="5580" max="5580" width="12.7109375" style="1" customWidth="1"/>
    <col min="5581" max="5581" width="0" style="1" hidden="1" customWidth="1"/>
    <col min="5582" max="5582" width="5.28515625" style="1" customWidth="1"/>
    <col min="5583" max="5583" width="0" style="1" hidden="1" customWidth="1"/>
    <col min="5584" max="5584" width="17" style="1" customWidth="1"/>
    <col min="5585" max="5585" width="6.28515625" style="1" customWidth="1"/>
    <col min="5586" max="5586" width="0" style="1" hidden="1" customWidth="1"/>
    <col min="5587" max="5587" width="14.28515625" style="1" customWidth="1"/>
    <col min="5588" max="5588" width="7.5703125" style="1" customWidth="1"/>
    <col min="5589" max="5589" width="0" style="1" hidden="1" customWidth="1"/>
    <col min="5590" max="5591" width="14.28515625" style="1" customWidth="1"/>
    <col min="5592" max="5592" width="20.85546875" style="1" customWidth="1"/>
    <col min="5593" max="5593" width="14.42578125" style="1" customWidth="1"/>
    <col min="5594" max="5594" width="15" style="1" customWidth="1"/>
    <col min="5595" max="5595" width="2.7109375" style="1" customWidth="1"/>
    <col min="5596" max="5596" width="11.7109375" style="1" customWidth="1"/>
    <col min="5597" max="5597" width="11.5703125" style="1" customWidth="1"/>
    <col min="5598" max="5598" width="2.28515625" style="1" customWidth="1"/>
    <col min="5599" max="5599" width="41" style="1" customWidth="1"/>
    <col min="5600" max="5600" width="14.28515625" style="1" customWidth="1"/>
    <col min="5601" max="5602" width="11.5703125" style="1" customWidth="1"/>
    <col min="5603" max="5603" width="21.85546875" style="1" customWidth="1"/>
    <col min="5604" max="5795" width="11.42578125" style="1"/>
    <col min="5796" max="5796" width="21.85546875" style="1" customWidth="1"/>
    <col min="5797" max="5797" width="13.85546875" style="1" customWidth="1"/>
    <col min="5798" max="5798" width="38.7109375" style="1" customWidth="1"/>
    <col min="5799" max="5799" width="3" style="1" bestFit="1" customWidth="1"/>
    <col min="5800" max="5800" width="32.28515625" style="1" customWidth="1"/>
    <col min="5801" max="5801" width="46.28515625" style="1" customWidth="1"/>
    <col min="5802" max="5802" width="19" style="1" customWidth="1"/>
    <col min="5803" max="5803" width="0" style="1" hidden="1" customWidth="1"/>
    <col min="5804" max="5804" width="17.7109375" style="1" customWidth="1"/>
    <col min="5805" max="5805" width="0" style="1" hidden="1" customWidth="1"/>
    <col min="5806" max="5806" width="22.28515625" style="1" customWidth="1"/>
    <col min="5807" max="5807" width="5.28515625" style="1" customWidth="1"/>
    <col min="5808" max="5808" width="36.28515625" style="1" customWidth="1"/>
    <col min="5809" max="5809" width="5.7109375" style="1" customWidth="1"/>
    <col min="5810" max="5810" width="0" style="1" hidden="1" customWidth="1"/>
    <col min="5811" max="5811" width="20.7109375" style="1" customWidth="1"/>
    <col min="5812" max="5812" width="4.85546875" style="1" customWidth="1"/>
    <col min="5813" max="5813" width="0" style="1" hidden="1" customWidth="1"/>
    <col min="5814" max="5814" width="24.7109375" style="1" customWidth="1"/>
    <col min="5815" max="5815" width="12.28515625" style="1" customWidth="1"/>
    <col min="5816" max="5816" width="0" style="1" hidden="1" customWidth="1"/>
    <col min="5817" max="5817" width="3.42578125" style="1" customWidth="1"/>
    <col min="5818" max="5818" width="0" style="1" hidden="1" customWidth="1"/>
    <col min="5819" max="5819" width="17.7109375" style="1" customWidth="1"/>
    <col min="5820" max="5820" width="3.42578125" style="1" customWidth="1"/>
    <col min="5821" max="5821" width="0" style="1" hidden="1" customWidth="1"/>
    <col min="5822" max="5822" width="23.7109375" style="1" customWidth="1"/>
    <col min="5823" max="5823" width="10" style="1" customWidth="1"/>
    <col min="5824" max="5824" width="0" style="1" hidden="1" customWidth="1"/>
    <col min="5825" max="5826" width="14.7109375" style="1" customWidth="1"/>
    <col min="5827" max="5827" width="12.85546875" style="1" customWidth="1"/>
    <col min="5828" max="5828" width="3.28515625" style="1" customWidth="1"/>
    <col min="5829" max="5829" width="30.28515625" style="1" customWidth="1"/>
    <col min="5830" max="5830" width="5" style="1" customWidth="1"/>
    <col min="5831" max="5831" width="0" style="1" hidden="1" customWidth="1"/>
    <col min="5832" max="5832" width="14.28515625" style="1" customWidth="1"/>
    <col min="5833" max="5833" width="5.7109375" style="1" customWidth="1"/>
    <col min="5834" max="5834" width="0" style="1" hidden="1" customWidth="1"/>
    <col min="5835" max="5835" width="17.28515625" style="1" customWidth="1"/>
    <col min="5836" max="5836" width="12.7109375" style="1" customWidth="1"/>
    <col min="5837" max="5837" width="0" style="1" hidden="1" customWidth="1"/>
    <col min="5838" max="5838" width="5.28515625" style="1" customWidth="1"/>
    <col min="5839" max="5839" width="0" style="1" hidden="1" customWidth="1"/>
    <col min="5840" max="5840" width="17" style="1" customWidth="1"/>
    <col min="5841" max="5841" width="6.28515625" style="1" customWidth="1"/>
    <col min="5842" max="5842" width="0" style="1" hidden="1" customWidth="1"/>
    <col min="5843" max="5843" width="14.28515625" style="1" customWidth="1"/>
    <col min="5844" max="5844" width="7.5703125" style="1" customWidth="1"/>
    <col min="5845" max="5845" width="0" style="1" hidden="1" customWidth="1"/>
    <col min="5846" max="5847" width="14.28515625" style="1" customWidth="1"/>
    <col min="5848" max="5848" width="20.85546875" style="1" customWidth="1"/>
    <col min="5849" max="5849" width="14.42578125" style="1" customWidth="1"/>
    <col min="5850" max="5850" width="15" style="1" customWidth="1"/>
    <col min="5851" max="5851" width="2.7109375" style="1" customWidth="1"/>
    <col min="5852" max="5852" width="11.7109375" style="1" customWidth="1"/>
    <col min="5853" max="5853" width="11.5703125" style="1" customWidth="1"/>
    <col min="5854" max="5854" width="2.28515625" style="1" customWidth="1"/>
    <col min="5855" max="5855" width="41" style="1" customWidth="1"/>
    <col min="5856" max="5856" width="14.28515625" style="1" customWidth="1"/>
    <col min="5857" max="5858" width="11.5703125" style="1" customWidth="1"/>
    <col min="5859" max="5859" width="21.85546875" style="1" customWidth="1"/>
    <col min="5860" max="6051" width="11.42578125" style="1"/>
    <col min="6052" max="6052" width="21.85546875" style="1" customWidth="1"/>
    <col min="6053" max="6053" width="13.85546875" style="1" customWidth="1"/>
    <col min="6054" max="6054" width="38.7109375" style="1" customWidth="1"/>
    <col min="6055" max="6055" width="3" style="1" bestFit="1" customWidth="1"/>
    <col min="6056" max="6056" width="32.28515625" style="1" customWidth="1"/>
    <col min="6057" max="6057" width="46.28515625" style="1" customWidth="1"/>
    <col min="6058" max="6058" width="19" style="1" customWidth="1"/>
    <col min="6059" max="6059" width="0" style="1" hidden="1" customWidth="1"/>
    <col min="6060" max="6060" width="17.7109375" style="1" customWidth="1"/>
    <col min="6061" max="6061" width="0" style="1" hidden="1" customWidth="1"/>
    <col min="6062" max="6062" width="22.28515625" style="1" customWidth="1"/>
    <col min="6063" max="6063" width="5.28515625" style="1" customWidth="1"/>
    <col min="6064" max="6064" width="36.28515625" style="1" customWidth="1"/>
    <col min="6065" max="6065" width="5.7109375" style="1" customWidth="1"/>
    <col min="6066" max="6066" width="0" style="1" hidden="1" customWidth="1"/>
    <col min="6067" max="6067" width="20.7109375" style="1" customWidth="1"/>
    <col min="6068" max="6068" width="4.85546875" style="1" customWidth="1"/>
    <col min="6069" max="6069" width="0" style="1" hidden="1" customWidth="1"/>
    <col min="6070" max="6070" width="24.7109375" style="1" customWidth="1"/>
    <col min="6071" max="6071" width="12.28515625" style="1" customWidth="1"/>
    <col min="6072" max="6072" width="0" style="1" hidden="1" customWidth="1"/>
    <col min="6073" max="6073" width="3.42578125" style="1" customWidth="1"/>
    <col min="6074" max="6074" width="0" style="1" hidden="1" customWidth="1"/>
    <col min="6075" max="6075" width="17.7109375" style="1" customWidth="1"/>
    <col min="6076" max="6076" width="3.42578125" style="1" customWidth="1"/>
    <col min="6077" max="6077" width="0" style="1" hidden="1" customWidth="1"/>
    <col min="6078" max="6078" width="23.7109375" style="1" customWidth="1"/>
    <col min="6079" max="6079" width="10" style="1" customWidth="1"/>
    <col min="6080" max="6080" width="0" style="1" hidden="1" customWidth="1"/>
    <col min="6081" max="6082" width="14.7109375" style="1" customWidth="1"/>
    <col min="6083" max="6083" width="12.85546875" style="1" customWidth="1"/>
    <col min="6084" max="6084" width="3.28515625" style="1" customWidth="1"/>
    <col min="6085" max="6085" width="30.28515625" style="1" customWidth="1"/>
    <col min="6086" max="6086" width="5" style="1" customWidth="1"/>
    <col min="6087" max="6087" width="0" style="1" hidden="1" customWidth="1"/>
    <col min="6088" max="6088" width="14.28515625" style="1" customWidth="1"/>
    <col min="6089" max="6089" width="5.7109375" style="1" customWidth="1"/>
    <col min="6090" max="6090" width="0" style="1" hidden="1" customWidth="1"/>
    <col min="6091" max="6091" width="17.28515625" style="1" customWidth="1"/>
    <col min="6092" max="6092" width="12.7109375" style="1" customWidth="1"/>
    <col min="6093" max="6093" width="0" style="1" hidden="1" customWidth="1"/>
    <col min="6094" max="6094" width="5.28515625" style="1" customWidth="1"/>
    <col min="6095" max="6095" width="0" style="1" hidden="1" customWidth="1"/>
    <col min="6096" max="6096" width="17" style="1" customWidth="1"/>
    <col min="6097" max="6097" width="6.28515625" style="1" customWidth="1"/>
    <col min="6098" max="6098" width="0" style="1" hidden="1" customWidth="1"/>
    <col min="6099" max="6099" width="14.28515625" style="1" customWidth="1"/>
    <col min="6100" max="6100" width="7.5703125" style="1" customWidth="1"/>
    <col min="6101" max="6101" width="0" style="1" hidden="1" customWidth="1"/>
    <col min="6102" max="6103" width="14.28515625" style="1" customWidth="1"/>
    <col min="6104" max="6104" width="20.85546875" style="1" customWidth="1"/>
    <col min="6105" max="6105" width="14.42578125" style="1" customWidth="1"/>
    <col min="6106" max="6106" width="15" style="1" customWidth="1"/>
    <col min="6107" max="6107" width="2.7109375" style="1" customWidth="1"/>
    <col min="6108" max="6108" width="11.7109375" style="1" customWidth="1"/>
    <col min="6109" max="6109" width="11.5703125" style="1" customWidth="1"/>
    <col min="6110" max="6110" width="2.28515625" style="1" customWidth="1"/>
    <col min="6111" max="6111" width="41" style="1" customWidth="1"/>
    <col min="6112" max="6112" width="14.28515625" style="1" customWidth="1"/>
    <col min="6113" max="6114" width="11.5703125" style="1" customWidth="1"/>
    <col min="6115" max="6115" width="21.85546875" style="1" customWidth="1"/>
    <col min="6116" max="6307" width="11.42578125" style="1"/>
    <col min="6308" max="6308" width="21.85546875" style="1" customWidth="1"/>
    <col min="6309" max="6309" width="13.85546875" style="1" customWidth="1"/>
    <col min="6310" max="6310" width="38.7109375" style="1" customWidth="1"/>
    <col min="6311" max="6311" width="3" style="1" bestFit="1" customWidth="1"/>
    <col min="6312" max="6312" width="32.28515625" style="1" customWidth="1"/>
    <col min="6313" max="6313" width="46.28515625" style="1" customWidth="1"/>
    <col min="6314" max="6314" width="19" style="1" customWidth="1"/>
    <col min="6315" max="6315" width="0" style="1" hidden="1" customWidth="1"/>
    <col min="6316" max="6316" width="17.7109375" style="1" customWidth="1"/>
    <col min="6317" max="6317" width="0" style="1" hidden="1" customWidth="1"/>
    <col min="6318" max="6318" width="22.28515625" style="1" customWidth="1"/>
    <col min="6319" max="6319" width="5.28515625" style="1" customWidth="1"/>
    <col min="6320" max="6320" width="36.28515625" style="1" customWidth="1"/>
    <col min="6321" max="6321" width="5.7109375" style="1" customWidth="1"/>
    <col min="6322" max="6322" width="0" style="1" hidden="1" customWidth="1"/>
    <col min="6323" max="6323" width="20.7109375" style="1" customWidth="1"/>
    <col min="6324" max="6324" width="4.85546875" style="1" customWidth="1"/>
    <col min="6325" max="6325" width="0" style="1" hidden="1" customWidth="1"/>
    <col min="6326" max="6326" width="24.7109375" style="1" customWidth="1"/>
    <col min="6327" max="6327" width="12.28515625" style="1" customWidth="1"/>
    <col min="6328" max="6328" width="0" style="1" hidden="1" customWidth="1"/>
    <col min="6329" max="6329" width="3.42578125" style="1" customWidth="1"/>
    <col min="6330" max="6330" width="0" style="1" hidden="1" customWidth="1"/>
    <col min="6331" max="6331" width="17.7109375" style="1" customWidth="1"/>
    <col min="6332" max="6332" width="3.42578125" style="1" customWidth="1"/>
    <col min="6333" max="6333" width="0" style="1" hidden="1" customWidth="1"/>
    <col min="6334" max="6334" width="23.7109375" style="1" customWidth="1"/>
    <col min="6335" max="6335" width="10" style="1" customWidth="1"/>
    <col min="6336" max="6336" width="0" style="1" hidden="1" customWidth="1"/>
    <col min="6337" max="6338" width="14.7109375" style="1" customWidth="1"/>
    <col min="6339" max="6339" width="12.85546875" style="1" customWidth="1"/>
    <col min="6340" max="6340" width="3.28515625" style="1" customWidth="1"/>
    <col min="6341" max="6341" width="30.28515625" style="1" customWidth="1"/>
    <col min="6342" max="6342" width="5" style="1" customWidth="1"/>
    <col min="6343" max="6343" width="0" style="1" hidden="1" customWidth="1"/>
    <col min="6344" max="6344" width="14.28515625" style="1" customWidth="1"/>
    <col min="6345" max="6345" width="5.7109375" style="1" customWidth="1"/>
    <col min="6346" max="6346" width="0" style="1" hidden="1" customWidth="1"/>
    <col min="6347" max="6347" width="17.28515625" style="1" customWidth="1"/>
    <col min="6348" max="6348" width="12.7109375" style="1" customWidth="1"/>
    <col min="6349" max="6349" width="0" style="1" hidden="1" customWidth="1"/>
    <col min="6350" max="6350" width="5.28515625" style="1" customWidth="1"/>
    <col min="6351" max="6351" width="0" style="1" hidden="1" customWidth="1"/>
    <col min="6352" max="6352" width="17" style="1" customWidth="1"/>
    <col min="6353" max="6353" width="6.28515625" style="1" customWidth="1"/>
    <col min="6354" max="6354" width="0" style="1" hidden="1" customWidth="1"/>
    <col min="6355" max="6355" width="14.28515625" style="1" customWidth="1"/>
    <col min="6356" max="6356" width="7.5703125" style="1" customWidth="1"/>
    <col min="6357" max="6357" width="0" style="1" hidden="1" customWidth="1"/>
    <col min="6358" max="6359" width="14.28515625" style="1" customWidth="1"/>
    <col min="6360" max="6360" width="20.85546875" style="1" customWidth="1"/>
    <col min="6361" max="6361" width="14.42578125" style="1" customWidth="1"/>
    <col min="6362" max="6362" width="15" style="1" customWidth="1"/>
    <col min="6363" max="6363" width="2.7109375" style="1" customWidth="1"/>
    <col min="6364" max="6364" width="11.7109375" style="1" customWidth="1"/>
    <col min="6365" max="6365" width="11.5703125" style="1" customWidth="1"/>
    <col min="6366" max="6366" width="2.28515625" style="1" customWidth="1"/>
    <col min="6367" max="6367" width="41" style="1" customWidth="1"/>
    <col min="6368" max="6368" width="14.28515625" style="1" customWidth="1"/>
    <col min="6369" max="6370" width="11.5703125" style="1" customWidth="1"/>
    <col min="6371" max="6371" width="21.85546875" style="1" customWidth="1"/>
    <col min="6372" max="6563" width="11.42578125" style="1"/>
    <col min="6564" max="6564" width="21.85546875" style="1" customWidth="1"/>
    <col min="6565" max="6565" width="13.85546875" style="1" customWidth="1"/>
    <col min="6566" max="6566" width="38.7109375" style="1" customWidth="1"/>
    <col min="6567" max="6567" width="3" style="1" bestFit="1" customWidth="1"/>
    <col min="6568" max="6568" width="32.28515625" style="1" customWidth="1"/>
    <col min="6569" max="6569" width="46.28515625" style="1" customWidth="1"/>
    <col min="6570" max="6570" width="19" style="1" customWidth="1"/>
    <col min="6571" max="6571" width="0" style="1" hidden="1" customWidth="1"/>
    <col min="6572" max="6572" width="17.7109375" style="1" customWidth="1"/>
    <col min="6573" max="6573" width="0" style="1" hidden="1" customWidth="1"/>
    <col min="6574" max="6574" width="22.28515625" style="1" customWidth="1"/>
    <col min="6575" max="6575" width="5.28515625" style="1" customWidth="1"/>
    <col min="6576" max="6576" width="36.28515625" style="1" customWidth="1"/>
    <col min="6577" max="6577" width="5.7109375" style="1" customWidth="1"/>
    <col min="6578" max="6578" width="0" style="1" hidden="1" customWidth="1"/>
    <col min="6579" max="6579" width="20.7109375" style="1" customWidth="1"/>
    <col min="6580" max="6580" width="4.85546875" style="1" customWidth="1"/>
    <col min="6581" max="6581" width="0" style="1" hidden="1" customWidth="1"/>
    <col min="6582" max="6582" width="24.7109375" style="1" customWidth="1"/>
    <col min="6583" max="6583" width="12.28515625" style="1" customWidth="1"/>
    <col min="6584" max="6584" width="0" style="1" hidden="1" customWidth="1"/>
    <col min="6585" max="6585" width="3.42578125" style="1" customWidth="1"/>
    <col min="6586" max="6586" width="0" style="1" hidden="1" customWidth="1"/>
    <col min="6587" max="6587" width="17.7109375" style="1" customWidth="1"/>
    <col min="6588" max="6588" width="3.42578125" style="1" customWidth="1"/>
    <col min="6589" max="6589" width="0" style="1" hidden="1" customWidth="1"/>
    <col min="6590" max="6590" width="23.7109375" style="1" customWidth="1"/>
    <col min="6591" max="6591" width="10" style="1" customWidth="1"/>
    <col min="6592" max="6592" width="0" style="1" hidden="1" customWidth="1"/>
    <col min="6593" max="6594" width="14.7109375" style="1" customWidth="1"/>
    <col min="6595" max="6595" width="12.85546875" style="1" customWidth="1"/>
    <col min="6596" max="6596" width="3.28515625" style="1" customWidth="1"/>
    <col min="6597" max="6597" width="30.28515625" style="1" customWidth="1"/>
    <col min="6598" max="6598" width="5" style="1" customWidth="1"/>
    <col min="6599" max="6599" width="0" style="1" hidden="1" customWidth="1"/>
    <col min="6600" max="6600" width="14.28515625" style="1" customWidth="1"/>
    <col min="6601" max="6601" width="5.7109375" style="1" customWidth="1"/>
    <col min="6602" max="6602" width="0" style="1" hidden="1" customWidth="1"/>
    <col min="6603" max="6603" width="17.28515625" style="1" customWidth="1"/>
    <col min="6604" max="6604" width="12.7109375" style="1" customWidth="1"/>
    <col min="6605" max="6605" width="0" style="1" hidden="1" customWidth="1"/>
    <col min="6606" max="6606" width="5.28515625" style="1" customWidth="1"/>
    <col min="6607" max="6607" width="0" style="1" hidden="1" customWidth="1"/>
    <col min="6608" max="6608" width="17" style="1" customWidth="1"/>
    <col min="6609" max="6609" width="6.28515625" style="1" customWidth="1"/>
    <col min="6610" max="6610" width="0" style="1" hidden="1" customWidth="1"/>
    <col min="6611" max="6611" width="14.28515625" style="1" customWidth="1"/>
    <col min="6612" max="6612" width="7.5703125" style="1" customWidth="1"/>
    <col min="6613" max="6613" width="0" style="1" hidden="1" customWidth="1"/>
    <col min="6614" max="6615" width="14.28515625" style="1" customWidth="1"/>
    <col min="6616" max="6616" width="20.85546875" style="1" customWidth="1"/>
    <col min="6617" max="6617" width="14.42578125" style="1" customWidth="1"/>
    <col min="6618" max="6618" width="15" style="1" customWidth="1"/>
    <col min="6619" max="6619" width="2.7109375" style="1" customWidth="1"/>
    <col min="6620" max="6620" width="11.7109375" style="1" customWidth="1"/>
    <col min="6621" max="6621" width="11.5703125" style="1" customWidth="1"/>
    <col min="6622" max="6622" width="2.28515625" style="1" customWidth="1"/>
    <col min="6623" max="6623" width="41" style="1" customWidth="1"/>
    <col min="6624" max="6624" width="14.28515625" style="1" customWidth="1"/>
    <col min="6625" max="6626" width="11.5703125" style="1" customWidth="1"/>
    <col min="6627" max="6627" width="21.85546875" style="1" customWidth="1"/>
    <col min="6628" max="6819" width="11.42578125" style="1"/>
    <col min="6820" max="6820" width="21.85546875" style="1" customWidth="1"/>
    <col min="6821" max="6821" width="13.85546875" style="1" customWidth="1"/>
    <col min="6822" max="6822" width="38.7109375" style="1" customWidth="1"/>
    <col min="6823" max="6823" width="3" style="1" bestFit="1" customWidth="1"/>
    <col min="6824" max="6824" width="32.28515625" style="1" customWidth="1"/>
    <col min="6825" max="6825" width="46.28515625" style="1" customWidth="1"/>
    <col min="6826" max="6826" width="19" style="1" customWidth="1"/>
    <col min="6827" max="6827" width="0" style="1" hidden="1" customWidth="1"/>
    <col min="6828" max="6828" width="17.7109375" style="1" customWidth="1"/>
    <col min="6829" max="6829" width="0" style="1" hidden="1" customWidth="1"/>
    <col min="6830" max="6830" width="22.28515625" style="1" customWidth="1"/>
    <col min="6831" max="6831" width="5.28515625" style="1" customWidth="1"/>
    <col min="6832" max="6832" width="36.28515625" style="1" customWidth="1"/>
    <col min="6833" max="6833" width="5.7109375" style="1" customWidth="1"/>
    <col min="6834" max="6834" width="0" style="1" hidden="1" customWidth="1"/>
    <col min="6835" max="6835" width="20.7109375" style="1" customWidth="1"/>
    <col min="6836" max="6836" width="4.85546875" style="1" customWidth="1"/>
    <col min="6837" max="6837" width="0" style="1" hidden="1" customWidth="1"/>
    <col min="6838" max="6838" width="24.7109375" style="1" customWidth="1"/>
    <col min="6839" max="6839" width="12.28515625" style="1" customWidth="1"/>
    <col min="6840" max="6840" width="0" style="1" hidden="1" customWidth="1"/>
    <col min="6841" max="6841" width="3.42578125" style="1" customWidth="1"/>
    <col min="6842" max="6842" width="0" style="1" hidden="1" customWidth="1"/>
    <col min="6843" max="6843" width="17.7109375" style="1" customWidth="1"/>
    <col min="6844" max="6844" width="3.42578125" style="1" customWidth="1"/>
    <col min="6845" max="6845" width="0" style="1" hidden="1" customWidth="1"/>
    <col min="6846" max="6846" width="23.7109375" style="1" customWidth="1"/>
    <col min="6847" max="6847" width="10" style="1" customWidth="1"/>
    <col min="6848" max="6848" width="0" style="1" hidden="1" customWidth="1"/>
    <col min="6849" max="6850" width="14.7109375" style="1" customWidth="1"/>
    <col min="6851" max="6851" width="12.85546875" style="1" customWidth="1"/>
    <col min="6852" max="6852" width="3.28515625" style="1" customWidth="1"/>
    <col min="6853" max="6853" width="30.28515625" style="1" customWidth="1"/>
    <col min="6854" max="6854" width="5" style="1" customWidth="1"/>
    <col min="6855" max="6855" width="0" style="1" hidden="1" customWidth="1"/>
    <col min="6856" max="6856" width="14.28515625" style="1" customWidth="1"/>
    <col min="6857" max="6857" width="5.7109375" style="1" customWidth="1"/>
    <col min="6858" max="6858" width="0" style="1" hidden="1" customWidth="1"/>
    <col min="6859" max="6859" width="17.28515625" style="1" customWidth="1"/>
    <col min="6860" max="6860" width="12.7109375" style="1" customWidth="1"/>
    <col min="6861" max="6861" width="0" style="1" hidden="1" customWidth="1"/>
    <col min="6862" max="6862" width="5.28515625" style="1" customWidth="1"/>
    <col min="6863" max="6863" width="0" style="1" hidden="1" customWidth="1"/>
    <col min="6864" max="6864" width="17" style="1" customWidth="1"/>
    <col min="6865" max="6865" width="6.28515625" style="1" customWidth="1"/>
    <col min="6866" max="6866" width="0" style="1" hidden="1" customWidth="1"/>
    <col min="6867" max="6867" width="14.28515625" style="1" customWidth="1"/>
    <col min="6868" max="6868" width="7.5703125" style="1" customWidth="1"/>
    <col min="6869" max="6869" width="0" style="1" hidden="1" customWidth="1"/>
    <col min="6870" max="6871" width="14.28515625" style="1" customWidth="1"/>
    <col min="6872" max="6872" width="20.85546875" style="1" customWidth="1"/>
    <col min="6873" max="6873" width="14.42578125" style="1" customWidth="1"/>
    <col min="6874" max="6874" width="15" style="1" customWidth="1"/>
    <col min="6875" max="6875" width="2.7109375" style="1" customWidth="1"/>
    <col min="6876" max="6876" width="11.7109375" style="1" customWidth="1"/>
    <col min="6877" max="6877" width="11.5703125" style="1" customWidth="1"/>
    <col min="6878" max="6878" width="2.28515625" style="1" customWidth="1"/>
    <col min="6879" max="6879" width="41" style="1" customWidth="1"/>
    <col min="6880" max="6880" width="14.28515625" style="1" customWidth="1"/>
    <col min="6881" max="6882" width="11.5703125" style="1" customWidth="1"/>
    <col min="6883" max="6883" width="21.85546875" style="1" customWidth="1"/>
    <col min="6884" max="7075" width="11.42578125" style="1"/>
    <col min="7076" max="7076" width="21.85546875" style="1" customWidth="1"/>
    <col min="7077" max="7077" width="13.85546875" style="1" customWidth="1"/>
    <col min="7078" max="7078" width="38.7109375" style="1" customWidth="1"/>
    <col min="7079" max="7079" width="3" style="1" bestFit="1" customWidth="1"/>
    <col min="7080" max="7080" width="32.28515625" style="1" customWidth="1"/>
    <col min="7081" max="7081" width="46.28515625" style="1" customWidth="1"/>
    <col min="7082" max="7082" width="19" style="1" customWidth="1"/>
    <col min="7083" max="7083" width="0" style="1" hidden="1" customWidth="1"/>
    <col min="7084" max="7084" width="17.7109375" style="1" customWidth="1"/>
    <col min="7085" max="7085" width="0" style="1" hidden="1" customWidth="1"/>
    <col min="7086" max="7086" width="22.28515625" style="1" customWidth="1"/>
    <col min="7087" max="7087" width="5.28515625" style="1" customWidth="1"/>
    <col min="7088" max="7088" width="36.28515625" style="1" customWidth="1"/>
    <col min="7089" max="7089" width="5.7109375" style="1" customWidth="1"/>
    <col min="7090" max="7090" width="0" style="1" hidden="1" customWidth="1"/>
    <col min="7091" max="7091" width="20.7109375" style="1" customWidth="1"/>
    <col min="7092" max="7092" width="4.85546875" style="1" customWidth="1"/>
    <col min="7093" max="7093" width="0" style="1" hidden="1" customWidth="1"/>
    <col min="7094" max="7094" width="24.7109375" style="1" customWidth="1"/>
    <col min="7095" max="7095" width="12.28515625" style="1" customWidth="1"/>
    <col min="7096" max="7096" width="0" style="1" hidden="1" customWidth="1"/>
    <col min="7097" max="7097" width="3.42578125" style="1" customWidth="1"/>
    <col min="7098" max="7098" width="0" style="1" hidden="1" customWidth="1"/>
    <col min="7099" max="7099" width="17.7109375" style="1" customWidth="1"/>
    <col min="7100" max="7100" width="3.42578125" style="1" customWidth="1"/>
    <col min="7101" max="7101" width="0" style="1" hidden="1" customWidth="1"/>
    <col min="7102" max="7102" width="23.7109375" style="1" customWidth="1"/>
    <col min="7103" max="7103" width="10" style="1" customWidth="1"/>
    <col min="7104" max="7104" width="0" style="1" hidden="1" customWidth="1"/>
    <col min="7105" max="7106" width="14.7109375" style="1" customWidth="1"/>
    <col min="7107" max="7107" width="12.85546875" style="1" customWidth="1"/>
    <col min="7108" max="7108" width="3.28515625" style="1" customWidth="1"/>
    <col min="7109" max="7109" width="30.28515625" style="1" customWidth="1"/>
    <col min="7110" max="7110" width="5" style="1" customWidth="1"/>
    <col min="7111" max="7111" width="0" style="1" hidden="1" customWidth="1"/>
    <col min="7112" max="7112" width="14.28515625" style="1" customWidth="1"/>
    <col min="7113" max="7113" width="5.7109375" style="1" customWidth="1"/>
    <col min="7114" max="7114" width="0" style="1" hidden="1" customWidth="1"/>
    <col min="7115" max="7115" width="17.28515625" style="1" customWidth="1"/>
    <col min="7116" max="7116" width="12.7109375" style="1" customWidth="1"/>
    <col min="7117" max="7117" width="0" style="1" hidden="1" customWidth="1"/>
    <col min="7118" max="7118" width="5.28515625" style="1" customWidth="1"/>
    <col min="7119" max="7119" width="0" style="1" hidden="1" customWidth="1"/>
    <col min="7120" max="7120" width="17" style="1" customWidth="1"/>
    <col min="7121" max="7121" width="6.28515625" style="1" customWidth="1"/>
    <col min="7122" max="7122" width="0" style="1" hidden="1" customWidth="1"/>
    <col min="7123" max="7123" width="14.28515625" style="1" customWidth="1"/>
    <col min="7124" max="7124" width="7.5703125" style="1" customWidth="1"/>
    <col min="7125" max="7125" width="0" style="1" hidden="1" customWidth="1"/>
    <col min="7126" max="7127" width="14.28515625" style="1" customWidth="1"/>
    <col min="7128" max="7128" width="20.85546875" style="1" customWidth="1"/>
    <col min="7129" max="7129" width="14.42578125" style="1" customWidth="1"/>
    <col min="7130" max="7130" width="15" style="1" customWidth="1"/>
    <col min="7131" max="7131" width="2.7109375" style="1" customWidth="1"/>
    <col min="7132" max="7132" width="11.7109375" style="1" customWidth="1"/>
    <col min="7133" max="7133" width="11.5703125" style="1" customWidth="1"/>
    <col min="7134" max="7134" width="2.28515625" style="1" customWidth="1"/>
    <col min="7135" max="7135" width="41" style="1" customWidth="1"/>
    <col min="7136" max="7136" width="14.28515625" style="1" customWidth="1"/>
    <col min="7137" max="7138" width="11.5703125" style="1" customWidth="1"/>
    <col min="7139" max="7139" width="21.85546875" style="1" customWidth="1"/>
    <col min="7140" max="7331" width="11.42578125" style="1"/>
    <col min="7332" max="7332" width="21.85546875" style="1" customWidth="1"/>
    <col min="7333" max="7333" width="13.85546875" style="1" customWidth="1"/>
    <col min="7334" max="7334" width="38.7109375" style="1" customWidth="1"/>
    <col min="7335" max="7335" width="3" style="1" bestFit="1" customWidth="1"/>
    <col min="7336" max="7336" width="32.28515625" style="1" customWidth="1"/>
    <col min="7337" max="7337" width="46.28515625" style="1" customWidth="1"/>
    <col min="7338" max="7338" width="19" style="1" customWidth="1"/>
    <col min="7339" max="7339" width="0" style="1" hidden="1" customWidth="1"/>
    <col min="7340" max="7340" width="17.7109375" style="1" customWidth="1"/>
    <col min="7341" max="7341" width="0" style="1" hidden="1" customWidth="1"/>
    <col min="7342" max="7342" width="22.28515625" style="1" customWidth="1"/>
    <col min="7343" max="7343" width="5.28515625" style="1" customWidth="1"/>
    <col min="7344" max="7344" width="36.28515625" style="1" customWidth="1"/>
    <col min="7345" max="7345" width="5.7109375" style="1" customWidth="1"/>
    <col min="7346" max="7346" width="0" style="1" hidden="1" customWidth="1"/>
    <col min="7347" max="7347" width="20.7109375" style="1" customWidth="1"/>
    <col min="7348" max="7348" width="4.85546875" style="1" customWidth="1"/>
    <col min="7349" max="7349" width="0" style="1" hidden="1" customWidth="1"/>
    <col min="7350" max="7350" width="24.7109375" style="1" customWidth="1"/>
    <col min="7351" max="7351" width="12.28515625" style="1" customWidth="1"/>
    <col min="7352" max="7352" width="0" style="1" hidden="1" customWidth="1"/>
    <col min="7353" max="7353" width="3.42578125" style="1" customWidth="1"/>
    <col min="7354" max="7354" width="0" style="1" hidden="1" customWidth="1"/>
    <col min="7355" max="7355" width="17.7109375" style="1" customWidth="1"/>
    <col min="7356" max="7356" width="3.42578125" style="1" customWidth="1"/>
    <col min="7357" max="7357" width="0" style="1" hidden="1" customWidth="1"/>
    <col min="7358" max="7358" width="23.7109375" style="1" customWidth="1"/>
    <col min="7359" max="7359" width="10" style="1" customWidth="1"/>
    <col min="7360" max="7360" width="0" style="1" hidden="1" customWidth="1"/>
    <col min="7361" max="7362" width="14.7109375" style="1" customWidth="1"/>
    <col min="7363" max="7363" width="12.85546875" style="1" customWidth="1"/>
    <col min="7364" max="7364" width="3.28515625" style="1" customWidth="1"/>
    <col min="7365" max="7365" width="30.28515625" style="1" customWidth="1"/>
    <col min="7366" max="7366" width="5" style="1" customWidth="1"/>
    <col min="7367" max="7367" width="0" style="1" hidden="1" customWidth="1"/>
    <col min="7368" max="7368" width="14.28515625" style="1" customWidth="1"/>
    <col min="7369" max="7369" width="5.7109375" style="1" customWidth="1"/>
    <col min="7370" max="7370" width="0" style="1" hidden="1" customWidth="1"/>
    <col min="7371" max="7371" width="17.28515625" style="1" customWidth="1"/>
    <col min="7372" max="7372" width="12.7109375" style="1" customWidth="1"/>
    <col min="7373" max="7373" width="0" style="1" hidden="1" customWidth="1"/>
    <col min="7374" max="7374" width="5.28515625" style="1" customWidth="1"/>
    <col min="7375" max="7375" width="0" style="1" hidden="1" customWidth="1"/>
    <col min="7376" max="7376" width="17" style="1" customWidth="1"/>
    <col min="7377" max="7377" width="6.28515625" style="1" customWidth="1"/>
    <col min="7378" max="7378" width="0" style="1" hidden="1" customWidth="1"/>
    <col min="7379" max="7379" width="14.28515625" style="1" customWidth="1"/>
    <col min="7380" max="7380" width="7.5703125" style="1" customWidth="1"/>
    <col min="7381" max="7381" width="0" style="1" hidden="1" customWidth="1"/>
    <col min="7382" max="7383" width="14.28515625" style="1" customWidth="1"/>
    <col min="7384" max="7384" width="20.85546875" style="1" customWidth="1"/>
    <col min="7385" max="7385" width="14.42578125" style="1" customWidth="1"/>
    <col min="7386" max="7386" width="15" style="1" customWidth="1"/>
    <col min="7387" max="7387" width="2.7109375" style="1" customWidth="1"/>
    <col min="7388" max="7388" width="11.7109375" style="1" customWidth="1"/>
    <col min="7389" max="7389" width="11.5703125" style="1" customWidth="1"/>
    <col min="7390" max="7390" width="2.28515625" style="1" customWidth="1"/>
    <col min="7391" max="7391" width="41" style="1" customWidth="1"/>
    <col min="7392" max="7392" width="14.28515625" style="1" customWidth="1"/>
    <col min="7393" max="7394" width="11.5703125" style="1" customWidth="1"/>
    <col min="7395" max="7395" width="21.85546875" style="1" customWidth="1"/>
    <col min="7396" max="7587" width="11.42578125" style="1"/>
    <col min="7588" max="7588" width="21.85546875" style="1" customWidth="1"/>
    <col min="7589" max="7589" width="13.85546875" style="1" customWidth="1"/>
    <col min="7590" max="7590" width="38.7109375" style="1" customWidth="1"/>
    <col min="7591" max="7591" width="3" style="1" bestFit="1" customWidth="1"/>
    <col min="7592" max="7592" width="32.28515625" style="1" customWidth="1"/>
    <col min="7593" max="7593" width="46.28515625" style="1" customWidth="1"/>
    <col min="7594" max="7594" width="19" style="1" customWidth="1"/>
    <col min="7595" max="7595" width="0" style="1" hidden="1" customWidth="1"/>
    <col min="7596" max="7596" width="17.7109375" style="1" customWidth="1"/>
    <col min="7597" max="7597" width="0" style="1" hidden="1" customWidth="1"/>
    <col min="7598" max="7598" width="22.28515625" style="1" customWidth="1"/>
    <col min="7599" max="7599" width="5.28515625" style="1" customWidth="1"/>
    <col min="7600" max="7600" width="36.28515625" style="1" customWidth="1"/>
    <col min="7601" max="7601" width="5.7109375" style="1" customWidth="1"/>
    <col min="7602" max="7602" width="0" style="1" hidden="1" customWidth="1"/>
    <col min="7603" max="7603" width="20.7109375" style="1" customWidth="1"/>
    <col min="7604" max="7604" width="4.85546875" style="1" customWidth="1"/>
    <col min="7605" max="7605" width="0" style="1" hidden="1" customWidth="1"/>
    <col min="7606" max="7606" width="24.7109375" style="1" customWidth="1"/>
    <col min="7607" max="7607" width="12.28515625" style="1" customWidth="1"/>
    <col min="7608" max="7608" width="0" style="1" hidden="1" customWidth="1"/>
    <col min="7609" max="7609" width="3.42578125" style="1" customWidth="1"/>
    <col min="7610" max="7610" width="0" style="1" hidden="1" customWidth="1"/>
    <col min="7611" max="7611" width="17.7109375" style="1" customWidth="1"/>
    <col min="7612" max="7612" width="3.42578125" style="1" customWidth="1"/>
    <col min="7613" max="7613" width="0" style="1" hidden="1" customWidth="1"/>
    <col min="7614" max="7614" width="23.7109375" style="1" customWidth="1"/>
    <col min="7615" max="7615" width="10" style="1" customWidth="1"/>
    <col min="7616" max="7616" width="0" style="1" hidden="1" customWidth="1"/>
    <col min="7617" max="7618" width="14.7109375" style="1" customWidth="1"/>
    <col min="7619" max="7619" width="12.85546875" style="1" customWidth="1"/>
    <col min="7620" max="7620" width="3.28515625" style="1" customWidth="1"/>
    <col min="7621" max="7621" width="30.28515625" style="1" customWidth="1"/>
    <col min="7622" max="7622" width="5" style="1" customWidth="1"/>
    <col min="7623" max="7623" width="0" style="1" hidden="1" customWidth="1"/>
    <col min="7624" max="7624" width="14.28515625" style="1" customWidth="1"/>
    <col min="7625" max="7625" width="5.7109375" style="1" customWidth="1"/>
    <col min="7626" max="7626" width="0" style="1" hidden="1" customWidth="1"/>
    <col min="7627" max="7627" width="17.28515625" style="1" customWidth="1"/>
    <col min="7628" max="7628" width="12.7109375" style="1" customWidth="1"/>
    <col min="7629" max="7629" width="0" style="1" hidden="1" customWidth="1"/>
    <col min="7630" max="7630" width="5.28515625" style="1" customWidth="1"/>
    <col min="7631" max="7631" width="0" style="1" hidden="1" customWidth="1"/>
    <col min="7632" max="7632" width="17" style="1" customWidth="1"/>
    <col min="7633" max="7633" width="6.28515625" style="1" customWidth="1"/>
    <col min="7634" max="7634" width="0" style="1" hidden="1" customWidth="1"/>
    <col min="7635" max="7635" width="14.28515625" style="1" customWidth="1"/>
    <col min="7636" max="7636" width="7.5703125" style="1" customWidth="1"/>
    <col min="7637" max="7637" width="0" style="1" hidden="1" customWidth="1"/>
    <col min="7638" max="7639" width="14.28515625" style="1" customWidth="1"/>
    <col min="7640" max="7640" width="20.85546875" style="1" customWidth="1"/>
    <col min="7641" max="7641" width="14.42578125" style="1" customWidth="1"/>
    <col min="7642" max="7642" width="15" style="1" customWidth="1"/>
    <col min="7643" max="7643" width="2.7109375" style="1" customWidth="1"/>
    <col min="7644" max="7644" width="11.7109375" style="1" customWidth="1"/>
    <col min="7645" max="7645" width="11.5703125" style="1" customWidth="1"/>
    <col min="7646" max="7646" width="2.28515625" style="1" customWidth="1"/>
    <col min="7647" max="7647" width="41" style="1" customWidth="1"/>
    <col min="7648" max="7648" width="14.28515625" style="1" customWidth="1"/>
    <col min="7649" max="7650" width="11.5703125" style="1" customWidth="1"/>
    <col min="7651" max="7651" width="21.85546875" style="1" customWidth="1"/>
    <col min="7652" max="7843" width="11.42578125" style="1"/>
    <col min="7844" max="7844" width="21.85546875" style="1" customWidth="1"/>
    <col min="7845" max="7845" width="13.85546875" style="1" customWidth="1"/>
    <col min="7846" max="7846" width="38.7109375" style="1" customWidth="1"/>
    <col min="7847" max="7847" width="3" style="1" bestFit="1" customWidth="1"/>
    <col min="7848" max="7848" width="32.28515625" style="1" customWidth="1"/>
    <col min="7849" max="7849" width="46.28515625" style="1" customWidth="1"/>
    <col min="7850" max="7850" width="19" style="1" customWidth="1"/>
    <col min="7851" max="7851" width="0" style="1" hidden="1" customWidth="1"/>
    <col min="7852" max="7852" width="17.7109375" style="1" customWidth="1"/>
    <col min="7853" max="7853" width="0" style="1" hidden="1" customWidth="1"/>
    <col min="7854" max="7854" width="22.28515625" style="1" customWidth="1"/>
    <col min="7855" max="7855" width="5.28515625" style="1" customWidth="1"/>
    <col min="7856" max="7856" width="36.28515625" style="1" customWidth="1"/>
    <col min="7857" max="7857" width="5.7109375" style="1" customWidth="1"/>
    <col min="7858" max="7858" width="0" style="1" hidden="1" customWidth="1"/>
    <col min="7859" max="7859" width="20.7109375" style="1" customWidth="1"/>
    <col min="7860" max="7860" width="4.85546875" style="1" customWidth="1"/>
    <col min="7861" max="7861" width="0" style="1" hidden="1" customWidth="1"/>
    <col min="7862" max="7862" width="24.7109375" style="1" customWidth="1"/>
    <col min="7863" max="7863" width="12.28515625" style="1" customWidth="1"/>
    <col min="7864" max="7864" width="0" style="1" hidden="1" customWidth="1"/>
    <col min="7865" max="7865" width="3.42578125" style="1" customWidth="1"/>
    <col min="7866" max="7866" width="0" style="1" hidden="1" customWidth="1"/>
    <col min="7867" max="7867" width="17.7109375" style="1" customWidth="1"/>
    <col min="7868" max="7868" width="3.42578125" style="1" customWidth="1"/>
    <col min="7869" max="7869" width="0" style="1" hidden="1" customWidth="1"/>
    <col min="7870" max="7870" width="23.7109375" style="1" customWidth="1"/>
    <col min="7871" max="7871" width="10" style="1" customWidth="1"/>
    <col min="7872" max="7872" width="0" style="1" hidden="1" customWidth="1"/>
    <col min="7873" max="7874" width="14.7109375" style="1" customWidth="1"/>
    <col min="7875" max="7875" width="12.85546875" style="1" customWidth="1"/>
    <col min="7876" max="7876" width="3.28515625" style="1" customWidth="1"/>
    <col min="7877" max="7877" width="30.28515625" style="1" customWidth="1"/>
    <col min="7878" max="7878" width="5" style="1" customWidth="1"/>
    <col min="7879" max="7879" width="0" style="1" hidden="1" customWidth="1"/>
    <col min="7880" max="7880" width="14.28515625" style="1" customWidth="1"/>
    <col min="7881" max="7881" width="5.7109375" style="1" customWidth="1"/>
    <col min="7882" max="7882" width="0" style="1" hidden="1" customWidth="1"/>
    <col min="7883" max="7883" width="17.28515625" style="1" customWidth="1"/>
    <col min="7884" max="7884" width="12.7109375" style="1" customWidth="1"/>
    <col min="7885" max="7885" width="0" style="1" hidden="1" customWidth="1"/>
    <col min="7886" max="7886" width="5.28515625" style="1" customWidth="1"/>
    <col min="7887" max="7887" width="0" style="1" hidden="1" customWidth="1"/>
    <col min="7888" max="7888" width="17" style="1" customWidth="1"/>
    <col min="7889" max="7889" width="6.28515625" style="1" customWidth="1"/>
    <col min="7890" max="7890" width="0" style="1" hidden="1" customWidth="1"/>
    <col min="7891" max="7891" width="14.28515625" style="1" customWidth="1"/>
    <col min="7892" max="7892" width="7.5703125" style="1" customWidth="1"/>
    <col min="7893" max="7893" width="0" style="1" hidden="1" customWidth="1"/>
    <col min="7894" max="7895" width="14.28515625" style="1" customWidth="1"/>
    <col min="7896" max="7896" width="20.85546875" style="1" customWidth="1"/>
    <col min="7897" max="7897" width="14.42578125" style="1" customWidth="1"/>
    <col min="7898" max="7898" width="15" style="1" customWidth="1"/>
    <col min="7899" max="7899" width="2.7109375" style="1" customWidth="1"/>
    <col min="7900" max="7900" width="11.7109375" style="1" customWidth="1"/>
    <col min="7901" max="7901" width="11.5703125" style="1" customWidth="1"/>
    <col min="7902" max="7902" width="2.28515625" style="1" customWidth="1"/>
    <col min="7903" max="7903" width="41" style="1" customWidth="1"/>
    <col min="7904" max="7904" width="14.28515625" style="1" customWidth="1"/>
    <col min="7905" max="7906" width="11.5703125" style="1" customWidth="1"/>
    <col min="7907" max="7907" width="21.85546875" style="1" customWidth="1"/>
    <col min="7908" max="8099" width="11.42578125" style="1"/>
    <col min="8100" max="8100" width="21.85546875" style="1" customWidth="1"/>
    <col min="8101" max="8101" width="13.85546875" style="1" customWidth="1"/>
    <col min="8102" max="8102" width="38.7109375" style="1" customWidth="1"/>
    <col min="8103" max="8103" width="3" style="1" bestFit="1" customWidth="1"/>
    <col min="8104" max="8104" width="32.28515625" style="1" customWidth="1"/>
    <col min="8105" max="8105" width="46.28515625" style="1" customWidth="1"/>
    <col min="8106" max="8106" width="19" style="1" customWidth="1"/>
    <col min="8107" max="8107" width="0" style="1" hidden="1" customWidth="1"/>
    <col min="8108" max="8108" width="17.7109375" style="1" customWidth="1"/>
    <col min="8109" max="8109" width="0" style="1" hidden="1" customWidth="1"/>
    <col min="8110" max="8110" width="22.28515625" style="1" customWidth="1"/>
    <col min="8111" max="8111" width="5.28515625" style="1" customWidth="1"/>
    <col min="8112" max="8112" width="36.28515625" style="1" customWidth="1"/>
    <col min="8113" max="8113" width="5.7109375" style="1" customWidth="1"/>
    <col min="8114" max="8114" width="0" style="1" hidden="1" customWidth="1"/>
    <col min="8115" max="8115" width="20.7109375" style="1" customWidth="1"/>
    <col min="8116" max="8116" width="4.85546875" style="1" customWidth="1"/>
    <col min="8117" max="8117" width="0" style="1" hidden="1" customWidth="1"/>
    <col min="8118" max="8118" width="24.7109375" style="1" customWidth="1"/>
    <col min="8119" max="8119" width="12.28515625" style="1" customWidth="1"/>
    <col min="8120" max="8120" width="0" style="1" hidden="1" customWidth="1"/>
    <col min="8121" max="8121" width="3.42578125" style="1" customWidth="1"/>
    <col min="8122" max="8122" width="0" style="1" hidden="1" customWidth="1"/>
    <col min="8123" max="8123" width="17.7109375" style="1" customWidth="1"/>
    <col min="8124" max="8124" width="3.42578125" style="1" customWidth="1"/>
    <col min="8125" max="8125" width="0" style="1" hidden="1" customWidth="1"/>
    <col min="8126" max="8126" width="23.7109375" style="1" customWidth="1"/>
    <col min="8127" max="8127" width="10" style="1" customWidth="1"/>
    <col min="8128" max="8128" width="0" style="1" hidden="1" customWidth="1"/>
    <col min="8129" max="8130" width="14.7109375" style="1" customWidth="1"/>
    <col min="8131" max="8131" width="12.85546875" style="1" customWidth="1"/>
    <col min="8132" max="8132" width="3.28515625" style="1" customWidth="1"/>
    <col min="8133" max="8133" width="30.28515625" style="1" customWidth="1"/>
    <col min="8134" max="8134" width="5" style="1" customWidth="1"/>
    <col min="8135" max="8135" width="0" style="1" hidden="1" customWidth="1"/>
    <col min="8136" max="8136" width="14.28515625" style="1" customWidth="1"/>
    <col min="8137" max="8137" width="5.7109375" style="1" customWidth="1"/>
    <col min="8138" max="8138" width="0" style="1" hidden="1" customWidth="1"/>
    <col min="8139" max="8139" width="17.28515625" style="1" customWidth="1"/>
    <col min="8140" max="8140" width="12.7109375" style="1" customWidth="1"/>
    <col min="8141" max="8141" width="0" style="1" hidden="1" customWidth="1"/>
    <col min="8142" max="8142" width="5.28515625" style="1" customWidth="1"/>
    <col min="8143" max="8143" width="0" style="1" hidden="1" customWidth="1"/>
    <col min="8144" max="8144" width="17" style="1" customWidth="1"/>
    <col min="8145" max="8145" width="6.28515625" style="1" customWidth="1"/>
    <col min="8146" max="8146" width="0" style="1" hidden="1" customWidth="1"/>
    <col min="8147" max="8147" width="14.28515625" style="1" customWidth="1"/>
    <col min="8148" max="8148" width="7.5703125" style="1" customWidth="1"/>
    <col min="8149" max="8149" width="0" style="1" hidden="1" customWidth="1"/>
    <col min="8150" max="8151" width="14.28515625" style="1" customWidth="1"/>
    <col min="8152" max="8152" width="20.85546875" style="1" customWidth="1"/>
    <col min="8153" max="8153" width="14.42578125" style="1" customWidth="1"/>
    <col min="8154" max="8154" width="15" style="1" customWidth="1"/>
    <col min="8155" max="8155" width="2.7109375" style="1" customWidth="1"/>
    <col min="8156" max="8156" width="11.7109375" style="1" customWidth="1"/>
    <col min="8157" max="8157" width="11.5703125" style="1" customWidth="1"/>
    <col min="8158" max="8158" width="2.28515625" style="1" customWidth="1"/>
    <col min="8159" max="8159" width="41" style="1" customWidth="1"/>
    <col min="8160" max="8160" width="14.28515625" style="1" customWidth="1"/>
    <col min="8161" max="8162" width="11.5703125" style="1" customWidth="1"/>
    <col min="8163" max="8163" width="21.85546875" style="1" customWidth="1"/>
    <col min="8164" max="8355" width="11.42578125" style="1"/>
    <col min="8356" max="8356" width="21.85546875" style="1" customWidth="1"/>
    <col min="8357" max="8357" width="13.85546875" style="1" customWidth="1"/>
    <col min="8358" max="8358" width="38.7109375" style="1" customWidth="1"/>
    <col min="8359" max="8359" width="3" style="1" bestFit="1" customWidth="1"/>
    <col min="8360" max="8360" width="32.28515625" style="1" customWidth="1"/>
    <col min="8361" max="8361" width="46.28515625" style="1" customWidth="1"/>
    <col min="8362" max="8362" width="19" style="1" customWidth="1"/>
    <col min="8363" max="8363" width="0" style="1" hidden="1" customWidth="1"/>
    <col min="8364" max="8364" width="17.7109375" style="1" customWidth="1"/>
    <col min="8365" max="8365" width="0" style="1" hidden="1" customWidth="1"/>
    <col min="8366" max="8366" width="22.28515625" style="1" customWidth="1"/>
    <col min="8367" max="8367" width="5.28515625" style="1" customWidth="1"/>
    <col min="8368" max="8368" width="36.28515625" style="1" customWidth="1"/>
    <col min="8369" max="8369" width="5.7109375" style="1" customWidth="1"/>
    <col min="8370" max="8370" width="0" style="1" hidden="1" customWidth="1"/>
    <col min="8371" max="8371" width="20.7109375" style="1" customWidth="1"/>
    <col min="8372" max="8372" width="4.85546875" style="1" customWidth="1"/>
    <col min="8373" max="8373" width="0" style="1" hidden="1" customWidth="1"/>
    <col min="8374" max="8374" width="24.7109375" style="1" customWidth="1"/>
    <col min="8375" max="8375" width="12.28515625" style="1" customWidth="1"/>
    <col min="8376" max="8376" width="0" style="1" hidden="1" customWidth="1"/>
    <col min="8377" max="8377" width="3.42578125" style="1" customWidth="1"/>
    <col min="8378" max="8378" width="0" style="1" hidden="1" customWidth="1"/>
    <col min="8379" max="8379" width="17.7109375" style="1" customWidth="1"/>
    <col min="8380" max="8380" width="3.42578125" style="1" customWidth="1"/>
    <col min="8381" max="8381" width="0" style="1" hidden="1" customWidth="1"/>
    <col min="8382" max="8382" width="23.7109375" style="1" customWidth="1"/>
    <col min="8383" max="8383" width="10" style="1" customWidth="1"/>
    <col min="8384" max="8384" width="0" style="1" hidden="1" customWidth="1"/>
    <col min="8385" max="8386" width="14.7109375" style="1" customWidth="1"/>
    <col min="8387" max="8387" width="12.85546875" style="1" customWidth="1"/>
    <col min="8388" max="8388" width="3.28515625" style="1" customWidth="1"/>
    <col min="8389" max="8389" width="30.28515625" style="1" customWidth="1"/>
    <col min="8390" max="8390" width="5" style="1" customWidth="1"/>
    <col min="8391" max="8391" width="0" style="1" hidden="1" customWidth="1"/>
    <col min="8392" max="8392" width="14.28515625" style="1" customWidth="1"/>
    <col min="8393" max="8393" width="5.7109375" style="1" customWidth="1"/>
    <col min="8394" max="8394" width="0" style="1" hidden="1" customWidth="1"/>
    <col min="8395" max="8395" width="17.28515625" style="1" customWidth="1"/>
    <col min="8396" max="8396" width="12.7109375" style="1" customWidth="1"/>
    <col min="8397" max="8397" width="0" style="1" hidden="1" customWidth="1"/>
    <col min="8398" max="8398" width="5.28515625" style="1" customWidth="1"/>
    <col min="8399" max="8399" width="0" style="1" hidden="1" customWidth="1"/>
    <col min="8400" max="8400" width="17" style="1" customWidth="1"/>
    <col min="8401" max="8401" width="6.28515625" style="1" customWidth="1"/>
    <col min="8402" max="8402" width="0" style="1" hidden="1" customWidth="1"/>
    <col min="8403" max="8403" width="14.28515625" style="1" customWidth="1"/>
    <col min="8404" max="8404" width="7.5703125" style="1" customWidth="1"/>
    <col min="8405" max="8405" width="0" style="1" hidden="1" customWidth="1"/>
    <col min="8406" max="8407" width="14.28515625" style="1" customWidth="1"/>
    <col min="8408" max="8408" width="20.85546875" style="1" customWidth="1"/>
    <col min="8409" max="8409" width="14.42578125" style="1" customWidth="1"/>
    <col min="8410" max="8410" width="15" style="1" customWidth="1"/>
    <col min="8411" max="8411" width="2.7109375" style="1" customWidth="1"/>
    <col min="8412" max="8412" width="11.7109375" style="1" customWidth="1"/>
    <col min="8413" max="8413" width="11.5703125" style="1" customWidth="1"/>
    <col min="8414" max="8414" width="2.28515625" style="1" customWidth="1"/>
    <col min="8415" max="8415" width="41" style="1" customWidth="1"/>
    <col min="8416" max="8416" width="14.28515625" style="1" customWidth="1"/>
    <col min="8417" max="8418" width="11.5703125" style="1" customWidth="1"/>
    <col min="8419" max="8419" width="21.85546875" style="1" customWidth="1"/>
    <col min="8420" max="8611" width="11.42578125" style="1"/>
    <col min="8612" max="8612" width="21.85546875" style="1" customWidth="1"/>
    <col min="8613" max="8613" width="13.85546875" style="1" customWidth="1"/>
    <col min="8614" max="8614" width="38.7109375" style="1" customWidth="1"/>
    <col min="8615" max="8615" width="3" style="1" bestFit="1" customWidth="1"/>
    <col min="8616" max="8616" width="32.28515625" style="1" customWidth="1"/>
    <col min="8617" max="8617" width="46.28515625" style="1" customWidth="1"/>
    <col min="8618" max="8618" width="19" style="1" customWidth="1"/>
    <col min="8619" max="8619" width="0" style="1" hidden="1" customWidth="1"/>
    <col min="8620" max="8620" width="17.7109375" style="1" customWidth="1"/>
    <col min="8621" max="8621" width="0" style="1" hidden="1" customWidth="1"/>
    <col min="8622" max="8622" width="22.28515625" style="1" customWidth="1"/>
    <col min="8623" max="8623" width="5.28515625" style="1" customWidth="1"/>
    <col min="8624" max="8624" width="36.28515625" style="1" customWidth="1"/>
    <col min="8625" max="8625" width="5.7109375" style="1" customWidth="1"/>
    <col min="8626" max="8626" width="0" style="1" hidden="1" customWidth="1"/>
    <col min="8627" max="8627" width="20.7109375" style="1" customWidth="1"/>
    <col min="8628" max="8628" width="4.85546875" style="1" customWidth="1"/>
    <col min="8629" max="8629" width="0" style="1" hidden="1" customWidth="1"/>
    <col min="8630" max="8630" width="24.7109375" style="1" customWidth="1"/>
    <col min="8631" max="8631" width="12.28515625" style="1" customWidth="1"/>
    <col min="8632" max="8632" width="0" style="1" hidden="1" customWidth="1"/>
    <col min="8633" max="8633" width="3.42578125" style="1" customWidth="1"/>
    <col min="8634" max="8634" width="0" style="1" hidden="1" customWidth="1"/>
    <col min="8635" max="8635" width="17.7109375" style="1" customWidth="1"/>
    <col min="8636" max="8636" width="3.42578125" style="1" customWidth="1"/>
    <col min="8637" max="8637" width="0" style="1" hidden="1" customWidth="1"/>
    <col min="8638" max="8638" width="23.7109375" style="1" customWidth="1"/>
    <col min="8639" max="8639" width="10" style="1" customWidth="1"/>
    <col min="8640" max="8640" width="0" style="1" hidden="1" customWidth="1"/>
    <col min="8641" max="8642" width="14.7109375" style="1" customWidth="1"/>
    <col min="8643" max="8643" width="12.85546875" style="1" customWidth="1"/>
    <col min="8644" max="8644" width="3.28515625" style="1" customWidth="1"/>
    <col min="8645" max="8645" width="30.28515625" style="1" customWidth="1"/>
    <col min="8646" max="8646" width="5" style="1" customWidth="1"/>
    <col min="8647" max="8647" width="0" style="1" hidden="1" customWidth="1"/>
    <col min="8648" max="8648" width="14.28515625" style="1" customWidth="1"/>
    <col min="8649" max="8649" width="5.7109375" style="1" customWidth="1"/>
    <col min="8650" max="8650" width="0" style="1" hidden="1" customWidth="1"/>
    <col min="8651" max="8651" width="17.28515625" style="1" customWidth="1"/>
    <col min="8652" max="8652" width="12.7109375" style="1" customWidth="1"/>
    <col min="8653" max="8653" width="0" style="1" hidden="1" customWidth="1"/>
    <col min="8654" max="8654" width="5.28515625" style="1" customWidth="1"/>
    <col min="8655" max="8655" width="0" style="1" hidden="1" customWidth="1"/>
    <col min="8656" max="8656" width="17" style="1" customWidth="1"/>
    <col min="8657" max="8657" width="6.28515625" style="1" customWidth="1"/>
    <col min="8658" max="8658" width="0" style="1" hidden="1" customWidth="1"/>
    <col min="8659" max="8659" width="14.28515625" style="1" customWidth="1"/>
    <col min="8660" max="8660" width="7.5703125" style="1" customWidth="1"/>
    <col min="8661" max="8661" width="0" style="1" hidden="1" customWidth="1"/>
    <col min="8662" max="8663" width="14.28515625" style="1" customWidth="1"/>
    <col min="8664" max="8664" width="20.85546875" style="1" customWidth="1"/>
    <col min="8665" max="8665" width="14.42578125" style="1" customWidth="1"/>
    <col min="8666" max="8666" width="15" style="1" customWidth="1"/>
    <col min="8667" max="8667" width="2.7109375" style="1" customWidth="1"/>
    <col min="8668" max="8668" width="11.7109375" style="1" customWidth="1"/>
    <col min="8669" max="8669" width="11.5703125" style="1" customWidth="1"/>
    <col min="8670" max="8670" width="2.28515625" style="1" customWidth="1"/>
    <col min="8671" max="8671" width="41" style="1" customWidth="1"/>
    <col min="8672" max="8672" width="14.28515625" style="1" customWidth="1"/>
    <col min="8673" max="8674" width="11.5703125" style="1" customWidth="1"/>
    <col min="8675" max="8675" width="21.85546875" style="1" customWidth="1"/>
    <col min="8676" max="8867" width="11.42578125" style="1"/>
    <col min="8868" max="8868" width="21.85546875" style="1" customWidth="1"/>
    <col min="8869" max="8869" width="13.85546875" style="1" customWidth="1"/>
    <col min="8870" max="8870" width="38.7109375" style="1" customWidth="1"/>
    <col min="8871" max="8871" width="3" style="1" bestFit="1" customWidth="1"/>
    <col min="8872" max="8872" width="32.28515625" style="1" customWidth="1"/>
    <col min="8873" max="8873" width="46.28515625" style="1" customWidth="1"/>
    <col min="8874" max="8874" width="19" style="1" customWidth="1"/>
    <col min="8875" max="8875" width="0" style="1" hidden="1" customWidth="1"/>
    <col min="8876" max="8876" width="17.7109375" style="1" customWidth="1"/>
    <col min="8877" max="8877" width="0" style="1" hidden="1" customWidth="1"/>
    <col min="8878" max="8878" width="22.28515625" style="1" customWidth="1"/>
    <col min="8879" max="8879" width="5.28515625" style="1" customWidth="1"/>
    <col min="8880" max="8880" width="36.28515625" style="1" customWidth="1"/>
    <col min="8881" max="8881" width="5.7109375" style="1" customWidth="1"/>
    <col min="8882" max="8882" width="0" style="1" hidden="1" customWidth="1"/>
    <col min="8883" max="8883" width="20.7109375" style="1" customWidth="1"/>
    <col min="8884" max="8884" width="4.85546875" style="1" customWidth="1"/>
    <col min="8885" max="8885" width="0" style="1" hidden="1" customWidth="1"/>
    <col min="8886" max="8886" width="24.7109375" style="1" customWidth="1"/>
    <col min="8887" max="8887" width="12.28515625" style="1" customWidth="1"/>
    <col min="8888" max="8888" width="0" style="1" hidden="1" customWidth="1"/>
    <col min="8889" max="8889" width="3.42578125" style="1" customWidth="1"/>
    <col min="8890" max="8890" width="0" style="1" hidden="1" customWidth="1"/>
    <col min="8891" max="8891" width="17.7109375" style="1" customWidth="1"/>
    <col min="8892" max="8892" width="3.42578125" style="1" customWidth="1"/>
    <col min="8893" max="8893" width="0" style="1" hidden="1" customWidth="1"/>
    <col min="8894" max="8894" width="23.7109375" style="1" customWidth="1"/>
    <col min="8895" max="8895" width="10" style="1" customWidth="1"/>
    <col min="8896" max="8896" width="0" style="1" hidden="1" customWidth="1"/>
    <col min="8897" max="8898" width="14.7109375" style="1" customWidth="1"/>
    <col min="8899" max="8899" width="12.85546875" style="1" customWidth="1"/>
    <col min="8900" max="8900" width="3.28515625" style="1" customWidth="1"/>
    <col min="8901" max="8901" width="30.28515625" style="1" customWidth="1"/>
    <col min="8902" max="8902" width="5" style="1" customWidth="1"/>
    <col min="8903" max="8903" width="0" style="1" hidden="1" customWidth="1"/>
    <col min="8904" max="8904" width="14.28515625" style="1" customWidth="1"/>
    <col min="8905" max="8905" width="5.7109375" style="1" customWidth="1"/>
    <col min="8906" max="8906" width="0" style="1" hidden="1" customWidth="1"/>
    <col min="8907" max="8907" width="17.28515625" style="1" customWidth="1"/>
    <col min="8908" max="8908" width="12.7109375" style="1" customWidth="1"/>
    <col min="8909" max="8909" width="0" style="1" hidden="1" customWidth="1"/>
    <col min="8910" max="8910" width="5.28515625" style="1" customWidth="1"/>
    <col min="8911" max="8911" width="0" style="1" hidden="1" customWidth="1"/>
    <col min="8912" max="8912" width="17" style="1" customWidth="1"/>
    <col min="8913" max="8913" width="6.28515625" style="1" customWidth="1"/>
    <col min="8914" max="8914" width="0" style="1" hidden="1" customWidth="1"/>
    <col min="8915" max="8915" width="14.28515625" style="1" customWidth="1"/>
    <col min="8916" max="8916" width="7.5703125" style="1" customWidth="1"/>
    <col min="8917" max="8917" width="0" style="1" hidden="1" customWidth="1"/>
    <col min="8918" max="8919" width="14.28515625" style="1" customWidth="1"/>
    <col min="8920" max="8920" width="20.85546875" style="1" customWidth="1"/>
    <col min="8921" max="8921" width="14.42578125" style="1" customWidth="1"/>
    <col min="8922" max="8922" width="15" style="1" customWidth="1"/>
    <col min="8923" max="8923" width="2.7109375" style="1" customWidth="1"/>
    <col min="8924" max="8924" width="11.7109375" style="1" customWidth="1"/>
    <col min="8925" max="8925" width="11.5703125" style="1" customWidth="1"/>
    <col min="8926" max="8926" width="2.28515625" style="1" customWidth="1"/>
    <col min="8927" max="8927" width="41" style="1" customWidth="1"/>
    <col min="8928" max="8928" width="14.28515625" style="1" customWidth="1"/>
    <col min="8929" max="8930" width="11.5703125" style="1" customWidth="1"/>
    <col min="8931" max="8931" width="21.85546875" style="1" customWidth="1"/>
    <col min="8932" max="9123" width="11.42578125" style="1"/>
    <col min="9124" max="9124" width="21.85546875" style="1" customWidth="1"/>
    <col min="9125" max="9125" width="13.85546875" style="1" customWidth="1"/>
    <col min="9126" max="9126" width="38.7109375" style="1" customWidth="1"/>
    <col min="9127" max="9127" width="3" style="1" bestFit="1" customWidth="1"/>
    <col min="9128" max="9128" width="32.28515625" style="1" customWidth="1"/>
    <col min="9129" max="9129" width="46.28515625" style="1" customWidth="1"/>
    <col min="9130" max="9130" width="19" style="1" customWidth="1"/>
    <col min="9131" max="9131" width="0" style="1" hidden="1" customWidth="1"/>
    <col min="9132" max="9132" width="17.7109375" style="1" customWidth="1"/>
    <col min="9133" max="9133" width="0" style="1" hidden="1" customWidth="1"/>
    <col min="9134" max="9134" width="22.28515625" style="1" customWidth="1"/>
    <col min="9135" max="9135" width="5.28515625" style="1" customWidth="1"/>
    <col min="9136" max="9136" width="36.28515625" style="1" customWidth="1"/>
    <col min="9137" max="9137" width="5.7109375" style="1" customWidth="1"/>
    <col min="9138" max="9138" width="0" style="1" hidden="1" customWidth="1"/>
    <col min="9139" max="9139" width="20.7109375" style="1" customWidth="1"/>
    <col min="9140" max="9140" width="4.85546875" style="1" customWidth="1"/>
    <col min="9141" max="9141" width="0" style="1" hidden="1" customWidth="1"/>
    <col min="9142" max="9142" width="24.7109375" style="1" customWidth="1"/>
    <col min="9143" max="9143" width="12.28515625" style="1" customWidth="1"/>
    <col min="9144" max="9144" width="0" style="1" hidden="1" customWidth="1"/>
    <col min="9145" max="9145" width="3.42578125" style="1" customWidth="1"/>
    <col min="9146" max="9146" width="0" style="1" hidden="1" customWidth="1"/>
    <col min="9147" max="9147" width="17.7109375" style="1" customWidth="1"/>
    <col min="9148" max="9148" width="3.42578125" style="1" customWidth="1"/>
    <col min="9149" max="9149" width="0" style="1" hidden="1" customWidth="1"/>
    <col min="9150" max="9150" width="23.7109375" style="1" customWidth="1"/>
    <col min="9151" max="9151" width="10" style="1" customWidth="1"/>
    <col min="9152" max="9152" width="0" style="1" hidden="1" customWidth="1"/>
    <col min="9153" max="9154" width="14.7109375" style="1" customWidth="1"/>
    <col min="9155" max="9155" width="12.85546875" style="1" customWidth="1"/>
    <col min="9156" max="9156" width="3.28515625" style="1" customWidth="1"/>
    <col min="9157" max="9157" width="30.28515625" style="1" customWidth="1"/>
    <col min="9158" max="9158" width="5" style="1" customWidth="1"/>
    <col min="9159" max="9159" width="0" style="1" hidden="1" customWidth="1"/>
    <col min="9160" max="9160" width="14.28515625" style="1" customWidth="1"/>
    <col min="9161" max="9161" width="5.7109375" style="1" customWidth="1"/>
    <col min="9162" max="9162" width="0" style="1" hidden="1" customWidth="1"/>
    <col min="9163" max="9163" width="17.28515625" style="1" customWidth="1"/>
    <col min="9164" max="9164" width="12.7109375" style="1" customWidth="1"/>
    <col min="9165" max="9165" width="0" style="1" hidden="1" customWidth="1"/>
    <col min="9166" max="9166" width="5.28515625" style="1" customWidth="1"/>
    <col min="9167" max="9167" width="0" style="1" hidden="1" customWidth="1"/>
    <col min="9168" max="9168" width="17" style="1" customWidth="1"/>
    <col min="9169" max="9169" width="6.28515625" style="1" customWidth="1"/>
    <col min="9170" max="9170" width="0" style="1" hidden="1" customWidth="1"/>
    <col min="9171" max="9171" width="14.28515625" style="1" customWidth="1"/>
    <col min="9172" max="9172" width="7.5703125" style="1" customWidth="1"/>
    <col min="9173" max="9173" width="0" style="1" hidden="1" customWidth="1"/>
    <col min="9174" max="9175" width="14.28515625" style="1" customWidth="1"/>
    <col min="9176" max="9176" width="20.85546875" style="1" customWidth="1"/>
    <col min="9177" max="9177" width="14.42578125" style="1" customWidth="1"/>
    <col min="9178" max="9178" width="15" style="1" customWidth="1"/>
    <col min="9179" max="9179" width="2.7109375" style="1" customWidth="1"/>
    <col min="9180" max="9180" width="11.7109375" style="1" customWidth="1"/>
    <col min="9181" max="9181" width="11.5703125" style="1" customWidth="1"/>
    <col min="9182" max="9182" width="2.28515625" style="1" customWidth="1"/>
    <col min="9183" max="9183" width="41" style="1" customWidth="1"/>
    <col min="9184" max="9184" width="14.28515625" style="1" customWidth="1"/>
    <col min="9185" max="9186" width="11.5703125" style="1" customWidth="1"/>
    <col min="9187" max="9187" width="21.85546875" style="1" customWidth="1"/>
    <col min="9188" max="9379" width="11.42578125" style="1"/>
    <col min="9380" max="9380" width="21.85546875" style="1" customWidth="1"/>
    <col min="9381" max="9381" width="13.85546875" style="1" customWidth="1"/>
    <col min="9382" max="9382" width="38.7109375" style="1" customWidth="1"/>
    <col min="9383" max="9383" width="3" style="1" bestFit="1" customWidth="1"/>
    <col min="9384" max="9384" width="32.28515625" style="1" customWidth="1"/>
    <col min="9385" max="9385" width="46.28515625" style="1" customWidth="1"/>
    <col min="9386" max="9386" width="19" style="1" customWidth="1"/>
    <col min="9387" max="9387" width="0" style="1" hidden="1" customWidth="1"/>
    <col min="9388" max="9388" width="17.7109375" style="1" customWidth="1"/>
    <col min="9389" max="9389" width="0" style="1" hidden="1" customWidth="1"/>
    <col min="9390" max="9390" width="22.28515625" style="1" customWidth="1"/>
    <col min="9391" max="9391" width="5.28515625" style="1" customWidth="1"/>
    <col min="9392" max="9392" width="36.28515625" style="1" customWidth="1"/>
    <col min="9393" max="9393" width="5.7109375" style="1" customWidth="1"/>
    <col min="9394" max="9394" width="0" style="1" hidden="1" customWidth="1"/>
    <col min="9395" max="9395" width="20.7109375" style="1" customWidth="1"/>
    <col min="9396" max="9396" width="4.85546875" style="1" customWidth="1"/>
    <col min="9397" max="9397" width="0" style="1" hidden="1" customWidth="1"/>
    <col min="9398" max="9398" width="24.7109375" style="1" customWidth="1"/>
    <col min="9399" max="9399" width="12.28515625" style="1" customWidth="1"/>
    <col min="9400" max="9400" width="0" style="1" hidden="1" customWidth="1"/>
    <col min="9401" max="9401" width="3.42578125" style="1" customWidth="1"/>
    <col min="9402" max="9402" width="0" style="1" hidden="1" customWidth="1"/>
    <col min="9403" max="9403" width="17.7109375" style="1" customWidth="1"/>
    <col min="9404" max="9404" width="3.42578125" style="1" customWidth="1"/>
    <col min="9405" max="9405" width="0" style="1" hidden="1" customWidth="1"/>
    <col min="9406" max="9406" width="23.7109375" style="1" customWidth="1"/>
    <col min="9407" max="9407" width="10" style="1" customWidth="1"/>
    <col min="9408" max="9408" width="0" style="1" hidden="1" customWidth="1"/>
    <col min="9409" max="9410" width="14.7109375" style="1" customWidth="1"/>
    <col min="9411" max="9411" width="12.85546875" style="1" customWidth="1"/>
    <col min="9412" max="9412" width="3.28515625" style="1" customWidth="1"/>
    <col min="9413" max="9413" width="30.28515625" style="1" customWidth="1"/>
    <col min="9414" max="9414" width="5" style="1" customWidth="1"/>
    <col min="9415" max="9415" width="0" style="1" hidden="1" customWidth="1"/>
    <col min="9416" max="9416" width="14.28515625" style="1" customWidth="1"/>
    <col min="9417" max="9417" width="5.7109375" style="1" customWidth="1"/>
    <col min="9418" max="9418" width="0" style="1" hidden="1" customWidth="1"/>
    <col min="9419" max="9419" width="17.28515625" style="1" customWidth="1"/>
    <col min="9420" max="9420" width="12.7109375" style="1" customWidth="1"/>
    <col min="9421" max="9421" width="0" style="1" hidden="1" customWidth="1"/>
    <col min="9422" max="9422" width="5.28515625" style="1" customWidth="1"/>
    <col min="9423" max="9423" width="0" style="1" hidden="1" customWidth="1"/>
    <col min="9424" max="9424" width="17" style="1" customWidth="1"/>
    <col min="9425" max="9425" width="6.28515625" style="1" customWidth="1"/>
    <col min="9426" max="9426" width="0" style="1" hidden="1" customWidth="1"/>
    <col min="9427" max="9427" width="14.28515625" style="1" customWidth="1"/>
    <col min="9428" max="9428" width="7.5703125" style="1" customWidth="1"/>
    <col min="9429" max="9429" width="0" style="1" hidden="1" customWidth="1"/>
    <col min="9430" max="9431" width="14.28515625" style="1" customWidth="1"/>
    <col min="9432" max="9432" width="20.85546875" style="1" customWidth="1"/>
    <col min="9433" max="9433" width="14.42578125" style="1" customWidth="1"/>
    <col min="9434" max="9434" width="15" style="1" customWidth="1"/>
    <col min="9435" max="9435" width="2.7109375" style="1" customWidth="1"/>
    <col min="9436" max="9436" width="11.7109375" style="1" customWidth="1"/>
    <col min="9437" max="9437" width="11.5703125" style="1" customWidth="1"/>
    <col min="9438" max="9438" width="2.28515625" style="1" customWidth="1"/>
    <col min="9439" max="9439" width="41" style="1" customWidth="1"/>
    <col min="9440" max="9440" width="14.28515625" style="1" customWidth="1"/>
    <col min="9441" max="9442" width="11.5703125" style="1" customWidth="1"/>
    <col min="9443" max="9443" width="21.85546875" style="1" customWidth="1"/>
    <col min="9444" max="9635" width="11.42578125" style="1"/>
    <col min="9636" max="9636" width="21.85546875" style="1" customWidth="1"/>
    <col min="9637" max="9637" width="13.85546875" style="1" customWidth="1"/>
    <col min="9638" max="9638" width="38.7109375" style="1" customWidth="1"/>
    <col min="9639" max="9639" width="3" style="1" bestFit="1" customWidth="1"/>
    <col min="9640" max="9640" width="32.28515625" style="1" customWidth="1"/>
    <col min="9641" max="9641" width="46.28515625" style="1" customWidth="1"/>
    <col min="9642" max="9642" width="19" style="1" customWidth="1"/>
    <col min="9643" max="9643" width="0" style="1" hidden="1" customWidth="1"/>
    <col min="9644" max="9644" width="17.7109375" style="1" customWidth="1"/>
    <col min="9645" max="9645" width="0" style="1" hidden="1" customWidth="1"/>
    <col min="9646" max="9646" width="22.28515625" style="1" customWidth="1"/>
    <col min="9647" max="9647" width="5.28515625" style="1" customWidth="1"/>
    <col min="9648" max="9648" width="36.28515625" style="1" customWidth="1"/>
    <col min="9649" max="9649" width="5.7109375" style="1" customWidth="1"/>
    <col min="9650" max="9650" width="0" style="1" hidden="1" customWidth="1"/>
    <col min="9651" max="9651" width="20.7109375" style="1" customWidth="1"/>
    <col min="9652" max="9652" width="4.85546875" style="1" customWidth="1"/>
    <col min="9653" max="9653" width="0" style="1" hidden="1" customWidth="1"/>
    <col min="9654" max="9654" width="24.7109375" style="1" customWidth="1"/>
    <col min="9655" max="9655" width="12.28515625" style="1" customWidth="1"/>
    <col min="9656" max="9656" width="0" style="1" hidden="1" customWidth="1"/>
    <col min="9657" max="9657" width="3.42578125" style="1" customWidth="1"/>
    <col min="9658" max="9658" width="0" style="1" hidden="1" customWidth="1"/>
    <col min="9659" max="9659" width="17.7109375" style="1" customWidth="1"/>
    <col min="9660" max="9660" width="3.42578125" style="1" customWidth="1"/>
    <col min="9661" max="9661" width="0" style="1" hidden="1" customWidth="1"/>
    <col min="9662" max="9662" width="23.7109375" style="1" customWidth="1"/>
    <col min="9663" max="9663" width="10" style="1" customWidth="1"/>
    <col min="9664" max="9664" width="0" style="1" hidden="1" customWidth="1"/>
    <col min="9665" max="9666" width="14.7109375" style="1" customWidth="1"/>
    <col min="9667" max="9667" width="12.85546875" style="1" customWidth="1"/>
    <col min="9668" max="9668" width="3.28515625" style="1" customWidth="1"/>
    <col min="9669" max="9669" width="30.28515625" style="1" customWidth="1"/>
    <col min="9670" max="9670" width="5" style="1" customWidth="1"/>
    <col min="9671" max="9671" width="0" style="1" hidden="1" customWidth="1"/>
    <col min="9672" max="9672" width="14.28515625" style="1" customWidth="1"/>
    <col min="9673" max="9673" width="5.7109375" style="1" customWidth="1"/>
    <col min="9674" max="9674" width="0" style="1" hidden="1" customWidth="1"/>
    <col min="9675" max="9675" width="17.28515625" style="1" customWidth="1"/>
    <col min="9676" max="9676" width="12.7109375" style="1" customWidth="1"/>
    <col min="9677" max="9677" width="0" style="1" hidden="1" customWidth="1"/>
    <col min="9678" max="9678" width="5.28515625" style="1" customWidth="1"/>
    <col min="9679" max="9679" width="0" style="1" hidden="1" customWidth="1"/>
    <col min="9680" max="9680" width="17" style="1" customWidth="1"/>
    <col min="9681" max="9681" width="6.28515625" style="1" customWidth="1"/>
    <col min="9682" max="9682" width="0" style="1" hidden="1" customWidth="1"/>
    <col min="9683" max="9683" width="14.28515625" style="1" customWidth="1"/>
    <col min="9684" max="9684" width="7.5703125" style="1" customWidth="1"/>
    <col min="9685" max="9685" width="0" style="1" hidden="1" customWidth="1"/>
    <col min="9686" max="9687" width="14.28515625" style="1" customWidth="1"/>
    <col min="9688" max="9688" width="20.85546875" style="1" customWidth="1"/>
    <col min="9689" max="9689" width="14.42578125" style="1" customWidth="1"/>
    <col min="9690" max="9690" width="15" style="1" customWidth="1"/>
    <col min="9691" max="9691" width="2.7109375" style="1" customWidth="1"/>
    <col min="9692" max="9692" width="11.7109375" style="1" customWidth="1"/>
    <col min="9693" max="9693" width="11.5703125" style="1" customWidth="1"/>
    <col min="9694" max="9694" width="2.28515625" style="1" customWidth="1"/>
    <col min="9695" max="9695" width="41" style="1" customWidth="1"/>
    <col min="9696" max="9696" width="14.28515625" style="1" customWidth="1"/>
    <col min="9697" max="9698" width="11.5703125" style="1" customWidth="1"/>
    <col min="9699" max="9699" width="21.85546875" style="1" customWidth="1"/>
    <col min="9700" max="9891" width="11.42578125" style="1"/>
    <col min="9892" max="9892" width="21.85546875" style="1" customWidth="1"/>
    <col min="9893" max="9893" width="13.85546875" style="1" customWidth="1"/>
    <col min="9894" max="9894" width="38.7109375" style="1" customWidth="1"/>
    <col min="9895" max="9895" width="3" style="1" bestFit="1" customWidth="1"/>
    <col min="9896" max="9896" width="32.28515625" style="1" customWidth="1"/>
    <col min="9897" max="9897" width="46.28515625" style="1" customWidth="1"/>
    <col min="9898" max="9898" width="19" style="1" customWidth="1"/>
    <col min="9899" max="9899" width="0" style="1" hidden="1" customWidth="1"/>
    <col min="9900" max="9900" width="17.7109375" style="1" customWidth="1"/>
    <col min="9901" max="9901" width="0" style="1" hidden="1" customWidth="1"/>
    <col min="9902" max="9902" width="22.28515625" style="1" customWidth="1"/>
    <col min="9903" max="9903" width="5.28515625" style="1" customWidth="1"/>
    <col min="9904" max="9904" width="36.28515625" style="1" customWidth="1"/>
    <col min="9905" max="9905" width="5.7109375" style="1" customWidth="1"/>
    <col min="9906" max="9906" width="0" style="1" hidden="1" customWidth="1"/>
    <col min="9907" max="9907" width="20.7109375" style="1" customWidth="1"/>
    <col min="9908" max="9908" width="4.85546875" style="1" customWidth="1"/>
    <col min="9909" max="9909" width="0" style="1" hidden="1" customWidth="1"/>
    <col min="9910" max="9910" width="24.7109375" style="1" customWidth="1"/>
    <col min="9911" max="9911" width="12.28515625" style="1" customWidth="1"/>
    <col min="9912" max="9912" width="0" style="1" hidden="1" customWidth="1"/>
    <col min="9913" max="9913" width="3.42578125" style="1" customWidth="1"/>
    <col min="9914" max="9914" width="0" style="1" hidden="1" customWidth="1"/>
    <col min="9915" max="9915" width="17.7109375" style="1" customWidth="1"/>
    <col min="9916" max="9916" width="3.42578125" style="1" customWidth="1"/>
    <col min="9917" max="9917" width="0" style="1" hidden="1" customWidth="1"/>
    <col min="9918" max="9918" width="23.7109375" style="1" customWidth="1"/>
    <col min="9919" max="9919" width="10" style="1" customWidth="1"/>
    <col min="9920" max="9920" width="0" style="1" hidden="1" customWidth="1"/>
    <col min="9921" max="9922" width="14.7109375" style="1" customWidth="1"/>
    <col min="9923" max="9923" width="12.85546875" style="1" customWidth="1"/>
    <col min="9924" max="9924" width="3.28515625" style="1" customWidth="1"/>
    <col min="9925" max="9925" width="30.28515625" style="1" customWidth="1"/>
    <col min="9926" max="9926" width="5" style="1" customWidth="1"/>
    <col min="9927" max="9927" width="0" style="1" hidden="1" customWidth="1"/>
    <col min="9928" max="9928" width="14.28515625" style="1" customWidth="1"/>
    <col min="9929" max="9929" width="5.7109375" style="1" customWidth="1"/>
    <col min="9930" max="9930" width="0" style="1" hidden="1" customWidth="1"/>
    <col min="9931" max="9931" width="17.28515625" style="1" customWidth="1"/>
    <col min="9932" max="9932" width="12.7109375" style="1" customWidth="1"/>
    <col min="9933" max="9933" width="0" style="1" hidden="1" customWidth="1"/>
    <col min="9934" max="9934" width="5.28515625" style="1" customWidth="1"/>
    <col min="9935" max="9935" width="0" style="1" hidden="1" customWidth="1"/>
    <col min="9936" max="9936" width="17" style="1" customWidth="1"/>
    <col min="9937" max="9937" width="6.28515625" style="1" customWidth="1"/>
    <col min="9938" max="9938" width="0" style="1" hidden="1" customWidth="1"/>
    <col min="9939" max="9939" width="14.28515625" style="1" customWidth="1"/>
    <col min="9940" max="9940" width="7.5703125" style="1" customWidth="1"/>
    <col min="9941" max="9941" width="0" style="1" hidden="1" customWidth="1"/>
    <col min="9942" max="9943" width="14.28515625" style="1" customWidth="1"/>
    <col min="9944" max="9944" width="20.85546875" style="1" customWidth="1"/>
    <col min="9945" max="9945" width="14.42578125" style="1" customWidth="1"/>
    <col min="9946" max="9946" width="15" style="1" customWidth="1"/>
    <col min="9947" max="9947" width="2.7109375" style="1" customWidth="1"/>
    <col min="9948" max="9948" width="11.7109375" style="1" customWidth="1"/>
    <col min="9949" max="9949" width="11.5703125" style="1" customWidth="1"/>
    <col min="9950" max="9950" width="2.28515625" style="1" customWidth="1"/>
    <col min="9951" max="9951" width="41" style="1" customWidth="1"/>
    <col min="9952" max="9952" width="14.28515625" style="1" customWidth="1"/>
    <col min="9953" max="9954" width="11.5703125" style="1" customWidth="1"/>
    <col min="9955" max="9955" width="21.85546875" style="1" customWidth="1"/>
    <col min="9956" max="10147" width="11.42578125" style="1"/>
    <col min="10148" max="10148" width="21.85546875" style="1" customWidth="1"/>
    <col min="10149" max="10149" width="13.85546875" style="1" customWidth="1"/>
    <col min="10150" max="10150" width="38.7109375" style="1" customWidth="1"/>
    <col min="10151" max="10151" width="3" style="1" bestFit="1" customWidth="1"/>
    <col min="10152" max="10152" width="32.28515625" style="1" customWidth="1"/>
    <col min="10153" max="10153" width="46.28515625" style="1" customWidth="1"/>
    <col min="10154" max="10154" width="19" style="1" customWidth="1"/>
    <col min="10155" max="10155" width="0" style="1" hidden="1" customWidth="1"/>
    <col min="10156" max="10156" width="17.7109375" style="1" customWidth="1"/>
    <col min="10157" max="10157" width="0" style="1" hidden="1" customWidth="1"/>
    <col min="10158" max="10158" width="22.28515625" style="1" customWidth="1"/>
    <col min="10159" max="10159" width="5.28515625" style="1" customWidth="1"/>
    <col min="10160" max="10160" width="36.28515625" style="1" customWidth="1"/>
    <col min="10161" max="10161" width="5.7109375" style="1" customWidth="1"/>
    <col min="10162" max="10162" width="0" style="1" hidden="1" customWidth="1"/>
    <col min="10163" max="10163" width="20.7109375" style="1" customWidth="1"/>
    <col min="10164" max="10164" width="4.85546875" style="1" customWidth="1"/>
    <col min="10165" max="10165" width="0" style="1" hidden="1" customWidth="1"/>
    <col min="10166" max="10166" width="24.7109375" style="1" customWidth="1"/>
    <col min="10167" max="10167" width="12.28515625" style="1" customWidth="1"/>
    <col min="10168" max="10168" width="0" style="1" hidden="1" customWidth="1"/>
    <col min="10169" max="10169" width="3.42578125" style="1" customWidth="1"/>
    <col min="10170" max="10170" width="0" style="1" hidden="1" customWidth="1"/>
    <col min="10171" max="10171" width="17.7109375" style="1" customWidth="1"/>
    <col min="10172" max="10172" width="3.42578125" style="1" customWidth="1"/>
    <col min="10173" max="10173" width="0" style="1" hidden="1" customWidth="1"/>
    <col min="10174" max="10174" width="23.7109375" style="1" customWidth="1"/>
    <col min="10175" max="10175" width="10" style="1" customWidth="1"/>
    <col min="10176" max="10176" width="0" style="1" hidden="1" customWidth="1"/>
    <col min="10177" max="10178" width="14.7109375" style="1" customWidth="1"/>
    <col min="10179" max="10179" width="12.85546875" style="1" customWidth="1"/>
    <col min="10180" max="10180" width="3.28515625" style="1" customWidth="1"/>
    <col min="10181" max="10181" width="30.28515625" style="1" customWidth="1"/>
    <col min="10182" max="10182" width="5" style="1" customWidth="1"/>
    <col min="10183" max="10183" width="0" style="1" hidden="1" customWidth="1"/>
    <col min="10184" max="10184" width="14.28515625" style="1" customWidth="1"/>
    <col min="10185" max="10185" width="5.7109375" style="1" customWidth="1"/>
    <col min="10186" max="10186" width="0" style="1" hidden="1" customWidth="1"/>
    <col min="10187" max="10187" width="17.28515625" style="1" customWidth="1"/>
    <col min="10188" max="10188" width="12.7109375" style="1" customWidth="1"/>
    <col min="10189" max="10189" width="0" style="1" hidden="1" customWidth="1"/>
    <col min="10190" max="10190" width="5.28515625" style="1" customWidth="1"/>
    <col min="10191" max="10191" width="0" style="1" hidden="1" customWidth="1"/>
    <col min="10192" max="10192" width="17" style="1" customWidth="1"/>
    <col min="10193" max="10193" width="6.28515625" style="1" customWidth="1"/>
    <col min="10194" max="10194" width="0" style="1" hidden="1" customWidth="1"/>
    <col min="10195" max="10195" width="14.28515625" style="1" customWidth="1"/>
    <col min="10196" max="10196" width="7.5703125" style="1" customWidth="1"/>
    <col min="10197" max="10197" width="0" style="1" hidden="1" customWidth="1"/>
    <col min="10198" max="10199" width="14.28515625" style="1" customWidth="1"/>
    <col min="10200" max="10200" width="20.85546875" style="1" customWidth="1"/>
    <col min="10201" max="10201" width="14.42578125" style="1" customWidth="1"/>
    <col min="10202" max="10202" width="15" style="1" customWidth="1"/>
    <col min="10203" max="10203" width="2.7109375" style="1" customWidth="1"/>
    <col min="10204" max="10204" width="11.7109375" style="1" customWidth="1"/>
    <col min="10205" max="10205" width="11.5703125" style="1" customWidth="1"/>
    <col min="10206" max="10206" width="2.28515625" style="1" customWidth="1"/>
    <col min="10207" max="10207" width="41" style="1" customWidth="1"/>
    <col min="10208" max="10208" width="14.28515625" style="1" customWidth="1"/>
    <col min="10209" max="10210" width="11.5703125" style="1" customWidth="1"/>
    <col min="10211" max="10211" width="21.85546875" style="1" customWidth="1"/>
    <col min="10212" max="10403" width="11.42578125" style="1"/>
    <col min="10404" max="10404" width="21.85546875" style="1" customWidth="1"/>
    <col min="10405" max="10405" width="13.85546875" style="1" customWidth="1"/>
    <col min="10406" max="10406" width="38.7109375" style="1" customWidth="1"/>
    <col min="10407" max="10407" width="3" style="1" bestFit="1" customWidth="1"/>
    <col min="10408" max="10408" width="32.28515625" style="1" customWidth="1"/>
    <col min="10409" max="10409" width="46.28515625" style="1" customWidth="1"/>
    <col min="10410" max="10410" width="19" style="1" customWidth="1"/>
    <col min="10411" max="10411" width="0" style="1" hidden="1" customWidth="1"/>
    <col min="10412" max="10412" width="17.7109375" style="1" customWidth="1"/>
    <col min="10413" max="10413" width="0" style="1" hidden="1" customWidth="1"/>
    <col min="10414" max="10414" width="22.28515625" style="1" customWidth="1"/>
    <col min="10415" max="10415" width="5.28515625" style="1" customWidth="1"/>
    <col min="10416" max="10416" width="36.28515625" style="1" customWidth="1"/>
    <col min="10417" max="10417" width="5.7109375" style="1" customWidth="1"/>
    <col min="10418" max="10418" width="0" style="1" hidden="1" customWidth="1"/>
    <col min="10419" max="10419" width="20.7109375" style="1" customWidth="1"/>
    <col min="10420" max="10420" width="4.85546875" style="1" customWidth="1"/>
    <col min="10421" max="10421" width="0" style="1" hidden="1" customWidth="1"/>
    <col min="10422" max="10422" width="24.7109375" style="1" customWidth="1"/>
    <col min="10423" max="10423" width="12.28515625" style="1" customWidth="1"/>
    <col min="10424" max="10424" width="0" style="1" hidden="1" customWidth="1"/>
    <col min="10425" max="10425" width="3.42578125" style="1" customWidth="1"/>
    <col min="10426" max="10426" width="0" style="1" hidden="1" customWidth="1"/>
    <col min="10427" max="10427" width="17.7109375" style="1" customWidth="1"/>
    <col min="10428" max="10428" width="3.42578125" style="1" customWidth="1"/>
    <col min="10429" max="10429" width="0" style="1" hidden="1" customWidth="1"/>
    <col min="10430" max="10430" width="23.7109375" style="1" customWidth="1"/>
    <col min="10431" max="10431" width="10" style="1" customWidth="1"/>
    <col min="10432" max="10432" width="0" style="1" hidden="1" customWidth="1"/>
    <col min="10433" max="10434" width="14.7109375" style="1" customWidth="1"/>
    <col min="10435" max="10435" width="12.85546875" style="1" customWidth="1"/>
    <col min="10436" max="10436" width="3.28515625" style="1" customWidth="1"/>
    <col min="10437" max="10437" width="30.28515625" style="1" customWidth="1"/>
    <col min="10438" max="10438" width="5" style="1" customWidth="1"/>
    <col min="10439" max="10439" width="0" style="1" hidden="1" customWidth="1"/>
    <col min="10440" max="10440" width="14.28515625" style="1" customWidth="1"/>
    <col min="10441" max="10441" width="5.7109375" style="1" customWidth="1"/>
    <col min="10442" max="10442" width="0" style="1" hidden="1" customWidth="1"/>
    <col min="10443" max="10443" width="17.28515625" style="1" customWidth="1"/>
    <col min="10444" max="10444" width="12.7109375" style="1" customWidth="1"/>
    <col min="10445" max="10445" width="0" style="1" hidden="1" customWidth="1"/>
    <col min="10446" max="10446" width="5.28515625" style="1" customWidth="1"/>
    <col min="10447" max="10447" width="0" style="1" hidden="1" customWidth="1"/>
    <col min="10448" max="10448" width="17" style="1" customWidth="1"/>
    <col min="10449" max="10449" width="6.28515625" style="1" customWidth="1"/>
    <col min="10450" max="10450" width="0" style="1" hidden="1" customWidth="1"/>
    <col min="10451" max="10451" width="14.28515625" style="1" customWidth="1"/>
    <col min="10452" max="10452" width="7.5703125" style="1" customWidth="1"/>
    <col min="10453" max="10453" width="0" style="1" hidden="1" customWidth="1"/>
    <col min="10454" max="10455" width="14.28515625" style="1" customWidth="1"/>
    <col min="10456" max="10456" width="20.85546875" style="1" customWidth="1"/>
    <col min="10457" max="10457" width="14.42578125" style="1" customWidth="1"/>
    <col min="10458" max="10458" width="15" style="1" customWidth="1"/>
    <col min="10459" max="10459" width="2.7109375" style="1" customWidth="1"/>
    <col min="10460" max="10460" width="11.7109375" style="1" customWidth="1"/>
    <col min="10461" max="10461" width="11.5703125" style="1" customWidth="1"/>
    <col min="10462" max="10462" width="2.28515625" style="1" customWidth="1"/>
    <col min="10463" max="10463" width="41" style="1" customWidth="1"/>
    <col min="10464" max="10464" width="14.28515625" style="1" customWidth="1"/>
    <col min="10465" max="10466" width="11.5703125" style="1" customWidth="1"/>
    <col min="10467" max="10467" width="21.85546875" style="1" customWidth="1"/>
    <col min="10468" max="10659" width="11.42578125" style="1"/>
    <col min="10660" max="10660" width="21.85546875" style="1" customWidth="1"/>
    <col min="10661" max="10661" width="13.85546875" style="1" customWidth="1"/>
    <col min="10662" max="10662" width="38.7109375" style="1" customWidth="1"/>
    <col min="10663" max="10663" width="3" style="1" bestFit="1" customWidth="1"/>
    <col min="10664" max="10664" width="32.28515625" style="1" customWidth="1"/>
    <col min="10665" max="10665" width="46.28515625" style="1" customWidth="1"/>
    <col min="10666" max="10666" width="19" style="1" customWidth="1"/>
    <col min="10667" max="10667" width="0" style="1" hidden="1" customWidth="1"/>
    <col min="10668" max="10668" width="17.7109375" style="1" customWidth="1"/>
    <col min="10669" max="10669" width="0" style="1" hidden="1" customWidth="1"/>
    <col min="10670" max="10670" width="22.28515625" style="1" customWidth="1"/>
    <col min="10671" max="10671" width="5.28515625" style="1" customWidth="1"/>
    <col min="10672" max="10672" width="36.28515625" style="1" customWidth="1"/>
    <col min="10673" max="10673" width="5.7109375" style="1" customWidth="1"/>
    <col min="10674" max="10674" width="0" style="1" hidden="1" customWidth="1"/>
    <col min="10675" max="10675" width="20.7109375" style="1" customWidth="1"/>
    <col min="10676" max="10676" width="4.85546875" style="1" customWidth="1"/>
    <col min="10677" max="10677" width="0" style="1" hidden="1" customWidth="1"/>
    <col min="10678" max="10678" width="24.7109375" style="1" customWidth="1"/>
    <col min="10679" max="10679" width="12.28515625" style="1" customWidth="1"/>
    <col min="10680" max="10680" width="0" style="1" hidden="1" customWidth="1"/>
    <col min="10681" max="10681" width="3.42578125" style="1" customWidth="1"/>
    <col min="10682" max="10682" width="0" style="1" hidden="1" customWidth="1"/>
    <col min="10683" max="10683" width="17.7109375" style="1" customWidth="1"/>
    <col min="10684" max="10684" width="3.42578125" style="1" customWidth="1"/>
    <col min="10685" max="10685" width="0" style="1" hidden="1" customWidth="1"/>
    <col min="10686" max="10686" width="23.7109375" style="1" customWidth="1"/>
    <col min="10687" max="10687" width="10" style="1" customWidth="1"/>
    <col min="10688" max="10688" width="0" style="1" hidden="1" customWidth="1"/>
    <col min="10689" max="10690" width="14.7109375" style="1" customWidth="1"/>
    <col min="10691" max="10691" width="12.85546875" style="1" customWidth="1"/>
    <col min="10692" max="10692" width="3.28515625" style="1" customWidth="1"/>
    <col min="10693" max="10693" width="30.28515625" style="1" customWidth="1"/>
    <col min="10694" max="10694" width="5" style="1" customWidth="1"/>
    <col min="10695" max="10695" width="0" style="1" hidden="1" customWidth="1"/>
    <col min="10696" max="10696" width="14.28515625" style="1" customWidth="1"/>
    <col min="10697" max="10697" width="5.7109375" style="1" customWidth="1"/>
    <col min="10698" max="10698" width="0" style="1" hidden="1" customWidth="1"/>
    <col min="10699" max="10699" width="17.28515625" style="1" customWidth="1"/>
    <col min="10700" max="10700" width="12.7109375" style="1" customWidth="1"/>
    <col min="10701" max="10701" width="0" style="1" hidden="1" customWidth="1"/>
    <col min="10702" max="10702" width="5.28515625" style="1" customWidth="1"/>
    <col min="10703" max="10703" width="0" style="1" hidden="1" customWidth="1"/>
    <col min="10704" max="10704" width="17" style="1" customWidth="1"/>
    <col min="10705" max="10705" width="6.28515625" style="1" customWidth="1"/>
    <col min="10706" max="10706" width="0" style="1" hidden="1" customWidth="1"/>
    <col min="10707" max="10707" width="14.28515625" style="1" customWidth="1"/>
    <col min="10708" max="10708" width="7.5703125" style="1" customWidth="1"/>
    <col min="10709" max="10709" width="0" style="1" hidden="1" customWidth="1"/>
    <col min="10710" max="10711" width="14.28515625" style="1" customWidth="1"/>
    <col min="10712" max="10712" width="20.85546875" style="1" customWidth="1"/>
    <col min="10713" max="10713" width="14.42578125" style="1" customWidth="1"/>
    <col min="10714" max="10714" width="15" style="1" customWidth="1"/>
    <col min="10715" max="10715" width="2.7109375" style="1" customWidth="1"/>
    <col min="10716" max="10716" width="11.7109375" style="1" customWidth="1"/>
    <col min="10717" max="10717" width="11.5703125" style="1" customWidth="1"/>
    <col min="10718" max="10718" width="2.28515625" style="1" customWidth="1"/>
    <col min="10719" max="10719" width="41" style="1" customWidth="1"/>
    <col min="10720" max="10720" width="14.28515625" style="1" customWidth="1"/>
    <col min="10721" max="10722" width="11.5703125" style="1" customWidth="1"/>
    <col min="10723" max="10723" width="21.85546875" style="1" customWidth="1"/>
    <col min="10724" max="10915" width="11.42578125" style="1"/>
    <col min="10916" max="10916" width="21.85546875" style="1" customWidth="1"/>
    <col min="10917" max="10917" width="13.85546875" style="1" customWidth="1"/>
    <col min="10918" max="10918" width="38.7109375" style="1" customWidth="1"/>
    <col min="10919" max="10919" width="3" style="1" bestFit="1" customWidth="1"/>
    <col min="10920" max="10920" width="32.28515625" style="1" customWidth="1"/>
    <col min="10921" max="10921" width="46.28515625" style="1" customWidth="1"/>
    <col min="10922" max="10922" width="19" style="1" customWidth="1"/>
    <col min="10923" max="10923" width="0" style="1" hidden="1" customWidth="1"/>
    <col min="10924" max="10924" width="17.7109375" style="1" customWidth="1"/>
    <col min="10925" max="10925" width="0" style="1" hidden="1" customWidth="1"/>
    <col min="10926" max="10926" width="22.28515625" style="1" customWidth="1"/>
    <col min="10927" max="10927" width="5.28515625" style="1" customWidth="1"/>
    <col min="10928" max="10928" width="36.28515625" style="1" customWidth="1"/>
    <col min="10929" max="10929" width="5.7109375" style="1" customWidth="1"/>
    <col min="10930" max="10930" width="0" style="1" hidden="1" customWidth="1"/>
    <col min="10931" max="10931" width="20.7109375" style="1" customWidth="1"/>
    <col min="10932" max="10932" width="4.85546875" style="1" customWidth="1"/>
    <col min="10933" max="10933" width="0" style="1" hidden="1" customWidth="1"/>
    <col min="10934" max="10934" width="24.7109375" style="1" customWidth="1"/>
    <col min="10935" max="10935" width="12.28515625" style="1" customWidth="1"/>
    <col min="10936" max="10936" width="0" style="1" hidden="1" customWidth="1"/>
    <col min="10937" max="10937" width="3.42578125" style="1" customWidth="1"/>
    <col min="10938" max="10938" width="0" style="1" hidden="1" customWidth="1"/>
    <col min="10939" max="10939" width="17.7109375" style="1" customWidth="1"/>
    <col min="10940" max="10940" width="3.42578125" style="1" customWidth="1"/>
    <col min="10941" max="10941" width="0" style="1" hidden="1" customWidth="1"/>
    <col min="10942" max="10942" width="23.7109375" style="1" customWidth="1"/>
    <col min="10943" max="10943" width="10" style="1" customWidth="1"/>
    <col min="10944" max="10944" width="0" style="1" hidden="1" customWidth="1"/>
    <col min="10945" max="10946" width="14.7109375" style="1" customWidth="1"/>
    <col min="10947" max="10947" width="12.85546875" style="1" customWidth="1"/>
    <col min="10948" max="10948" width="3.28515625" style="1" customWidth="1"/>
    <col min="10949" max="10949" width="30.28515625" style="1" customWidth="1"/>
    <col min="10950" max="10950" width="5" style="1" customWidth="1"/>
    <col min="10951" max="10951" width="0" style="1" hidden="1" customWidth="1"/>
    <col min="10952" max="10952" width="14.28515625" style="1" customWidth="1"/>
    <col min="10953" max="10953" width="5.7109375" style="1" customWidth="1"/>
    <col min="10954" max="10954" width="0" style="1" hidden="1" customWidth="1"/>
    <col min="10955" max="10955" width="17.28515625" style="1" customWidth="1"/>
    <col min="10956" max="10956" width="12.7109375" style="1" customWidth="1"/>
    <col min="10957" max="10957" width="0" style="1" hidden="1" customWidth="1"/>
    <col min="10958" max="10958" width="5.28515625" style="1" customWidth="1"/>
    <col min="10959" max="10959" width="0" style="1" hidden="1" customWidth="1"/>
    <col min="10960" max="10960" width="17" style="1" customWidth="1"/>
    <col min="10961" max="10961" width="6.28515625" style="1" customWidth="1"/>
    <col min="10962" max="10962" width="0" style="1" hidden="1" customWidth="1"/>
    <col min="10963" max="10963" width="14.28515625" style="1" customWidth="1"/>
    <col min="10964" max="10964" width="7.5703125" style="1" customWidth="1"/>
    <col min="10965" max="10965" width="0" style="1" hidden="1" customWidth="1"/>
    <col min="10966" max="10967" width="14.28515625" style="1" customWidth="1"/>
    <col min="10968" max="10968" width="20.85546875" style="1" customWidth="1"/>
    <col min="10969" max="10969" width="14.42578125" style="1" customWidth="1"/>
    <col min="10970" max="10970" width="15" style="1" customWidth="1"/>
    <col min="10971" max="10971" width="2.7109375" style="1" customWidth="1"/>
    <col min="10972" max="10972" width="11.7109375" style="1" customWidth="1"/>
    <col min="10973" max="10973" width="11.5703125" style="1" customWidth="1"/>
    <col min="10974" max="10974" width="2.28515625" style="1" customWidth="1"/>
    <col min="10975" max="10975" width="41" style="1" customWidth="1"/>
    <col min="10976" max="10976" width="14.28515625" style="1" customWidth="1"/>
    <col min="10977" max="10978" width="11.5703125" style="1" customWidth="1"/>
    <col min="10979" max="10979" width="21.85546875" style="1" customWidth="1"/>
    <col min="10980" max="11171" width="11.42578125" style="1"/>
    <col min="11172" max="11172" width="21.85546875" style="1" customWidth="1"/>
    <col min="11173" max="11173" width="13.85546875" style="1" customWidth="1"/>
    <col min="11174" max="11174" width="38.7109375" style="1" customWidth="1"/>
    <col min="11175" max="11175" width="3" style="1" bestFit="1" customWidth="1"/>
    <col min="11176" max="11176" width="32.28515625" style="1" customWidth="1"/>
    <col min="11177" max="11177" width="46.28515625" style="1" customWidth="1"/>
    <col min="11178" max="11178" width="19" style="1" customWidth="1"/>
    <col min="11179" max="11179" width="0" style="1" hidden="1" customWidth="1"/>
    <col min="11180" max="11180" width="17.7109375" style="1" customWidth="1"/>
    <col min="11181" max="11181" width="0" style="1" hidden="1" customWidth="1"/>
    <col min="11182" max="11182" width="22.28515625" style="1" customWidth="1"/>
    <col min="11183" max="11183" width="5.28515625" style="1" customWidth="1"/>
    <col min="11184" max="11184" width="36.28515625" style="1" customWidth="1"/>
    <col min="11185" max="11185" width="5.7109375" style="1" customWidth="1"/>
    <col min="11186" max="11186" width="0" style="1" hidden="1" customWidth="1"/>
    <col min="11187" max="11187" width="20.7109375" style="1" customWidth="1"/>
    <col min="11188" max="11188" width="4.85546875" style="1" customWidth="1"/>
    <col min="11189" max="11189" width="0" style="1" hidden="1" customWidth="1"/>
    <col min="11190" max="11190" width="24.7109375" style="1" customWidth="1"/>
    <col min="11191" max="11191" width="12.28515625" style="1" customWidth="1"/>
    <col min="11192" max="11192" width="0" style="1" hidden="1" customWidth="1"/>
    <col min="11193" max="11193" width="3.42578125" style="1" customWidth="1"/>
    <col min="11194" max="11194" width="0" style="1" hidden="1" customWidth="1"/>
    <col min="11195" max="11195" width="17.7109375" style="1" customWidth="1"/>
    <col min="11196" max="11196" width="3.42578125" style="1" customWidth="1"/>
    <col min="11197" max="11197" width="0" style="1" hidden="1" customWidth="1"/>
    <col min="11198" max="11198" width="23.7109375" style="1" customWidth="1"/>
    <col min="11199" max="11199" width="10" style="1" customWidth="1"/>
    <col min="11200" max="11200" width="0" style="1" hidden="1" customWidth="1"/>
    <col min="11201" max="11202" width="14.7109375" style="1" customWidth="1"/>
    <col min="11203" max="11203" width="12.85546875" style="1" customWidth="1"/>
    <col min="11204" max="11204" width="3.28515625" style="1" customWidth="1"/>
    <col min="11205" max="11205" width="30.28515625" style="1" customWidth="1"/>
    <col min="11206" max="11206" width="5" style="1" customWidth="1"/>
    <col min="11207" max="11207" width="0" style="1" hidden="1" customWidth="1"/>
    <col min="11208" max="11208" width="14.28515625" style="1" customWidth="1"/>
    <col min="11209" max="11209" width="5.7109375" style="1" customWidth="1"/>
    <col min="11210" max="11210" width="0" style="1" hidden="1" customWidth="1"/>
    <col min="11211" max="11211" width="17.28515625" style="1" customWidth="1"/>
    <col min="11212" max="11212" width="12.7109375" style="1" customWidth="1"/>
    <col min="11213" max="11213" width="0" style="1" hidden="1" customWidth="1"/>
    <col min="11214" max="11214" width="5.28515625" style="1" customWidth="1"/>
    <col min="11215" max="11215" width="0" style="1" hidden="1" customWidth="1"/>
    <col min="11216" max="11216" width="17" style="1" customWidth="1"/>
    <col min="11217" max="11217" width="6.28515625" style="1" customWidth="1"/>
    <col min="11218" max="11218" width="0" style="1" hidden="1" customWidth="1"/>
    <col min="11219" max="11219" width="14.28515625" style="1" customWidth="1"/>
    <col min="11220" max="11220" width="7.5703125" style="1" customWidth="1"/>
    <col min="11221" max="11221" width="0" style="1" hidden="1" customWidth="1"/>
    <col min="11222" max="11223" width="14.28515625" style="1" customWidth="1"/>
    <col min="11224" max="11224" width="20.85546875" style="1" customWidth="1"/>
    <col min="11225" max="11225" width="14.42578125" style="1" customWidth="1"/>
    <col min="11226" max="11226" width="15" style="1" customWidth="1"/>
    <col min="11227" max="11227" width="2.7109375" style="1" customWidth="1"/>
    <col min="11228" max="11228" width="11.7109375" style="1" customWidth="1"/>
    <col min="11229" max="11229" width="11.5703125" style="1" customWidth="1"/>
    <col min="11230" max="11230" width="2.28515625" style="1" customWidth="1"/>
    <col min="11231" max="11231" width="41" style="1" customWidth="1"/>
    <col min="11232" max="11232" width="14.28515625" style="1" customWidth="1"/>
    <col min="11233" max="11234" width="11.5703125" style="1" customWidth="1"/>
    <col min="11235" max="11235" width="21.85546875" style="1" customWidth="1"/>
    <col min="11236" max="11427" width="11.42578125" style="1"/>
    <col min="11428" max="11428" width="21.85546875" style="1" customWidth="1"/>
    <col min="11429" max="11429" width="13.85546875" style="1" customWidth="1"/>
    <col min="11430" max="11430" width="38.7109375" style="1" customWidth="1"/>
    <col min="11431" max="11431" width="3" style="1" bestFit="1" customWidth="1"/>
    <col min="11432" max="11432" width="32.28515625" style="1" customWidth="1"/>
    <col min="11433" max="11433" width="46.28515625" style="1" customWidth="1"/>
    <col min="11434" max="11434" width="19" style="1" customWidth="1"/>
    <col min="11435" max="11435" width="0" style="1" hidden="1" customWidth="1"/>
    <col min="11436" max="11436" width="17.7109375" style="1" customWidth="1"/>
    <col min="11437" max="11437" width="0" style="1" hidden="1" customWidth="1"/>
    <col min="11438" max="11438" width="22.28515625" style="1" customWidth="1"/>
    <col min="11439" max="11439" width="5.28515625" style="1" customWidth="1"/>
    <col min="11440" max="11440" width="36.28515625" style="1" customWidth="1"/>
    <col min="11441" max="11441" width="5.7109375" style="1" customWidth="1"/>
    <col min="11442" max="11442" width="0" style="1" hidden="1" customWidth="1"/>
    <col min="11443" max="11443" width="20.7109375" style="1" customWidth="1"/>
    <col min="11444" max="11444" width="4.85546875" style="1" customWidth="1"/>
    <col min="11445" max="11445" width="0" style="1" hidden="1" customWidth="1"/>
    <col min="11446" max="11446" width="24.7109375" style="1" customWidth="1"/>
    <col min="11447" max="11447" width="12.28515625" style="1" customWidth="1"/>
    <col min="11448" max="11448" width="0" style="1" hidden="1" customWidth="1"/>
    <col min="11449" max="11449" width="3.42578125" style="1" customWidth="1"/>
    <col min="11450" max="11450" width="0" style="1" hidden="1" customWidth="1"/>
    <col min="11451" max="11451" width="17.7109375" style="1" customWidth="1"/>
    <col min="11452" max="11452" width="3.42578125" style="1" customWidth="1"/>
    <col min="11453" max="11453" width="0" style="1" hidden="1" customWidth="1"/>
    <col min="11454" max="11454" width="23.7109375" style="1" customWidth="1"/>
    <col min="11455" max="11455" width="10" style="1" customWidth="1"/>
    <col min="11456" max="11456" width="0" style="1" hidden="1" customWidth="1"/>
    <col min="11457" max="11458" width="14.7109375" style="1" customWidth="1"/>
    <col min="11459" max="11459" width="12.85546875" style="1" customWidth="1"/>
    <col min="11460" max="11460" width="3.28515625" style="1" customWidth="1"/>
    <col min="11461" max="11461" width="30.28515625" style="1" customWidth="1"/>
    <col min="11462" max="11462" width="5" style="1" customWidth="1"/>
    <col min="11463" max="11463" width="0" style="1" hidden="1" customWidth="1"/>
    <col min="11464" max="11464" width="14.28515625" style="1" customWidth="1"/>
    <col min="11465" max="11465" width="5.7109375" style="1" customWidth="1"/>
    <col min="11466" max="11466" width="0" style="1" hidden="1" customWidth="1"/>
    <col min="11467" max="11467" width="17.28515625" style="1" customWidth="1"/>
    <col min="11468" max="11468" width="12.7109375" style="1" customWidth="1"/>
    <col min="11469" max="11469" width="0" style="1" hidden="1" customWidth="1"/>
    <col min="11470" max="11470" width="5.28515625" style="1" customWidth="1"/>
    <col min="11471" max="11471" width="0" style="1" hidden="1" customWidth="1"/>
    <col min="11472" max="11472" width="17" style="1" customWidth="1"/>
    <col min="11473" max="11473" width="6.28515625" style="1" customWidth="1"/>
    <col min="11474" max="11474" width="0" style="1" hidden="1" customWidth="1"/>
    <col min="11475" max="11475" width="14.28515625" style="1" customWidth="1"/>
    <col min="11476" max="11476" width="7.5703125" style="1" customWidth="1"/>
    <col min="11477" max="11477" width="0" style="1" hidden="1" customWidth="1"/>
    <col min="11478" max="11479" width="14.28515625" style="1" customWidth="1"/>
    <col min="11480" max="11480" width="20.85546875" style="1" customWidth="1"/>
    <col min="11481" max="11481" width="14.42578125" style="1" customWidth="1"/>
    <col min="11482" max="11482" width="15" style="1" customWidth="1"/>
    <col min="11483" max="11483" width="2.7109375" style="1" customWidth="1"/>
    <col min="11484" max="11484" width="11.7109375" style="1" customWidth="1"/>
    <col min="11485" max="11485" width="11.5703125" style="1" customWidth="1"/>
    <col min="11486" max="11486" width="2.28515625" style="1" customWidth="1"/>
    <col min="11487" max="11487" width="41" style="1" customWidth="1"/>
    <col min="11488" max="11488" width="14.28515625" style="1" customWidth="1"/>
    <col min="11489" max="11490" width="11.5703125" style="1" customWidth="1"/>
    <col min="11491" max="11491" width="21.85546875" style="1" customWidth="1"/>
    <col min="11492" max="11683" width="11.42578125" style="1"/>
    <col min="11684" max="11684" width="21.85546875" style="1" customWidth="1"/>
    <col min="11685" max="11685" width="13.85546875" style="1" customWidth="1"/>
    <col min="11686" max="11686" width="38.7109375" style="1" customWidth="1"/>
    <col min="11687" max="11687" width="3" style="1" bestFit="1" customWidth="1"/>
    <col min="11688" max="11688" width="32.28515625" style="1" customWidth="1"/>
    <col min="11689" max="11689" width="46.28515625" style="1" customWidth="1"/>
    <col min="11690" max="11690" width="19" style="1" customWidth="1"/>
    <col min="11691" max="11691" width="0" style="1" hidden="1" customWidth="1"/>
    <col min="11692" max="11692" width="17.7109375" style="1" customWidth="1"/>
    <col min="11693" max="11693" width="0" style="1" hidden="1" customWidth="1"/>
    <col min="11694" max="11694" width="22.28515625" style="1" customWidth="1"/>
    <col min="11695" max="11695" width="5.28515625" style="1" customWidth="1"/>
    <col min="11696" max="11696" width="36.28515625" style="1" customWidth="1"/>
    <col min="11697" max="11697" width="5.7109375" style="1" customWidth="1"/>
    <col min="11698" max="11698" width="0" style="1" hidden="1" customWidth="1"/>
    <col min="11699" max="11699" width="20.7109375" style="1" customWidth="1"/>
    <col min="11700" max="11700" width="4.85546875" style="1" customWidth="1"/>
    <col min="11701" max="11701" width="0" style="1" hidden="1" customWidth="1"/>
    <col min="11702" max="11702" width="24.7109375" style="1" customWidth="1"/>
    <col min="11703" max="11703" width="12.28515625" style="1" customWidth="1"/>
    <col min="11704" max="11704" width="0" style="1" hidden="1" customWidth="1"/>
    <col min="11705" max="11705" width="3.42578125" style="1" customWidth="1"/>
    <col min="11706" max="11706" width="0" style="1" hidden="1" customWidth="1"/>
    <col min="11707" max="11707" width="17.7109375" style="1" customWidth="1"/>
    <col min="11708" max="11708" width="3.42578125" style="1" customWidth="1"/>
    <col min="11709" max="11709" width="0" style="1" hidden="1" customWidth="1"/>
    <col min="11710" max="11710" width="23.7109375" style="1" customWidth="1"/>
    <col min="11711" max="11711" width="10" style="1" customWidth="1"/>
    <col min="11712" max="11712" width="0" style="1" hidden="1" customWidth="1"/>
    <col min="11713" max="11714" width="14.7109375" style="1" customWidth="1"/>
    <col min="11715" max="11715" width="12.85546875" style="1" customWidth="1"/>
    <col min="11716" max="11716" width="3.28515625" style="1" customWidth="1"/>
    <col min="11717" max="11717" width="30.28515625" style="1" customWidth="1"/>
    <col min="11718" max="11718" width="5" style="1" customWidth="1"/>
    <col min="11719" max="11719" width="0" style="1" hidden="1" customWidth="1"/>
    <col min="11720" max="11720" width="14.28515625" style="1" customWidth="1"/>
    <col min="11721" max="11721" width="5.7109375" style="1" customWidth="1"/>
    <col min="11722" max="11722" width="0" style="1" hidden="1" customWidth="1"/>
    <col min="11723" max="11723" width="17.28515625" style="1" customWidth="1"/>
    <col min="11724" max="11724" width="12.7109375" style="1" customWidth="1"/>
    <col min="11725" max="11725" width="0" style="1" hidden="1" customWidth="1"/>
    <col min="11726" max="11726" width="5.28515625" style="1" customWidth="1"/>
    <col min="11727" max="11727" width="0" style="1" hidden="1" customWidth="1"/>
    <col min="11728" max="11728" width="17" style="1" customWidth="1"/>
    <col min="11729" max="11729" width="6.28515625" style="1" customWidth="1"/>
    <col min="11730" max="11730" width="0" style="1" hidden="1" customWidth="1"/>
    <col min="11731" max="11731" width="14.28515625" style="1" customWidth="1"/>
    <col min="11732" max="11732" width="7.5703125" style="1" customWidth="1"/>
    <col min="11733" max="11733" width="0" style="1" hidden="1" customWidth="1"/>
    <col min="11734" max="11735" width="14.28515625" style="1" customWidth="1"/>
    <col min="11736" max="11736" width="20.85546875" style="1" customWidth="1"/>
    <col min="11737" max="11737" width="14.42578125" style="1" customWidth="1"/>
    <col min="11738" max="11738" width="15" style="1" customWidth="1"/>
    <col min="11739" max="11739" width="2.7109375" style="1" customWidth="1"/>
    <col min="11740" max="11740" width="11.7109375" style="1" customWidth="1"/>
    <col min="11741" max="11741" width="11.5703125" style="1" customWidth="1"/>
    <col min="11742" max="11742" width="2.28515625" style="1" customWidth="1"/>
    <col min="11743" max="11743" width="41" style="1" customWidth="1"/>
    <col min="11744" max="11744" width="14.28515625" style="1" customWidth="1"/>
    <col min="11745" max="11746" width="11.5703125" style="1" customWidth="1"/>
    <col min="11747" max="11747" width="21.85546875" style="1" customWidth="1"/>
    <col min="11748" max="11939" width="11.42578125" style="1"/>
    <col min="11940" max="11940" width="21.85546875" style="1" customWidth="1"/>
    <col min="11941" max="11941" width="13.85546875" style="1" customWidth="1"/>
    <col min="11942" max="11942" width="38.7109375" style="1" customWidth="1"/>
    <col min="11943" max="11943" width="3" style="1" bestFit="1" customWidth="1"/>
    <col min="11944" max="11944" width="32.28515625" style="1" customWidth="1"/>
    <col min="11945" max="11945" width="46.28515625" style="1" customWidth="1"/>
    <col min="11946" max="11946" width="19" style="1" customWidth="1"/>
    <col min="11947" max="11947" width="0" style="1" hidden="1" customWidth="1"/>
    <col min="11948" max="11948" width="17.7109375" style="1" customWidth="1"/>
    <col min="11949" max="11949" width="0" style="1" hidden="1" customWidth="1"/>
    <col min="11950" max="11950" width="22.28515625" style="1" customWidth="1"/>
    <col min="11951" max="11951" width="5.28515625" style="1" customWidth="1"/>
    <col min="11952" max="11952" width="36.28515625" style="1" customWidth="1"/>
    <col min="11953" max="11953" width="5.7109375" style="1" customWidth="1"/>
    <col min="11954" max="11954" width="0" style="1" hidden="1" customWidth="1"/>
    <col min="11955" max="11955" width="20.7109375" style="1" customWidth="1"/>
    <col min="11956" max="11956" width="4.85546875" style="1" customWidth="1"/>
    <col min="11957" max="11957" width="0" style="1" hidden="1" customWidth="1"/>
    <col min="11958" max="11958" width="24.7109375" style="1" customWidth="1"/>
    <col min="11959" max="11959" width="12.28515625" style="1" customWidth="1"/>
    <col min="11960" max="11960" width="0" style="1" hidden="1" customWidth="1"/>
    <col min="11961" max="11961" width="3.42578125" style="1" customWidth="1"/>
    <col min="11962" max="11962" width="0" style="1" hidden="1" customWidth="1"/>
    <col min="11963" max="11963" width="17.7109375" style="1" customWidth="1"/>
    <col min="11964" max="11964" width="3.42578125" style="1" customWidth="1"/>
    <col min="11965" max="11965" width="0" style="1" hidden="1" customWidth="1"/>
    <col min="11966" max="11966" width="23.7109375" style="1" customWidth="1"/>
    <col min="11967" max="11967" width="10" style="1" customWidth="1"/>
    <col min="11968" max="11968" width="0" style="1" hidden="1" customWidth="1"/>
    <col min="11969" max="11970" width="14.7109375" style="1" customWidth="1"/>
    <col min="11971" max="11971" width="12.85546875" style="1" customWidth="1"/>
    <col min="11972" max="11972" width="3.28515625" style="1" customWidth="1"/>
    <col min="11973" max="11973" width="30.28515625" style="1" customWidth="1"/>
    <col min="11974" max="11974" width="5" style="1" customWidth="1"/>
    <col min="11975" max="11975" width="0" style="1" hidden="1" customWidth="1"/>
    <col min="11976" max="11976" width="14.28515625" style="1" customWidth="1"/>
    <col min="11977" max="11977" width="5.7109375" style="1" customWidth="1"/>
    <col min="11978" max="11978" width="0" style="1" hidden="1" customWidth="1"/>
    <col min="11979" max="11979" width="17.28515625" style="1" customWidth="1"/>
    <col min="11980" max="11980" width="12.7109375" style="1" customWidth="1"/>
    <col min="11981" max="11981" width="0" style="1" hidden="1" customWidth="1"/>
    <col min="11982" max="11982" width="5.28515625" style="1" customWidth="1"/>
    <col min="11983" max="11983" width="0" style="1" hidden="1" customWidth="1"/>
    <col min="11984" max="11984" width="17" style="1" customWidth="1"/>
    <col min="11985" max="11985" width="6.28515625" style="1" customWidth="1"/>
    <col min="11986" max="11986" width="0" style="1" hidden="1" customWidth="1"/>
    <col min="11987" max="11987" width="14.28515625" style="1" customWidth="1"/>
    <col min="11988" max="11988" width="7.5703125" style="1" customWidth="1"/>
    <col min="11989" max="11989" width="0" style="1" hidden="1" customWidth="1"/>
    <col min="11990" max="11991" width="14.28515625" style="1" customWidth="1"/>
    <col min="11992" max="11992" width="20.85546875" style="1" customWidth="1"/>
    <col min="11993" max="11993" width="14.42578125" style="1" customWidth="1"/>
    <col min="11994" max="11994" width="15" style="1" customWidth="1"/>
    <col min="11995" max="11995" width="2.7109375" style="1" customWidth="1"/>
    <col min="11996" max="11996" width="11.7109375" style="1" customWidth="1"/>
    <col min="11997" max="11997" width="11.5703125" style="1" customWidth="1"/>
    <col min="11998" max="11998" width="2.28515625" style="1" customWidth="1"/>
    <col min="11999" max="11999" width="41" style="1" customWidth="1"/>
    <col min="12000" max="12000" width="14.28515625" style="1" customWidth="1"/>
    <col min="12001" max="12002" width="11.5703125" style="1" customWidth="1"/>
    <col min="12003" max="12003" width="21.85546875" style="1" customWidth="1"/>
    <col min="12004" max="12195" width="11.42578125" style="1"/>
    <col min="12196" max="12196" width="21.85546875" style="1" customWidth="1"/>
    <col min="12197" max="12197" width="13.85546875" style="1" customWidth="1"/>
    <col min="12198" max="12198" width="38.7109375" style="1" customWidth="1"/>
    <col min="12199" max="12199" width="3" style="1" bestFit="1" customWidth="1"/>
    <col min="12200" max="12200" width="32.28515625" style="1" customWidth="1"/>
    <col min="12201" max="12201" width="46.28515625" style="1" customWidth="1"/>
    <col min="12202" max="12202" width="19" style="1" customWidth="1"/>
    <col min="12203" max="12203" width="0" style="1" hidden="1" customWidth="1"/>
    <col min="12204" max="12204" width="17.7109375" style="1" customWidth="1"/>
    <col min="12205" max="12205" width="0" style="1" hidden="1" customWidth="1"/>
    <col min="12206" max="12206" width="22.28515625" style="1" customWidth="1"/>
    <col min="12207" max="12207" width="5.28515625" style="1" customWidth="1"/>
    <col min="12208" max="12208" width="36.28515625" style="1" customWidth="1"/>
    <col min="12209" max="12209" width="5.7109375" style="1" customWidth="1"/>
    <col min="12210" max="12210" width="0" style="1" hidden="1" customWidth="1"/>
    <col min="12211" max="12211" width="20.7109375" style="1" customWidth="1"/>
    <col min="12212" max="12212" width="4.85546875" style="1" customWidth="1"/>
    <col min="12213" max="12213" width="0" style="1" hidden="1" customWidth="1"/>
    <col min="12214" max="12214" width="24.7109375" style="1" customWidth="1"/>
    <col min="12215" max="12215" width="12.28515625" style="1" customWidth="1"/>
    <col min="12216" max="12216" width="0" style="1" hidden="1" customWidth="1"/>
    <col min="12217" max="12217" width="3.42578125" style="1" customWidth="1"/>
    <col min="12218" max="12218" width="0" style="1" hidden="1" customWidth="1"/>
    <col min="12219" max="12219" width="17.7109375" style="1" customWidth="1"/>
    <col min="12220" max="12220" width="3.42578125" style="1" customWidth="1"/>
    <col min="12221" max="12221" width="0" style="1" hidden="1" customWidth="1"/>
    <col min="12222" max="12222" width="23.7109375" style="1" customWidth="1"/>
    <col min="12223" max="12223" width="10" style="1" customWidth="1"/>
    <col min="12224" max="12224" width="0" style="1" hidden="1" customWidth="1"/>
    <col min="12225" max="12226" width="14.7109375" style="1" customWidth="1"/>
    <col min="12227" max="12227" width="12.85546875" style="1" customWidth="1"/>
    <col min="12228" max="12228" width="3.28515625" style="1" customWidth="1"/>
    <col min="12229" max="12229" width="30.28515625" style="1" customWidth="1"/>
    <col min="12230" max="12230" width="5" style="1" customWidth="1"/>
    <col min="12231" max="12231" width="0" style="1" hidden="1" customWidth="1"/>
    <col min="12232" max="12232" width="14.28515625" style="1" customWidth="1"/>
    <col min="12233" max="12233" width="5.7109375" style="1" customWidth="1"/>
    <col min="12234" max="12234" width="0" style="1" hidden="1" customWidth="1"/>
    <col min="12235" max="12235" width="17.28515625" style="1" customWidth="1"/>
    <col min="12236" max="12236" width="12.7109375" style="1" customWidth="1"/>
    <col min="12237" max="12237" width="0" style="1" hidden="1" customWidth="1"/>
    <col min="12238" max="12238" width="5.28515625" style="1" customWidth="1"/>
    <col min="12239" max="12239" width="0" style="1" hidden="1" customWidth="1"/>
    <col min="12240" max="12240" width="17" style="1" customWidth="1"/>
    <col min="12241" max="12241" width="6.28515625" style="1" customWidth="1"/>
    <col min="12242" max="12242" width="0" style="1" hidden="1" customWidth="1"/>
    <col min="12243" max="12243" width="14.28515625" style="1" customWidth="1"/>
    <col min="12244" max="12244" width="7.5703125" style="1" customWidth="1"/>
    <col min="12245" max="12245" width="0" style="1" hidden="1" customWidth="1"/>
    <col min="12246" max="12247" width="14.28515625" style="1" customWidth="1"/>
    <col min="12248" max="12248" width="20.85546875" style="1" customWidth="1"/>
    <col min="12249" max="12249" width="14.42578125" style="1" customWidth="1"/>
    <col min="12250" max="12250" width="15" style="1" customWidth="1"/>
    <col min="12251" max="12251" width="2.7109375" style="1" customWidth="1"/>
    <col min="12252" max="12252" width="11.7109375" style="1" customWidth="1"/>
    <col min="12253" max="12253" width="11.5703125" style="1" customWidth="1"/>
    <col min="12254" max="12254" width="2.28515625" style="1" customWidth="1"/>
    <col min="12255" max="12255" width="41" style="1" customWidth="1"/>
    <col min="12256" max="12256" width="14.28515625" style="1" customWidth="1"/>
    <col min="12257" max="12258" width="11.5703125" style="1" customWidth="1"/>
    <col min="12259" max="12259" width="21.85546875" style="1" customWidth="1"/>
    <col min="12260" max="12451" width="11.42578125" style="1"/>
    <col min="12452" max="12452" width="21.85546875" style="1" customWidth="1"/>
    <col min="12453" max="12453" width="13.85546875" style="1" customWidth="1"/>
    <col min="12454" max="12454" width="38.7109375" style="1" customWidth="1"/>
    <col min="12455" max="12455" width="3" style="1" bestFit="1" customWidth="1"/>
    <col min="12456" max="12456" width="32.28515625" style="1" customWidth="1"/>
    <col min="12457" max="12457" width="46.28515625" style="1" customWidth="1"/>
    <col min="12458" max="12458" width="19" style="1" customWidth="1"/>
    <col min="12459" max="12459" width="0" style="1" hidden="1" customWidth="1"/>
    <col min="12460" max="12460" width="17.7109375" style="1" customWidth="1"/>
    <col min="12461" max="12461" width="0" style="1" hidden="1" customWidth="1"/>
    <col min="12462" max="12462" width="22.28515625" style="1" customWidth="1"/>
    <col min="12463" max="12463" width="5.28515625" style="1" customWidth="1"/>
    <col min="12464" max="12464" width="36.28515625" style="1" customWidth="1"/>
    <col min="12465" max="12465" width="5.7109375" style="1" customWidth="1"/>
    <col min="12466" max="12466" width="0" style="1" hidden="1" customWidth="1"/>
    <col min="12467" max="12467" width="20.7109375" style="1" customWidth="1"/>
    <col min="12468" max="12468" width="4.85546875" style="1" customWidth="1"/>
    <col min="12469" max="12469" width="0" style="1" hidden="1" customWidth="1"/>
    <col min="12470" max="12470" width="24.7109375" style="1" customWidth="1"/>
    <col min="12471" max="12471" width="12.28515625" style="1" customWidth="1"/>
    <col min="12472" max="12472" width="0" style="1" hidden="1" customWidth="1"/>
    <col min="12473" max="12473" width="3.42578125" style="1" customWidth="1"/>
    <col min="12474" max="12474" width="0" style="1" hidden="1" customWidth="1"/>
    <col min="12475" max="12475" width="17.7109375" style="1" customWidth="1"/>
    <col min="12476" max="12476" width="3.42578125" style="1" customWidth="1"/>
    <col min="12477" max="12477" width="0" style="1" hidden="1" customWidth="1"/>
    <col min="12478" max="12478" width="23.7109375" style="1" customWidth="1"/>
    <col min="12479" max="12479" width="10" style="1" customWidth="1"/>
    <col min="12480" max="12480" width="0" style="1" hidden="1" customWidth="1"/>
    <col min="12481" max="12482" width="14.7109375" style="1" customWidth="1"/>
    <col min="12483" max="12483" width="12.85546875" style="1" customWidth="1"/>
    <col min="12484" max="12484" width="3.28515625" style="1" customWidth="1"/>
    <col min="12485" max="12485" width="30.28515625" style="1" customWidth="1"/>
    <col min="12486" max="12486" width="5" style="1" customWidth="1"/>
    <col min="12487" max="12487" width="0" style="1" hidden="1" customWidth="1"/>
    <col min="12488" max="12488" width="14.28515625" style="1" customWidth="1"/>
    <col min="12489" max="12489" width="5.7109375" style="1" customWidth="1"/>
    <col min="12490" max="12490" width="0" style="1" hidden="1" customWidth="1"/>
    <col min="12491" max="12491" width="17.28515625" style="1" customWidth="1"/>
    <col min="12492" max="12492" width="12.7109375" style="1" customWidth="1"/>
    <col min="12493" max="12493" width="0" style="1" hidden="1" customWidth="1"/>
    <col min="12494" max="12494" width="5.28515625" style="1" customWidth="1"/>
    <col min="12495" max="12495" width="0" style="1" hidden="1" customWidth="1"/>
    <col min="12496" max="12496" width="17" style="1" customWidth="1"/>
    <col min="12497" max="12497" width="6.28515625" style="1" customWidth="1"/>
    <col min="12498" max="12498" width="0" style="1" hidden="1" customWidth="1"/>
    <col min="12499" max="12499" width="14.28515625" style="1" customWidth="1"/>
    <col min="12500" max="12500" width="7.5703125" style="1" customWidth="1"/>
    <col min="12501" max="12501" width="0" style="1" hidden="1" customWidth="1"/>
    <col min="12502" max="12503" width="14.28515625" style="1" customWidth="1"/>
    <col min="12504" max="12504" width="20.85546875" style="1" customWidth="1"/>
    <col min="12505" max="12505" width="14.42578125" style="1" customWidth="1"/>
    <col min="12506" max="12506" width="15" style="1" customWidth="1"/>
    <col min="12507" max="12507" width="2.7109375" style="1" customWidth="1"/>
    <col min="12508" max="12508" width="11.7109375" style="1" customWidth="1"/>
    <col min="12509" max="12509" width="11.5703125" style="1" customWidth="1"/>
    <col min="12510" max="12510" width="2.28515625" style="1" customWidth="1"/>
    <col min="12511" max="12511" width="41" style="1" customWidth="1"/>
    <col min="12512" max="12512" width="14.28515625" style="1" customWidth="1"/>
    <col min="12513" max="12514" width="11.5703125" style="1" customWidth="1"/>
    <col min="12515" max="12515" width="21.85546875" style="1" customWidth="1"/>
    <col min="12516" max="12707" width="11.42578125" style="1"/>
    <col min="12708" max="12708" width="21.85546875" style="1" customWidth="1"/>
    <col min="12709" max="12709" width="13.85546875" style="1" customWidth="1"/>
    <col min="12710" max="12710" width="38.7109375" style="1" customWidth="1"/>
    <col min="12711" max="12711" width="3" style="1" bestFit="1" customWidth="1"/>
    <col min="12712" max="12712" width="32.28515625" style="1" customWidth="1"/>
    <col min="12713" max="12713" width="46.28515625" style="1" customWidth="1"/>
    <col min="12714" max="12714" width="19" style="1" customWidth="1"/>
    <col min="12715" max="12715" width="0" style="1" hidden="1" customWidth="1"/>
    <col min="12716" max="12716" width="17.7109375" style="1" customWidth="1"/>
    <col min="12717" max="12717" width="0" style="1" hidden="1" customWidth="1"/>
    <col min="12718" max="12718" width="22.28515625" style="1" customWidth="1"/>
    <col min="12719" max="12719" width="5.28515625" style="1" customWidth="1"/>
    <col min="12720" max="12720" width="36.28515625" style="1" customWidth="1"/>
    <col min="12721" max="12721" width="5.7109375" style="1" customWidth="1"/>
    <col min="12722" max="12722" width="0" style="1" hidden="1" customWidth="1"/>
    <col min="12723" max="12723" width="20.7109375" style="1" customWidth="1"/>
    <col min="12724" max="12724" width="4.85546875" style="1" customWidth="1"/>
    <col min="12725" max="12725" width="0" style="1" hidden="1" customWidth="1"/>
    <col min="12726" max="12726" width="24.7109375" style="1" customWidth="1"/>
    <col min="12727" max="12727" width="12.28515625" style="1" customWidth="1"/>
    <col min="12728" max="12728" width="0" style="1" hidden="1" customWidth="1"/>
    <col min="12729" max="12729" width="3.42578125" style="1" customWidth="1"/>
    <col min="12730" max="12730" width="0" style="1" hidden="1" customWidth="1"/>
    <col min="12731" max="12731" width="17.7109375" style="1" customWidth="1"/>
    <col min="12732" max="12732" width="3.42578125" style="1" customWidth="1"/>
    <col min="12733" max="12733" width="0" style="1" hidden="1" customWidth="1"/>
    <col min="12734" max="12734" width="23.7109375" style="1" customWidth="1"/>
    <col min="12735" max="12735" width="10" style="1" customWidth="1"/>
    <col min="12736" max="12736" width="0" style="1" hidden="1" customWidth="1"/>
    <col min="12737" max="12738" width="14.7109375" style="1" customWidth="1"/>
    <col min="12739" max="12739" width="12.85546875" style="1" customWidth="1"/>
    <col min="12740" max="12740" width="3.28515625" style="1" customWidth="1"/>
    <col min="12741" max="12741" width="30.28515625" style="1" customWidth="1"/>
    <col min="12742" max="12742" width="5" style="1" customWidth="1"/>
    <col min="12743" max="12743" width="0" style="1" hidden="1" customWidth="1"/>
    <col min="12744" max="12744" width="14.28515625" style="1" customWidth="1"/>
    <col min="12745" max="12745" width="5.7109375" style="1" customWidth="1"/>
    <col min="12746" max="12746" width="0" style="1" hidden="1" customWidth="1"/>
    <col min="12747" max="12747" width="17.28515625" style="1" customWidth="1"/>
    <col min="12748" max="12748" width="12.7109375" style="1" customWidth="1"/>
    <col min="12749" max="12749" width="0" style="1" hidden="1" customWidth="1"/>
    <col min="12750" max="12750" width="5.28515625" style="1" customWidth="1"/>
    <col min="12751" max="12751" width="0" style="1" hidden="1" customWidth="1"/>
    <col min="12752" max="12752" width="17" style="1" customWidth="1"/>
    <col min="12753" max="12753" width="6.28515625" style="1" customWidth="1"/>
    <col min="12754" max="12754" width="0" style="1" hidden="1" customWidth="1"/>
    <col min="12755" max="12755" width="14.28515625" style="1" customWidth="1"/>
    <col min="12756" max="12756" width="7.5703125" style="1" customWidth="1"/>
    <col min="12757" max="12757" width="0" style="1" hidden="1" customWidth="1"/>
    <col min="12758" max="12759" width="14.28515625" style="1" customWidth="1"/>
    <col min="12760" max="12760" width="20.85546875" style="1" customWidth="1"/>
    <col min="12761" max="12761" width="14.42578125" style="1" customWidth="1"/>
    <col min="12762" max="12762" width="15" style="1" customWidth="1"/>
    <col min="12763" max="12763" width="2.7109375" style="1" customWidth="1"/>
    <col min="12764" max="12764" width="11.7109375" style="1" customWidth="1"/>
    <col min="12765" max="12765" width="11.5703125" style="1" customWidth="1"/>
    <col min="12766" max="12766" width="2.28515625" style="1" customWidth="1"/>
    <col min="12767" max="12767" width="41" style="1" customWidth="1"/>
    <col min="12768" max="12768" width="14.28515625" style="1" customWidth="1"/>
    <col min="12769" max="12770" width="11.5703125" style="1" customWidth="1"/>
    <col min="12771" max="12771" width="21.85546875" style="1" customWidth="1"/>
    <col min="12772" max="12963" width="11.42578125" style="1"/>
    <col min="12964" max="12964" width="21.85546875" style="1" customWidth="1"/>
    <col min="12965" max="12965" width="13.85546875" style="1" customWidth="1"/>
    <col min="12966" max="12966" width="38.7109375" style="1" customWidth="1"/>
    <col min="12967" max="12967" width="3" style="1" bestFit="1" customWidth="1"/>
    <col min="12968" max="12968" width="32.28515625" style="1" customWidth="1"/>
    <col min="12969" max="12969" width="46.28515625" style="1" customWidth="1"/>
    <col min="12970" max="12970" width="19" style="1" customWidth="1"/>
    <col min="12971" max="12971" width="0" style="1" hidden="1" customWidth="1"/>
    <col min="12972" max="12972" width="17.7109375" style="1" customWidth="1"/>
    <col min="12973" max="12973" width="0" style="1" hidden="1" customWidth="1"/>
    <col min="12974" max="12974" width="22.28515625" style="1" customWidth="1"/>
    <col min="12975" max="12975" width="5.28515625" style="1" customWidth="1"/>
    <col min="12976" max="12976" width="36.28515625" style="1" customWidth="1"/>
    <col min="12977" max="12977" width="5.7109375" style="1" customWidth="1"/>
    <col min="12978" max="12978" width="0" style="1" hidden="1" customWidth="1"/>
    <col min="12979" max="12979" width="20.7109375" style="1" customWidth="1"/>
    <col min="12980" max="12980" width="4.85546875" style="1" customWidth="1"/>
    <col min="12981" max="12981" width="0" style="1" hidden="1" customWidth="1"/>
    <col min="12982" max="12982" width="24.7109375" style="1" customWidth="1"/>
    <col min="12983" max="12983" width="12.28515625" style="1" customWidth="1"/>
    <col min="12984" max="12984" width="0" style="1" hidden="1" customWidth="1"/>
    <col min="12985" max="12985" width="3.42578125" style="1" customWidth="1"/>
    <col min="12986" max="12986" width="0" style="1" hidden="1" customWidth="1"/>
    <col min="12987" max="12987" width="17.7109375" style="1" customWidth="1"/>
    <col min="12988" max="12988" width="3.42578125" style="1" customWidth="1"/>
    <col min="12989" max="12989" width="0" style="1" hidden="1" customWidth="1"/>
    <col min="12990" max="12990" width="23.7109375" style="1" customWidth="1"/>
    <col min="12991" max="12991" width="10" style="1" customWidth="1"/>
    <col min="12992" max="12992" width="0" style="1" hidden="1" customWidth="1"/>
    <col min="12993" max="12994" width="14.7109375" style="1" customWidth="1"/>
    <col min="12995" max="12995" width="12.85546875" style="1" customWidth="1"/>
    <col min="12996" max="12996" width="3.28515625" style="1" customWidth="1"/>
    <col min="12997" max="12997" width="30.28515625" style="1" customWidth="1"/>
    <col min="12998" max="12998" width="5" style="1" customWidth="1"/>
    <col min="12999" max="12999" width="0" style="1" hidden="1" customWidth="1"/>
    <col min="13000" max="13000" width="14.28515625" style="1" customWidth="1"/>
    <col min="13001" max="13001" width="5.7109375" style="1" customWidth="1"/>
    <col min="13002" max="13002" width="0" style="1" hidden="1" customWidth="1"/>
    <col min="13003" max="13003" width="17.28515625" style="1" customWidth="1"/>
    <col min="13004" max="13004" width="12.7109375" style="1" customWidth="1"/>
    <col min="13005" max="13005" width="0" style="1" hidden="1" customWidth="1"/>
    <col min="13006" max="13006" width="5.28515625" style="1" customWidth="1"/>
    <col min="13007" max="13007" width="0" style="1" hidden="1" customWidth="1"/>
    <col min="13008" max="13008" width="17" style="1" customWidth="1"/>
    <col min="13009" max="13009" width="6.28515625" style="1" customWidth="1"/>
    <col min="13010" max="13010" width="0" style="1" hidden="1" customWidth="1"/>
    <col min="13011" max="13011" width="14.28515625" style="1" customWidth="1"/>
    <col min="13012" max="13012" width="7.5703125" style="1" customWidth="1"/>
    <col min="13013" max="13013" width="0" style="1" hidden="1" customWidth="1"/>
    <col min="13014" max="13015" width="14.28515625" style="1" customWidth="1"/>
    <col min="13016" max="13016" width="20.85546875" style="1" customWidth="1"/>
    <col min="13017" max="13017" width="14.42578125" style="1" customWidth="1"/>
    <col min="13018" max="13018" width="15" style="1" customWidth="1"/>
    <col min="13019" max="13019" width="2.7109375" style="1" customWidth="1"/>
    <col min="13020" max="13020" width="11.7109375" style="1" customWidth="1"/>
    <col min="13021" max="13021" width="11.5703125" style="1" customWidth="1"/>
    <col min="13022" max="13022" width="2.28515625" style="1" customWidth="1"/>
    <col min="13023" max="13023" width="41" style="1" customWidth="1"/>
    <col min="13024" max="13024" width="14.28515625" style="1" customWidth="1"/>
    <col min="13025" max="13026" width="11.5703125" style="1" customWidth="1"/>
    <col min="13027" max="13027" width="21.85546875" style="1" customWidth="1"/>
    <col min="13028" max="13219" width="11.42578125" style="1"/>
    <col min="13220" max="13220" width="21.85546875" style="1" customWidth="1"/>
    <col min="13221" max="13221" width="13.85546875" style="1" customWidth="1"/>
    <col min="13222" max="13222" width="38.7109375" style="1" customWidth="1"/>
    <col min="13223" max="13223" width="3" style="1" bestFit="1" customWidth="1"/>
    <col min="13224" max="13224" width="32.28515625" style="1" customWidth="1"/>
    <col min="13225" max="13225" width="46.28515625" style="1" customWidth="1"/>
    <col min="13226" max="13226" width="19" style="1" customWidth="1"/>
    <col min="13227" max="13227" width="0" style="1" hidden="1" customWidth="1"/>
    <col min="13228" max="13228" width="17.7109375" style="1" customWidth="1"/>
    <col min="13229" max="13229" width="0" style="1" hidden="1" customWidth="1"/>
    <col min="13230" max="13230" width="22.28515625" style="1" customWidth="1"/>
    <col min="13231" max="13231" width="5.28515625" style="1" customWidth="1"/>
    <col min="13232" max="13232" width="36.28515625" style="1" customWidth="1"/>
    <col min="13233" max="13233" width="5.7109375" style="1" customWidth="1"/>
    <col min="13234" max="13234" width="0" style="1" hidden="1" customWidth="1"/>
    <col min="13235" max="13235" width="20.7109375" style="1" customWidth="1"/>
    <col min="13236" max="13236" width="4.85546875" style="1" customWidth="1"/>
    <col min="13237" max="13237" width="0" style="1" hidden="1" customWidth="1"/>
    <col min="13238" max="13238" width="24.7109375" style="1" customWidth="1"/>
    <col min="13239" max="13239" width="12.28515625" style="1" customWidth="1"/>
    <col min="13240" max="13240" width="0" style="1" hidden="1" customWidth="1"/>
    <col min="13241" max="13241" width="3.42578125" style="1" customWidth="1"/>
    <col min="13242" max="13242" width="0" style="1" hidden="1" customWidth="1"/>
    <col min="13243" max="13243" width="17.7109375" style="1" customWidth="1"/>
    <col min="13244" max="13244" width="3.42578125" style="1" customWidth="1"/>
    <col min="13245" max="13245" width="0" style="1" hidden="1" customWidth="1"/>
    <col min="13246" max="13246" width="23.7109375" style="1" customWidth="1"/>
    <col min="13247" max="13247" width="10" style="1" customWidth="1"/>
    <col min="13248" max="13248" width="0" style="1" hidden="1" customWidth="1"/>
    <col min="13249" max="13250" width="14.7109375" style="1" customWidth="1"/>
    <col min="13251" max="13251" width="12.85546875" style="1" customWidth="1"/>
    <col min="13252" max="13252" width="3.28515625" style="1" customWidth="1"/>
    <col min="13253" max="13253" width="30.28515625" style="1" customWidth="1"/>
    <col min="13254" max="13254" width="5" style="1" customWidth="1"/>
    <col min="13255" max="13255" width="0" style="1" hidden="1" customWidth="1"/>
    <col min="13256" max="13256" width="14.28515625" style="1" customWidth="1"/>
    <col min="13257" max="13257" width="5.7109375" style="1" customWidth="1"/>
    <col min="13258" max="13258" width="0" style="1" hidden="1" customWidth="1"/>
    <col min="13259" max="13259" width="17.28515625" style="1" customWidth="1"/>
    <col min="13260" max="13260" width="12.7109375" style="1" customWidth="1"/>
    <col min="13261" max="13261" width="0" style="1" hidden="1" customWidth="1"/>
    <col min="13262" max="13262" width="5.28515625" style="1" customWidth="1"/>
    <col min="13263" max="13263" width="0" style="1" hidden="1" customWidth="1"/>
    <col min="13264" max="13264" width="17" style="1" customWidth="1"/>
    <col min="13265" max="13265" width="6.28515625" style="1" customWidth="1"/>
    <col min="13266" max="13266" width="0" style="1" hidden="1" customWidth="1"/>
    <col min="13267" max="13267" width="14.28515625" style="1" customWidth="1"/>
    <col min="13268" max="13268" width="7.5703125" style="1" customWidth="1"/>
    <col min="13269" max="13269" width="0" style="1" hidden="1" customWidth="1"/>
    <col min="13270" max="13271" width="14.28515625" style="1" customWidth="1"/>
    <col min="13272" max="13272" width="20.85546875" style="1" customWidth="1"/>
    <col min="13273" max="13273" width="14.42578125" style="1" customWidth="1"/>
    <col min="13274" max="13274" width="15" style="1" customWidth="1"/>
    <col min="13275" max="13275" width="2.7109375" style="1" customWidth="1"/>
    <col min="13276" max="13276" width="11.7109375" style="1" customWidth="1"/>
    <col min="13277" max="13277" width="11.5703125" style="1" customWidth="1"/>
    <col min="13278" max="13278" width="2.28515625" style="1" customWidth="1"/>
    <col min="13279" max="13279" width="41" style="1" customWidth="1"/>
    <col min="13280" max="13280" width="14.28515625" style="1" customWidth="1"/>
    <col min="13281" max="13282" width="11.5703125" style="1" customWidth="1"/>
    <col min="13283" max="13283" width="21.85546875" style="1" customWidth="1"/>
    <col min="13284" max="13475" width="11.42578125" style="1"/>
    <col min="13476" max="13476" width="21.85546875" style="1" customWidth="1"/>
    <col min="13477" max="13477" width="13.85546875" style="1" customWidth="1"/>
    <col min="13478" max="13478" width="38.7109375" style="1" customWidth="1"/>
    <col min="13479" max="13479" width="3" style="1" bestFit="1" customWidth="1"/>
    <col min="13480" max="13480" width="32.28515625" style="1" customWidth="1"/>
    <col min="13481" max="13481" width="46.28515625" style="1" customWidth="1"/>
    <col min="13482" max="13482" width="19" style="1" customWidth="1"/>
    <col min="13483" max="13483" width="0" style="1" hidden="1" customWidth="1"/>
    <col min="13484" max="13484" width="17.7109375" style="1" customWidth="1"/>
    <col min="13485" max="13485" width="0" style="1" hidden="1" customWidth="1"/>
    <col min="13486" max="13486" width="22.28515625" style="1" customWidth="1"/>
    <col min="13487" max="13487" width="5.28515625" style="1" customWidth="1"/>
    <col min="13488" max="13488" width="36.28515625" style="1" customWidth="1"/>
    <col min="13489" max="13489" width="5.7109375" style="1" customWidth="1"/>
    <col min="13490" max="13490" width="0" style="1" hidden="1" customWidth="1"/>
    <col min="13491" max="13491" width="20.7109375" style="1" customWidth="1"/>
    <col min="13492" max="13492" width="4.85546875" style="1" customWidth="1"/>
    <col min="13493" max="13493" width="0" style="1" hidden="1" customWidth="1"/>
    <col min="13494" max="13494" width="24.7109375" style="1" customWidth="1"/>
    <col min="13495" max="13495" width="12.28515625" style="1" customWidth="1"/>
    <col min="13496" max="13496" width="0" style="1" hidden="1" customWidth="1"/>
    <col min="13497" max="13497" width="3.42578125" style="1" customWidth="1"/>
    <col min="13498" max="13498" width="0" style="1" hidden="1" customWidth="1"/>
    <col min="13499" max="13499" width="17.7109375" style="1" customWidth="1"/>
    <col min="13500" max="13500" width="3.42578125" style="1" customWidth="1"/>
    <col min="13501" max="13501" width="0" style="1" hidden="1" customWidth="1"/>
    <col min="13502" max="13502" width="23.7109375" style="1" customWidth="1"/>
    <col min="13503" max="13503" width="10" style="1" customWidth="1"/>
    <col min="13504" max="13504" width="0" style="1" hidden="1" customWidth="1"/>
    <col min="13505" max="13506" width="14.7109375" style="1" customWidth="1"/>
    <col min="13507" max="13507" width="12.85546875" style="1" customWidth="1"/>
    <col min="13508" max="13508" width="3.28515625" style="1" customWidth="1"/>
    <col min="13509" max="13509" width="30.28515625" style="1" customWidth="1"/>
    <col min="13510" max="13510" width="5" style="1" customWidth="1"/>
    <col min="13511" max="13511" width="0" style="1" hidden="1" customWidth="1"/>
    <col min="13512" max="13512" width="14.28515625" style="1" customWidth="1"/>
    <col min="13513" max="13513" width="5.7109375" style="1" customWidth="1"/>
    <col min="13514" max="13514" width="0" style="1" hidden="1" customWidth="1"/>
    <col min="13515" max="13515" width="17.28515625" style="1" customWidth="1"/>
    <col min="13516" max="13516" width="12.7109375" style="1" customWidth="1"/>
    <col min="13517" max="13517" width="0" style="1" hidden="1" customWidth="1"/>
    <col min="13518" max="13518" width="5.28515625" style="1" customWidth="1"/>
    <col min="13519" max="13519" width="0" style="1" hidden="1" customWidth="1"/>
    <col min="13520" max="13520" width="17" style="1" customWidth="1"/>
    <col min="13521" max="13521" width="6.28515625" style="1" customWidth="1"/>
    <col min="13522" max="13522" width="0" style="1" hidden="1" customWidth="1"/>
    <col min="13523" max="13523" width="14.28515625" style="1" customWidth="1"/>
    <col min="13524" max="13524" width="7.5703125" style="1" customWidth="1"/>
    <col min="13525" max="13525" width="0" style="1" hidden="1" customWidth="1"/>
    <col min="13526" max="13527" width="14.28515625" style="1" customWidth="1"/>
    <col min="13528" max="13528" width="20.85546875" style="1" customWidth="1"/>
    <col min="13529" max="13529" width="14.42578125" style="1" customWidth="1"/>
    <col min="13530" max="13530" width="15" style="1" customWidth="1"/>
    <col min="13531" max="13531" width="2.7109375" style="1" customWidth="1"/>
    <col min="13532" max="13532" width="11.7109375" style="1" customWidth="1"/>
    <col min="13533" max="13533" width="11.5703125" style="1" customWidth="1"/>
    <col min="13534" max="13534" width="2.28515625" style="1" customWidth="1"/>
    <col min="13535" max="13535" width="41" style="1" customWidth="1"/>
    <col min="13536" max="13536" width="14.28515625" style="1" customWidth="1"/>
    <col min="13537" max="13538" width="11.5703125" style="1" customWidth="1"/>
    <col min="13539" max="13539" width="21.85546875" style="1" customWidth="1"/>
    <col min="13540" max="13731" width="11.42578125" style="1"/>
    <col min="13732" max="13732" width="21.85546875" style="1" customWidth="1"/>
    <col min="13733" max="13733" width="13.85546875" style="1" customWidth="1"/>
    <col min="13734" max="13734" width="38.7109375" style="1" customWidth="1"/>
    <col min="13735" max="13735" width="3" style="1" bestFit="1" customWidth="1"/>
    <col min="13736" max="13736" width="32.28515625" style="1" customWidth="1"/>
    <col min="13737" max="13737" width="46.28515625" style="1" customWidth="1"/>
    <col min="13738" max="13738" width="19" style="1" customWidth="1"/>
    <col min="13739" max="13739" width="0" style="1" hidden="1" customWidth="1"/>
    <col min="13740" max="13740" width="17.7109375" style="1" customWidth="1"/>
    <col min="13741" max="13741" width="0" style="1" hidden="1" customWidth="1"/>
    <col min="13742" max="13742" width="22.28515625" style="1" customWidth="1"/>
    <col min="13743" max="13743" width="5.28515625" style="1" customWidth="1"/>
    <col min="13744" max="13744" width="36.28515625" style="1" customWidth="1"/>
    <col min="13745" max="13745" width="5.7109375" style="1" customWidth="1"/>
    <col min="13746" max="13746" width="0" style="1" hidden="1" customWidth="1"/>
    <col min="13747" max="13747" width="20.7109375" style="1" customWidth="1"/>
    <col min="13748" max="13748" width="4.85546875" style="1" customWidth="1"/>
    <col min="13749" max="13749" width="0" style="1" hidden="1" customWidth="1"/>
    <col min="13750" max="13750" width="24.7109375" style="1" customWidth="1"/>
    <col min="13751" max="13751" width="12.28515625" style="1" customWidth="1"/>
    <col min="13752" max="13752" width="0" style="1" hidden="1" customWidth="1"/>
    <col min="13753" max="13753" width="3.42578125" style="1" customWidth="1"/>
    <col min="13754" max="13754" width="0" style="1" hidden="1" customWidth="1"/>
    <col min="13755" max="13755" width="17.7109375" style="1" customWidth="1"/>
    <col min="13756" max="13756" width="3.42578125" style="1" customWidth="1"/>
    <col min="13757" max="13757" width="0" style="1" hidden="1" customWidth="1"/>
    <col min="13758" max="13758" width="23.7109375" style="1" customWidth="1"/>
    <col min="13759" max="13759" width="10" style="1" customWidth="1"/>
    <col min="13760" max="13760" width="0" style="1" hidden="1" customWidth="1"/>
    <col min="13761" max="13762" width="14.7109375" style="1" customWidth="1"/>
    <col min="13763" max="13763" width="12.85546875" style="1" customWidth="1"/>
    <col min="13764" max="13764" width="3.28515625" style="1" customWidth="1"/>
    <col min="13765" max="13765" width="30.28515625" style="1" customWidth="1"/>
    <col min="13766" max="13766" width="5" style="1" customWidth="1"/>
    <col min="13767" max="13767" width="0" style="1" hidden="1" customWidth="1"/>
    <col min="13768" max="13768" width="14.28515625" style="1" customWidth="1"/>
    <col min="13769" max="13769" width="5.7109375" style="1" customWidth="1"/>
    <col min="13770" max="13770" width="0" style="1" hidden="1" customWidth="1"/>
    <col min="13771" max="13771" width="17.28515625" style="1" customWidth="1"/>
    <col min="13772" max="13772" width="12.7109375" style="1" customWidth="1"/>
    <col min="13773" max="13773" width="0" style="1" hidden="1" customWidth="1"/>
    <col min="13774" max="13774" width="5.28515625" style="1" customWidth="1"/>
    <col min="13775" max="13775" width="0" style="1" hidden="1" customWidth="1"/>
    <col min="13776" max="13776" width="17" style="1" customWidth="1"/>
    <col min="13777" max="13777" width="6.28515625" style="1" customWidth="1"/>
    <col min="13778" max="13778" width="0" style="1" hidden="1" customWidth="1"/>
    <col min="13779" max="13779" width="14.28515625" style="1" customWidth="1"/>
    <col min="13780" max="13780" width="7.5703125" style="1" customWidth="1"/>
    <col min="13781" max="13781" width="0" style="1" hidden="1" customWidth="1"/>
    <col min="13782" max="13783" width="14.28515625" style="1" customWidth="1"/>
    <col min="13784" max="13784" width="20.85546875" style="1" customWidth="1"/>
    <col min="13785" max="13785" width="14.42578125" style="1" customWidth="1"/>
    <col min="13786" max="13786" width="15" style="1" customWidth="1"/>
    <col min="13787" max="13787" width="2.7109375" style="1" customWidth="1"/>
    <col min="13788" max="13788" width="11.7109375" style="1" customWidth="1"/>
    <col min="13789" max="13789" width="11.5703125" style="1" customWidth="1"/>
    <col min="13790" max="13790" width="2.28515625" style="1" customWidth="1"/>
    <col min="13791" max="13791" width="41" style="1" customWidth="1"/>
    <col min="13792" max="13792" width="14.28515625" style="1" customWidth="1"/>
    <col min="13793" max="13794" width="11.5703125" style="1" customWidth="1"/>
    <col min="13795" max="13795" width="21.85546875" style="1" customWidth="1"/>
    <col min="13796" max="13987" width="11.42578125" style="1"/>
    <col min="13988" max="13988" width="21.85546875" style="1" customWidth="1"/>
    <col min="13989" max="13989" width="13.85546875" style="1" customWidth="1"/>
    <col min="13990" max="13990" width="38.7109375" style="1" customWidth="1"/>
    <col min="13991" max="13991" width="3" style="1" bestFit="1" customWidth="1"/>
    <col min="13992" max="13992" width="32.28515625" style="1" customWidth="1"/>
    <col min="13993" max="13993" width="46.28515625" style="1" customWidth="1"/>
    <col min="13994" max="13994" width="19" style="1" customWidth="1"/>
    <col min="13995" max="13995" width="0" style="1" hidden="1" customWidth="1"/>
    <col min="13996" max="13996" width="17.7109375" style="1" customWidth="1"/>
    <col min="13997" max="13997" width="0" style="1" hidden="1" customWidth="1"/>
    <col min="13998" max="13998" width="22.28515625" style="1" customWidth="1"/>
    <col min="13999" max="13999" width="5.28515625" style="1" customWidth="1"/>
    <col min="14000" max="14000" width="36.28515625" style="1" customWidth="1"/>
    <col min="14001" max="14001" width="5.7109375" style="1" customWidth="1"/>
    <col min="14002" max="14002" width="0" style="1" hidden="1" customWidth="1"/>
    <col min="14003" max="14003" width="20.7109375" style="1" customWidth="1"/>
    <col min="14004" max="14004" width="4.85546875" style="1" customWidth="1"/>
    <col min="14005" max="14005" width="0" style="1" hidden="1" customWidth="1"/>
    <col min="14006" max="14006" width="24.7109375" style="1" customWidth="1"/>
    <col min="14007" max="14007" width="12.28515625" style="1" customWidth="1"/>
    <col min="14008" max="14008" width="0" style="1" hidden="1" customWidth="1"/>
    <col min="14009" max="14009" width="3.42578125" style="1" customWidth="1"/>
    <col min="14010" max="14010" width="0" style="1" hidden="1" customWidth="1"/>
    <col min="14011" max="14011" width="17.7109375" style="1" customWidth="1"/>
    <col min="14012" max="14012" width="3.42578125" style="1" customWidth="1"/>
    <col min="14013" max="14013" width="0" style="1" hidden="1" customWidth="1"/>
    <col min="14014" max="14014" width="23.7109375" style="1" customWidth="1"/>
    <col min="14015" max="14015" width="10" style="1" customWidth="1"/>
    <col min="14016" max="14016" width="0" style="1" hidden="1" customWidth="1"/>
    <col min="14017" max="14018" width="14.7109375" style="1" customWidth="1"/>
    <col min="14019" max="14019" width="12.85546875" style="1" customWidth="1"/>
    <col min="14020" max="14020" width="3.28515625" style="1" customWidth="1"/>
    <col min="14021" max="14021" width="30.28515625" style="1" customWidth="1"/>
    <col min="14022" max="14022" width="5" style="1" customWidth="1"/>
    <col min="14023" max="14023" width="0" style="1" hidden="1" customWidth="1"/>
    <col min="14024" max="14024" width="14.28515625" style="1" customWidth="1"/>
    <col min="14025" max="14025" width="5.7109375" style="1" customWidth="1"/>
    <col min="14026" max="14026" width="0" style="1" hidden="1" customWidth="1"/>
    <col min="14027" max="14027" width="17.28515625" style="1" customWidth="1"/>
    <col min="14028" max="14028" width="12.7109375" style="1" customWidth="1"/>
    <col min="14029" max="14029" width="0" style="1" hidden="1" customWidth="1"/>
    <col min="14030" max="14030" width="5.28515625" style="1" customWidth="1"/>
    <col min="14031" max="14031" width="0" style="1" hidden="1" customWidth="1"/>
    <col min="14032" max="14032" width="17" style="1" customWidth="1"/>
    <col min="14033" max="14033" width="6.28515625" style="1" customWidth="1"/>
    <col min="14034" max="14034" width="0" style="1" hidden="1" customWidth="1"/>
    <col min="14035" max="14035" width="14.28515625" style="1" customWidth="1"/>
    <col min="14036" max="14036" width="7.5703125" style="1" customWidth="1"/>
    <col min="14037" max="14037" width="0" style="1" hidden="1" customWidth="1"/>
    <col min="14038" max="14039" width="14.28515625" style="1" customWidth="1"/>
    <col min="14040" max="14040" width="20.85546875" style="1" customWidth="1"/>
    <col min="14041" max="14041" width="14.42578125" style="1" customWidth="1"/>
    <col min="14042" max="14042" width="15" style="1" customWidth="1"/>
    <col min="14043" max="14043" width="2.7109375" style="1" customWidth="1"/>
    <col min="14044" max="14044" width="11.7109375" style="1" customWidth="1"/>
    <col min="14045" max="14045" width="11.5703125" style="1" customWidth="1"/>
    <col min="14046" max="14046" width="2.28515625" style="1" customWidth="1"/>
    <col min="14047" max="14047" width="41" style="1" customWidth="1"/>
    <col min="14048" max="14048" width="14.28515625" style="1" customWidth="1"/>
    <col min="14049" max="14050" width="11.5703125" style="1" customWidth="1"/>
    <col min="14051" max="14051" width="21.85546875" style="1" customWidth="1"/>
    <col min="14052" max="14243" width="11.42578125" style="1"/>
    <col min="14244" max="14244" width="21.85546875" style="1" customWidth="1"/>
    <col min="14245" max="14245" width="13.85546875" style="1" customWidth="1"/>
    <col min="14246" max="14246" width="38.7109375" style="1" customWidth="1"/>
    <col min="14247" max="14247" width="3" style="1" bestFit="1" customWidth="1"/>
    <col min="14248" max="14248" width="32.28515625" style="1" customWidth="1"/>
    <col min="14249" max="14249" width="46.28515625" style="1" customWidth="1"/>
    <col min="14250" max="14250" width="19" style="1" customWidth="1"/>
    <col min="14251" max="14251" width="0" style="1" hidden="1" customWidth="1"/>
    <col min="14252" max="14252" width="17.7109375" style="1" customWidth="1"/>
    <col min="14253" max="14253" width="0" style="1" hidden="1" customWidth="1"/>
    <col min="14254" max="14254" width="22.28515625" style="1" customWidth="1"/>
    <col min="14255" max="14255" width="5.28515625" style="1" customWidth="1"/>
    <col min="14256" max="14256" width="36.28515625" style="1" customWidth="1"/>
    <col min="14257" max="14257" width="5.7109375" style="1" customWidth="1"/>
    <col min="14258" max="14258" width="0" style="1" hidden="1" customWidth="1"/>
    <col min="14259" max="14259" width="20.7109375" style="1" customWidth="1"/>
    <col min="14260" max="14260" width="4.85546875" style="1" customWidth="1"/>
    <col min="14261" max="14261" width="0" style="1" hidden="1" customWidth="1"/>
    <col min="14262" max="14262" width="24.7109375" style="1" customWidth="1"/>
    <col min="14263" max="14263" width="12.28515625" style="1" customWidth="1"/>
    <col min="14264" max="14264" width="0" style="1" hidden="1" customWidth="1"/>
    <col min="14265" max="14265" width="3.42578125" style="1" customWidth="1"/>
    <col min="14266" max="14266" width="0" style="1" hidden="1" customWidth="1"/>
    <col min="14267" max="14267" width="17.7109375" style="1" customWidth="1"/>
    <col min="14268" max="14268" width="3.42578125" style="1" customWidth="1"/>
    <col min="14269" max="14269" width="0" style="1" hidden="1" customWidth="1"/>
    <col min="14270" max="14270" width="23.7109375" style="1" customWidth="1"/>
    <col min="14271" max="14271" width="10" style="1" customWidth="1"/>
    <col min="14272" max="14272" width="0" style="1" hidden="1" customWidth="1"/>
    <col min="14273" max="14274" width="14.7109375" style="1" customWidth="1"/>
    <col min="14275" max="14275" width="12.85546875" style="1" customWidth="1"/>
    <col min="14276" max="14276" width="3.28515625" style="1" customWidth="1"/>
    <col min="14277" max="14277" width="30.28515625" style="1" customWidth="1"/>
    <col min="14278" max="14278" width="5" style="1" customWidth="1"/>
    <col min="14279" max="14279" width="0" style="1" hidden="1" customWidth="1"/>
    <col min="14280" max="14280" width="14.28515625" style="1" customWidth="1"/>
    <col min="14281" max="14281" width="5.7109375" style="1" customWidth="1"/>
    <col min="14282" max="14282" width="0" style="1" hidden="1" customWidth="1"/>
    <col min="14283" max="14283" width="17.28515625" style="1" customWidth="1"/>
    <col min="14284" max="14284" width="12.7109375" style="1" customWidth="1"/>
    <col min="14285" max="14285" width="0" style="1" hidden="1" customWidth="1"/>
    <col min="14286" max="14286" width="5.28515625" style="1" customWidth="1"/>
    <col min="14287" max="14287" width="0" style="1" hidden="1" customWidth="1"/>
    <col min="14288" max="14288" width="17" style="1" customWidth="1"/>
    <col min="14289" max="14289" width="6.28515625" style="1" customWidth="1"/>
    <col min="14290" max="14290" width="0" style="1" hidden="1" customWidth="1"/>
    <col min="14291" max="14291" width="14.28515625" style="1" customWidth="1"/>
    <col min="14292" max="14292" width="7.5703125" style="1" customWidth="1"/>
    <col min="14293" max="14293" width="0" style="1" hidden="1" customWidth="1"/>
    <col min="14294" max="14295" width="14.28515625" style="1" customWidth="1"/>
    <col min="14296" max="14296" width="20.85546875" style="1" customWidth="1"/>
    <col min="14297" max="14297" width="14.42578125" style="1" customWidth="1"/>
    <col min="14298" max="14298" width="15" style="1" customWidth="1"/>
    <col min="14299" max="14299" width="2.7109375" style="1" customWidth="1"/>
    <col min="14300" max="14300" width="11.7109375" style="1" customWidth="1"/>
    <col min="14301" max="14301" width="11.5703125" style="1" customWidth="1"/>
    <col min="14302" max="14302" width="2.28515625" style="1" customWidth="1"/>
    <col min="14303" max="14303" width="41" style="1" customWidth="1"/>
    <col min="14304" max="14304" width="14.28515625" style="1" customWidth="1"/>
    <col min="14305" max="14306" width="11.5703125" style="1" customWidth="1"/>
    <col min="14307" max="14307" width="21.85546875" style="1" customWidth="1"/>
    <col min="14308" max="14499" width="11.42578125" style="1"/>
    <col min="14500" max="14500" width="21.85546875" style="1" customWidth="1"/>
    <col min="14501" max="14501" width="13.85546875" style="1" customWidth="1"/>
    <col min="14502" max="14502" width="38.7109375" style="1" customWidth="1"/>
    <col min="14503" max="14503" width="3" style="1" bestFit="1" customWidth="1"/>
    <col min="14504" max="14504" width="32.28515625" style="1" customWidth="1"/>
    <col min="14505" max="14505" width="46.28515625" style="1" customWidth="1"/>
    <col min="14506" max="14506" width="19" style="1" customWidth="1"/>
    <col min="14507" max="14507" width="0" style="1" hidden="1" customWidth="1"/>
    <col min="14508" max="14508" width="17.7109375" style="1" customWidth="1"/>
    <col min="14509" max="14509" width="0" style="1" hidden="1" customWidth="1"/>
    <col min="14510" max="14510" width="22.28515625" style="1" customWidth="1"/>
    <col min="14511" max="14511" width="5.28515625" style="1" customWidth="1"/>
    <col min="14512" max="14512" width="36.28515625" style="1" customWidth="1"/>
    <col min="14513" max="14513" width="5.7109375" style="1" customWidth="1"/>
    <col min="14514" max="14514" width="0" style="1" hidden="1" customWidth="1"/>
    <col min="14515" max="14515" width="20.7109375" style="1" customWidth="1"/>
    <col min="14516" max="14516" width="4.85546875" style="1" customWidth="1"/>
    <col min="14517" max="14517" width="0" style="1" hidden="1" customWidth="1"/>
    <col min="14518" max="14518" width="24.7109375" style="1" customWidth="1"/>
    <col min="14519" max="14519" width="12.28515625" style="1" customWidth="1"/>
    <col min="14520" max="14520" width="0" style="1" hidden="1" customWidth="1"/>
    <col min="14521" max="14521" width="3.42578125" style="1" customWidth="1"/>
    <col min="14522" max="14522" width="0" style="1" hidden="1" customWidth="1"/>
    <col min="14523" max="14523" width="17.7109375" style="1" customWidth="1"/>
    <col min="14524" max="14524" width="3.42578125" style="1" customWidth="1"/>
    <col min="14525" max="14525" width="0" style="1" hidden="1" customWidth="1"/>
    <col min="14526" max="14526" width="23.7109375" style="1" customWidth="1"/>
    <col min="14527" max="14527" width="10" style="1" customWidth="1"/>
    <col min="14528" max="14528" width="0" style="1" hidden="1" customWidth="1"/>
    <col min="14529" max="14530" width="14.7109375" style="1" customWidth="1"/>
    <col min="14531" max="14531" width="12.85546875" style="1" customWidth="1"/>
    <col min="14532" max="14532" width="3.28515625" style="1" customWidth="1"/>
    <col min="14533" max="14533" width="30.28515625" style="1" customWidth="1"/>
    <col min="14534" max="14534" width="5" style="1" customWidth="1"/>
    <col min="14535" max="14535" width="0" style="1" hidden="1" customWidth="1"/>
    <col min="14536" max="14536" width="14.28515625" style="1" customWidth="1"/>
    <col min="14537" max="14537" width="5.7109375" style="1" customWidth="1"/>
    <col min="14538" max="14538" width="0" style="1" hidden="1" customWidth="1"/>
    <col min="14539" max="14539" width="17.28515625" style="1" customWidth="1"/>
    <col min="14540" max="14540" width="12.7109375" style="1" customWidth="1"/>
    <col min="14541" max="14541" width="0" style="1" hidden="1" customWidth="1"/>
    <col min="14542" max="14542" width="5.28515625" style="1" customWidth="1"/>
    <col min="14543" max="14543" width="0" style="1" hidden="1" customWidth="1"/>
    <col min="14544" max="14544" width="17" style="1" customWidth="1"/>
    <col min="14545" max="14545" width="6.28515625" style="1" customWidth="1"/>
    <col min="14546" max="14546" width="0" style="1" hidden="1" customWidth="1"/>
    <col min="14547" max="14547" width="14.28515625" style="1" customWidth="1"/>
    <col min="14548" max="14548" width="7.5703125" style="1" customWidth="1"/>
    <col min="14549" max="14549" width="0" style="1" hidden="1" customWidth="1"/>
    <col min="14550" max="14551" width="14.28515625" style="1" customWidth="1"/>
    <col min="14552" max="14552" width="20.85546875" style="1" customWidth="1"/>
    <col min="14553" max="14553" width="14.42578125" style="1" customWidth="1"/>
    <col min="14554" max="14554" width="15" style="1" customWidth="1"/>
    <col min="14555" max="14555" width="2.7109375" style="1" customWidth="1"/>
    <col min="14556" max="14556" width="11.7109375" style="1" customWidth="1"/>
    <col min="14557" max="14557" width="11.5703125" style="1" customWidth="1"/>
    <col min="14558" max="14558" width="2.28515625" style="1" customWidth="1"/>
    <col min="14559" max="14559" width="41" style="1" customWidth="1"/>
    <col min="14560" max="14560" width="14.28515625" style="1" customWidth="1"/>
    <col min="14561" max="14562" width="11.5703125" style="1" customWidth="1"/>
    <col min="14563" max="14563" width="21.85546875" style="1" customWidth="1"/>
    <col min="14564" max="14755" width="11.42578125" style="1"/>
    <col min="14756" max="14756" width="21.85546875" style="1" customWidth="1"/>
    <col min="14757" max="14757" width="13.85546875" style="1" customWidth="1"/>
    <col min="14758" max="14758" width="38.7109375" style="1" customWidth="1"/>
    <col min="14759" max="14759" width="3" style="1" bestFit="1" customWidth="1"/>
    <col min="14760" max="14760" width="32.28515625" style="1" customWidth="1"/>
    <col min="14761" max="14761" width="46.28515625" style="1" customWidth="1"/>
    <col min="14762" max="14762" width="19" style="1" customWidth="1"/>
    <col min="14763" max="14763" width="0" style="1" hidden="1" customWidth="1"/>
    <col min="14764" max="14764" width="17.7109375" style="1" customWidth="1"/>
    <col min="14765" max="14765" width="0" style="1" hidden="1" customWidth="1"/>
    <col min="14766" max="14766" width="22.28515625" style="1" customWidth="1"/>
    <col min="14767" max="14767" width="5.28515625" style="1" customWidth="1"/>
    <col min="14768" max="14768" width="36.28515625" style="1" customWidth="1"/>
    <col min="14769" max="14769" width="5.7109375" style="1" customWidth="1"/>
    <col min="14770" max="14770" width="0" style="1" hidden="1" customWidth="1"/>
    <col min="14771" max="14771" width="20.7109375" style="1" customWidth="1"/>
    <col min="14772" max="14772" width="4.85546875" style="1" customWidth="1"/>
    <col min="14773" max="14773" width="0" style="1" hidden="1" customWidth="1"/>
    <col min="14774" max="14774" width="24.7109375" style="1" customWidth="1"/>
    <col min="14775" max="14775" width="12.28515625" style="1" customWidth="1"/>
    <col min="14776" max="14776" width="0" style="1" hidden="1" customWidth="1"/>
    <col min="14777" max="14777" width="3.42578125" style="1" customWidth="1"/>
    <col min="14778" max="14778" width="0" style="1" hidden="1" customWidth="1"/>
    <col min="14779" max="14779" width="17.7109375" style="1" customWidth="1"/>
    <col min="14780" max="14780" width="3.42578125" style="1" customWidth="1"/>
    <col min="14781" max="14781" width="0" style="1" hidden="1" customWidth="1"/>
    <col min="14782" max="14782" width="23.7109375" style="1" customWidth="1"/>
    <col min="14783" max="14783" width="10" style="1" customWidth="1"/>
    <col min="14784" max="14784" width="0" style="1" hidden="1" customWidth="1"/>
    <col min="14785" max="14786" width="14.7109375" style="1" customWidth="1"/>
    <col min="14787" max="14787" width="12.85546875" style="1" customWidth="1"/>
    <col min="14788" max="14788" width="3.28515625" style="1" customWidth="1"/>
    <col min="14789" max="14789" width="30.28515625" style="1" customWidth="1"/>
    <col min="14790" max="14790" width="5" style="1" customWidth="1"/>
    <col min="14791" max="14791" width="0" style="1" hidden="1" customWidth="1"/>
    <col min="14792" max="14792" width="14.28515625" style="1" customWidth="1"/>
    <col min="14793" max="14793" width="5.7109375" style="1" customWidth="1"/>
    <col min="14794" max="14794" width="0" style="1" hidden="1" customWidth="1"/>
    <col min="14795" max="14795" width="17.28515625" style="1" customWidth="1"/>
    <col min="14796" max="14796" width="12.7109375" style="1" customWidth="1"/>
    <col min="14797" max="14797" width="0" style="1" hidden="1" customWidth="1"/>
    <col min="14798" max="14798" width="5.28515625" style="1" customWidth="1"/>
    <col min="14799" max="14799" width="0" style="1" hidden="1" customWidth="1"/>
    <col min="14800" max="14800" width="17" style="1" customWidth="1"/>
    <col min="14801" max="14801" width="6.28515625" style="1" customWidth="1"/>
    <col min="14802" max="14802" width="0" style="1" hidden="1" customWidth="1"/>
    <col min="14803" max="14803" width="14.28515625" style="1" customWidth="1"/>
    <col min="14804" max="14804" width="7.5703125" style="1" customWidth="1"/>
    <col min="14805" max="14805" width="0" style="1" hidden="1" customWidth="1"/>
    <col min="14806" max="14807" width="14.28515625" style="1" customWidth="1"/>
    <col min="14808" max="14808" width="20.85546875" style="1" customWidth="1"/>
    <col min="14809" max="14809" width="14.42578125" style="1" customWidth="1"/>
    <col min="14810" max="14810" width="15" style="1" customWidth="1"/>
    <col min="14811" max="14811" width="2.7109375" style="1" customWidth="1"/>
    <col min="14812" max="14812" width="11.7109375" style="1" customWidth="1"/>
    <col min="14813" max="14813" width="11.5703125" style="1" customWidth="1"/>
    <col min="14814" max="14814" width="2.28515625" style="1" customWidth="1"/>
    <col min="14815" max="14815" width="41" style="1" customWidth="1"/>
    <col min="14816" max="14816" width="14.28515625" style="1" customWidth="1"/>
    <col min="14817" max="14818" width="11.5703125" style="1" customWidth="1"/>
    <col min="14819" max="14819" width="21.85546875" style="1" customWidth="1"/>
    <col min="14820" max="15011" width="11.42578125" style="1"/>
    <col min="15012" max="15012" width="21.85546875" style="1" customWidth="1"/>
    <col min="15013" max="15013" width="13.85546875" style="1" customWidth="1"/>
    <col min="15014" max="15014" width="38.7109375" style="1" customWidth="1"/>
    <col min="15015" max="15015" width="3" style="1" bestFit="1" customWidth="1"/>
    <col min="15016" max="15016" width="32.28515625" style="1" customWidth="1"/>
    <col min="15017" max="15017" width="46.28515625" style="1" customWidth="1"/>
    <col min="15018" max="15018" width="19" style="1" customWidth="1"/>
    <col min="15019" max="15019" width="0" style="1" hidden="1" customWidth="1"/>
    <col min="15020" max="15020" width="17.7109375" style="1" customWidth="1"/>
    <col min="15021" max="15021" width="0" style="1" hidden="1" customWidth="1"/>
    <col min="15022" max="15022" width="22.28515625" style="1" customWidth="1"/>
    <col min="15023" max="15023" width="5.28515625" style="1" customWidth="1"/>
    <col min="15024" max="15024" width="36.28515625" style="1" customWidth="1"/>
    <col min="15025" max="15025" width="5.7109375" style="1" customWidth="1"/>
    <col min="15026" max="15026" width="0" style="1" hidden="1" customWidth="1"/>
    <col min="15027" max="15027" width="20.7109375" style="1" customWidth="1"/>
    <col min="15028" max="15028" width="4.85546875" style="1" customWidth="1"/>
    <col min="15029" max="15029" width="0" style="1" hidden="1" customWidth="1"/>
    <col min="15030" max="15030" width="24.7109375" style="1" customWidth="1"/>
    <col min="15031" max="15031" width="12.28515625" style="1" customWidth="1"/>
    <col min="15032" max="15032" width="0" style="1" hidden="1" customWidth="1"/>
    <col min="15033" max="15033" width="3.42578125" style="1" customWidth="1"/>
    <col min="15034" max="15034" width="0" style="1" hidden="1" customWidth="1"/>
    <col min="15035" max="15035" width="17.7109375" style="1" customWidth="1"/>
    <col min="15036" max="15036" width="3.42578125" style="1" customWidth="1"/>
    <col min="15037" max="15037" width="0" style="1" hidden="1" customWidth="1"/>
    <col min="15038" max="15038" width="23.7109375" style="1" customWidth="1"/>
    <col min="15039" max="15039" width="10" style="1" customWidth="1"/>
    <col min="15040" max="15040" width="0" style="1" hidden="1" customWidth="1"/>
    <col min="15041" max="15042" width="14.7109375" style="1" customWidth="1"/>
    <col min="15043" max="15043" width="12.85546875" style="1" customWidth="1"/>
    <col min="15044" max="15044" width="3.28515625" style="1" customWidth="1"/>
    <col min="15045" max="15045" width="30.28515625" style="1" customWidth="1"/>
    <col min="15046" max="15046" width="5" style="1" customWidth="1"/>
    <col min="15047" max="15047" width="0" style="1" hidden="1" customWidth="1"/>
    <col min="15048" max="15048" width="14.28515625" style="1" customWidth="1"/>
    <col min="15049" max="15049" width="5.7109375" style="1" customWidth="1"/>
    <col min="15050" max="15050" width="0" style="1" hidden="1" customWidth="1"/>
    <col min="15051" max="15051" width="17.28515625" style="1" customWidth="1"/>
    <col min="15052" max="15052" width="12.7109375" style="1" customWidth="1"/>
    <col min="15053" max="15053" width="0" style="1" hidden="1" customWidth="1"/>
    <col min="15054" max="15054" width="5.28515625" style="1" customWidth="1"/>
    <col min="15055" max="15055" width="0" style="1" hidden="1" customWidth="1"/>
    <col min="15056" max="15056" width="17" style="1" customWidth="1"/>
    <col min="15057" max="15057" width="6.28515625" style="1" customWidth="1"/>
    <col min="15058" max="15058" width="0" style="1" hidden="1" customWidth="1"/>
    <col min="15059" max="15059" width="14.28515625" style="1" customWidth="1"/>
    <col min="15060" max="15060" width="7.5703125" style="1" customWidth="1"/>
    <col min="15061" max="15061" width="0" style="1" hidden="1" customWidth="1"/>
    <col min="15062" max="15063" width="14.28515625" style="1" customWidth="1"/>
    <col min="15064" max="15064" width="20.85546875" style="1" customWidth="1"/>
    <col min="15065" max="15065" width="14.42578125" style="1" customWidth="1"/>
    <col min="15066" max="15066" width="15" style="1" customWidth="1"/>
    <col min="15067" max="15067" width="2.7109375" style="1" customWidth="1"/>
    <col min="15068" max="15068" width="11.7109375" style="1" customWidth="1"/>
    <col min="15069" max="15069" width="11.5703125" style="1" customWidth="1"/>
    <col min="15070" max="15070" width="2.28515625" style="1" customWidth="1"/>
    <col min="15071" max="15071" width="41" style="1" customWidth="1"/>
    <col min="15072" max="15072" width="14.28515625" style="1" customWidth="1"/>
    <col min="15073" max="15074" width="11.5703125" style="1" customWidth="1"/>
    <col min="15075" max="15075" width="21.85546875" style="1" customWidth="1"/>
    <col min="15076" max="15267" width="11.42578125" style="1"/>
    <col min="15268" max="15268" width="21.85546875" style="1" customWidth="1"/>
    <col min="15269" max="15269" width="13.85546875" style="1" customWidth="1"/>
    <col min="15270" max="15270" width="38.7109375" style="1" customWidth="1"/>
    <col min="15271" max="15271" width="3" style="1" bestFit="1" customWidth="1"/>
    <col min="15272" max="15272" width="32.28515625" style="1" customWidth="1"/>
    <col min="15273" max="15273" width="46.28515625" style="1" customWidth="1"/>
    <col min="15274" max="15274" width="19" style="1" customWidth="1"/>
    <col min="15275" max="15275" width="0" style="1" hidden="1" customWidth="1"/>
    <col min="15276" max="15276" width="17.7109375" style="1" customWidth="1"/>
    <col min="15277" max="15277" width="0" style="1" hidden="1" customWidth="1"/>
    <col min="15278" max="15278" width="22.28515625" style="1" customWidth="1"/>
    <col min="15279" max="15279" width="5.28515625" style="1" customWidth="1"/>
    <col min="15280" max="15280" width="36.28515625" style="1" customWidth="1"/>
    <col min="15281" max="15281" width="5.7109375" style="1" customWidth="1"/>
    <col min="15282" max="15282" width="0" style="1" hidden="1" customWidth="1"/>
    <col min="15283" max="15283" width="20.7109375" style="1" customWidth="1"/>
    <col min="15284" max="15284" width="4.85546875" style="1" customWidth="1"/>
    <col min="15285" max="15285" width="0" style="1" hidden="1" customWidth="1"/>
    <col min="15286" max="15286" width="24.7109375" style="1" customWidth="1"/>
    <col min="15287" max="15287" width="12.28515625" style="1" customWidth="1"/>
    <col min="15288" max="15288" width="0" style="1" hidden="1" customWidth="1"/>
    <col min="15289" max="15289" width="3.42578125" style="1" customWidth="1"/>
    <col min="15290" max="15290" width="0" style="1" hidden="1" customWidth="1"/>
    <col min="15291" max="15291" width="17.7109375" style="1" customWidth="1"/>
    <col min="15292" max="15292" width="3.42578125" style="1" customWidth="1"/>
    <col min="15293" max="15293" width="0" style="1" hidden="1" customWidth="1"/>
    <col min="15294" max="15294" width="23.7109375" style="1" customWidth="1"/>
    <col min="15295" max="15295" width="10" style="1" customWidth="1"/>
    <col min="15296" max="15296" width="0" style="1" hidden="1" customWidth="1"/>
    <col min="15297" max="15298" width="14.7109375" style="1" customWidth="1"/>
    <col min="15299" max="15299" width="12.85546875" style="1" customWidth="1"/>
    <col min="15300" max="15300" width="3.28515625" style="1" customWidth="1"/>
    <col min="15301" max="15301" width="30.28515625" style="1" customWidth="1"/>
    <col min="15302" max="15302" width="5" style="1" customWidth="1"/>
    <col min="15303" max="15303" width="0" style="1" hidden="1" customWidth="1"/>
    <col min="15304" max="15304" width="14.28515625" style="1" customWidth="1"/>
    <col min="15305" max="15305" width="5.7109375" style="1" customWidth="1"/>
    <col min="15306" max="15306" width="0" style="1" hidden="1" customWidth="1"/>
    <col min="15307" max="15307" width="17.28515625" style="1" customWidth="1"/>
    <col min="15308" max="15308" width="12.7109375" style="1" customWidth="1"/>
    <col min="15309" max="15309" width="0" style="1" hidden="1" customWidth="1"/>
    <col min="15310" max="15310" width="5.28515625" style="1" customWidth="1"/>
    <col min="15311" max="15311" width="0" style="1" hidden="1" customWidth="1"/>
    <col min="15312" max="15312" width="17" style="1" customWidth="1"/>
    <col min="15313" max="15313" width="6.28515625" style="1" customWidth="1"/>
    <col min="15314" max="15314" width="0" style="1" hidden="1" customWidth="1"/>
    <col min="15315" max="15315" width="14.28515625" style="1" customWidth="1"/>
    <col min="15316" max="15316" width="7.5703125" style="1" customWidth="1"/>
    <col min="15317" max="15317" width="0" style="1" hidden="1" customWidth="1"/>
    <col min="15318" max="15319" width="14.28515625" style="1" customWidth="1"/>
    <col min="15320" max="15320" width="20.85546875" style="1" customWidth="1"/>
    <col min="15321" max="15321" width="14.42578125" style="1" customWidth="1"/>
    <col min="15322" max="15322" width="15" style="1" customWidth="1"/>
    <col min="15323" max="15323" width="2.7109375" style="1" customWidth="1"/>
    <col min="15324" max="15324" width="11.7109375" style="1" customWidth="1"/>
    <col min="15325" max="15325" width="11.5703125" style="1" customWidth="1"/>
    <col min="15326" max="15326" width="2.28515625" style="1" customWidth="1"/>
    <col min="15327" max="15327" width="41" style="1" customWidth="1"/>
    <col min="15328" max="15328" width="14.28515625" style="1" customWidth="1"/>
    <col min="15329" max="15330" width="11.5703125" style="1" customWidth="1"/>
    <col min="15331" max="15331" width="21.85546875" style="1" customWidth="1"/>
    <col min="15332" max="15523" width="11.42578125" style="1"/>
    <col min="15524" max="15524" width="21.85546875" style="1" customWidth="1"/>
    <col min="15525" max="15525" width="13.85546875" style="1" customWidth="1"/>
    <col min="15526" max="15526" width="38.7109375" style="1" customWidth="1"/>
    <col min="15527" max="15527" width="3" style="1" bestFit="1" customWidth="1"/>
    <col min="15528" max="15528" width="32.28515625" style="1" customWidth="1"/>
    <col min="15529" max="15529" width="46.28515625" style="1" customWidth="1"/>
    <col min="15530" max="15530" width="19" style="1" customWidth="1"/>
    <col min="15531" max="15531" width="0" style="1" hidden="1" customWidth="1"/>
    <col min="15532" max="15532" width="17.7109375" style="1" customWidth="1"/>
    <col min="15533" max="15533" width="0" style="1" hidden="1" customWidth="1"/>
    <col min="15534" max="15534" width="22.28515625" style="1" customWidth="1"/>
    <col min="15535" max="15535" width="5.28515625" style="1" customWidth="1"/>
    <col min="15536" max="15536" width="36.28515625" style="1" customWidth="1"/>
    <col min="15537" max="15537" width="5.7109375" style="1" customWidth="1"/>
    <col min="15538" max="15538" width="0" style="1" hidden="1" customWidth="1"/>
    <col min="15539" max="15539" width="20.7109375" style="1" customWidth="1"/>
    <col min="15540" max="15540" width="4.85546875" style="1" customWidth="1"/>
    <col min="15541" max="15541" width="0" style="1" hidden="1" customWidth="1"/>
    <col min="15542" max="15542" width="24.7109375" style="1" customWidth="1"/>
    <col min="15543" max="15543" width="12.28515625" style="1" customWidth="1"/>
    <col min="15544" max="15544" width="0" style="1" hidden="1" customWidth="1"/>
    <col min="15545" max="15545" width="3.42578125" style="1" customWidth="1"/>
    <col min="15546" max="15546" width="0" style="1" hidden="1" customWidth="1"/>
    <col min="15547" max="15547" width="17.7109375" style="1" customWidth="1"/>
    <col min="15548" max="15548" width="3.42578125" style="1" customWidth="1"/>
    <col min="15549" max="15549" width="0" style="1" hidden="1" customWidth="1"/>
    <col min="15550" max="15550" width="23.7109375" style="1" customWidth="1"/>
    <col min="15551" max="15551" width="10" style="1" customWidth="1"/>
    <col min="15552" max="15552" width="0" style="1" hidden="1" customWidth="1"/>
    <col min="15553" max="15554" width="14.7109375" style="1" customWidth="1"/>
    <col min="15555" max="15555" width="12.85546875" style="1" customWidth="1"/>
    <col min="15556" max="15556" width="3.28515625" style="1" customWidth="1"/>
    <col min="15557" max="15557" width="30.28515625" style="1" customWidth="1"/>
    <col min="15558" max="15558" width="5" style="1" customWidth="1"/>
    <col min="15559" max="15559" width="0" style="1" hidden="1" customWidth="1"/>
    <col min="15560" max="15560" width="14.28515625" style="1" customWidth="1"/>
    <col min="15561" max="15561" width="5.7109375" style="1" customWidth="1"/>
    <col min="15562" max="15562" width="0" style="1" hidden="1" customWidth="1"/>
    <col min="15563" max="15563" width="17.28515625" style="1" customWidth="1"/>
    <col min="15564" max="15564" width="12.7109375" style="1" customWidth="1"/>
    <col min="15565" max="15565" width="0" style="1" hidden="1" customWidth="1"/>
    <col min="15566" max="15566" width="5.28515625" style="1" customWidth="1"/>
    <col min="15567" max="15567" width="0" style="1" hidden="1" customWidth="1"/>
    <col min="15568" max="15568" width="17" style="1" customWidth="1"/>
    <col min="15569" max="15569" width="6.28515625" style="1" customWidth="1"/>
    <col min="15570" max="15570" width="0" style="1" hidden="1" customWidth="1"/>
    <col min="15571" max="15571" width="14.28515625" style="1" customWidth="1"/>
    <col min="15572" max="15572" width="7.5703125" style="1" customWidth="1"/>
    <col min="15573" max="15573" width="0" style="1" hidden="1" customWidth="1"/>
    <col min="15574" max="15575" width="14.28515625" style="1" customWidth="1"/>
    <col min="15576" max="15576" width="20.85546875" style="1" customWidth="1"/>
    <col min="15577" max="15577" width="14.42578125" style="1" customWidth="1"/>
    <col min="15578" max="15578" width="15" style="1" customWidth="1"/>
    <col min="15579" max="15579" width="2.7109375" style="1" customWidth="1"/>
    <col min="15580" max="15580" width="11.7109375" style="1" customWidth="1"/>
    <col min="15581" max="15581" width="11.5703125" style="1" customWidth="1"/>
    <col min="15582" max="15582" width="2.28515625" style="1" customWidth="1"/>
    <col min="15583" max="15583" width="41" style="1" customWidth="1"/>
    <col min="15584" max="15584" width="14.28515625" style="1" customWidth="1"/>
    <col min="15585" max="15586" width="11.5703125" style="1" customWidth="1"/>
    <col min="15587" max="15587" width="21.85546875" style="1" customWidth="1"/>
    <col min="15588" max="15779" width="11.42578125" style="1"/>
    <col min="15780" max="15780" width="21.85546875" style="1" customWidth="1"/>
    <col min="15781" max="15781" width="13.85546875" style="1" customWidth="1"/>
    <col min="15782" max="15782" width="38.7109375" style="1" customWidth="1"/>
    <col min="15783" max="15783" width="3" style="1" bestFit="1" customWidth="1"/>
    <col min="15784" max="15784" width="32.28515625" style="1" customWidth="1"/>
    <col min="15785" max="15785" width="46.28515625" style="1" customWidth="1"/>
    <col min="15786" max="15786" width="19" style="1" customWidth="1"/>
    <col min="15787" max="15787" width="0" style="1" hidden="1" customWidth="1"/>
    <col min="15788" max="15788" width="17.7109375" style="1" customWidth="1"/>
    <col min="15789" max="15789" width="0" style="1" hidden="1" customWidth="1"/>
    <col min="15790" max="15790" width="22.28515625" style="1" customWidth="1"/>
    <col min="15791" max="15791" width="5.28515625" style="1" customWidth="1"/>
    <col min="15792" max="15792" width="36.28515625" style="1" customWidth="1"/>
    <col min="15793" max="15793" width="5.7109375" style="1" customWidth="1"/>
    <col min="15794" max="15794" width="0" style="1" hidden="1" customWidth="1"/>
    <col min="15795" max="15795" width="20.7109375" style="1" customWidth="1"/>
    <col min="15796" max="15796" width="4.85546875" style="1" customWidth="1"/>
    <col min="15797" max="15797" width="0" style="1" hidden="1" customWidth="1"/>
    <col min="15798" max="15798" width="24.7109375" style="1" customWidth="1"/>
    <col min="15799" max="15799" width="12.28515625" style="1" customWidth="1"/>
    <col min="15800" max="15800" width="0" style="1" hidden="1" customWidth="1"/>
    <col min="15801" max="15801" width="3.42578125" style="1" customWidth="1"/>
    <col min="15802" max="15802" width="0" style="1" hidden="1" customWidth="1"/>
    <col min="15803" max="15803" width="17.7109375" style="1" customWidth="1"/>
    <col min="15804" max="15804" width="3.42578125" style="1" customWidth="1"/>
    <col min="15805" max="15805" width="0" style="1" hidden="1" customWidth="1"/>
    <col min="15806" max="15806" width="23.7109375" style="1" customWidth="1"/>
    <col min="15807" max="15807" width="10" style="1" customWidth="1"/>
    <col min="15808" max="15808" width="0" style="1" hidden="1" customWidth="1"/>
    <col min="15809" max="15810" width="14.7109375" style="1" customWidth="1"/>
    <col min="15811" max="15811" width="12.85546875" style="1" customWidth="1"/>
    <col min="15812" max="15812" width="3.28515625" style="1" customWidth="1"/>
    <col min="15813" max="15813" width="30.28515625" style="1" customWidth="1"/>
    <col min="15814" max="15814" width="5" style="1" customWidth="1"/>
    <col min="15815" max="15815" width="0" style="1" hidden="1" customWidth="1"/>
    <col min="15816" max="15816" width="14.28515625" style="1" customWidth="1"/>
    <col min="15817" max="15817" width="5.7109375" style="1" customWidth="1"/>
    <col min="15818" max="15818" width="0" style="1" hidden="1" customWidth="1"/>
    <col min="15819" max="15819" width="17.28515625" style="1" customWidth="1"/>
    <col min="15820" max="15820" width="12.7109375" style="1" customWidth="1"/>
    <col min="15821" max="15821" width="0" style="1" hidden="1" customWidth="1"/>
    <col min="15822" max="15822" width="5.28515625" style="1" customWidth="1"/>
    <col min="15823" max="15823" width="0" style="1" hidden="1" customWidth="1"/>
    <col min="15824" max="15824" width="17" style="1" customWidth="1"/>
    <col min="15825" max="15825" width="6.28515625" style="1" customWidth="1"/>
    <col min="15826" max="15826" width="0" style="1" hidden="1" customWidth="1"/>
    <col min="15827" max="15827" width="14.28515625" style="1" customWidth="1"/>
    <col min="15828" max="15828" width="7.5703125" style="1" customWidth="1"/>
    <col min="15829" max="15829" width="0" style="1" hidden="1" customWidth="1"/>
    <col min="15830" max="15831" width="14.28515625" style="1" customWidth="1"/>
    <col min="15832" max="15832" width="20.85546875" style="1" customWidth="1"/>
    <col min="15833" max="15833" width="14.42578125" style="1" customWidth="1"/>
    <col min="15834" max="15834" width="15" style="1" customWidth="1"/>
    <col min="15835" max="15835" width="2.7109375" style="1" customWidth="1"/>
    <col min="15836" max="15836" width="11.7109375" style="1" customWidth="1"/>
    <col min="15837" max="15837" width="11.5703125" style="1" customWidth="1"/>
    <col min="15838" max="15838" width="2.28515625" style="1" customWidth="1"/>
    <col min="15839" max="15839" width="41" style="1" customWidth="1"/>
    <col min="15840" max="15840" width="14.28515625" style="1" customWidth="1"/>
    <col min="15841" max="15842" width="11.5703125" style="1" customWidth="1"/>
    <col min="15843" max="15843" width="21.85546875" style="1" customWidth="1"/>
    <col min="15844" max="16035" width="11.42578125" style="1"/>
    <col min="16036" max="16036" width="21.85546875" style="1" customWidth="1"/>
    <col min="16037" max="16037" width="13.85546875" style="1" customWidth="1"/>
    <col min="16038" max="16038" width="38.7109375" style="1" customWidth="1"/>
    <col min="16039" max="16039" width="3" style="1" bestFit="1" customWidth="1"/>
    <col min="16040" max="16040" width="32.28515625" style="1" customWidth="1"/>
    <col min="16041" max="16041" width="46.28515625" style="1" customWidth="1"/>
    <col min="16042" max="16042" width="19" style="1" customWidth="1"/>
    <col min="16043" max="16043" width="0" style="1" hidden="1" customWidth="1"/>
    <col min="16044" max="16044" width="17.7109375" style="1" customWidth="1"/>
    <col min="16045" max="16045" width="0" style="1" hidden="1" customWidth="1"/>
    <col min="16046" max="16046" width="22.28515625" style="1" customWidth="1"/>
    <col min="16047" max="16047" width="5.28515625" style="1" customWidth="1"/>
    <col min="16048" max="16048" width="36.28515625" style="1" customWidth="1"/>
    <col min="16049" max="16049" width="5.7109375" style="1" customWidth="1"/>
    <col min="16050" max="16050" width="0" style="1" hidden="1" customWidth="1"/>
    <col min="16051" max="16051" width="20.7109375" style="1" customWidth="1"/>
    <col min="16052" max="16052" width="4.85546875" style="1" customWidth="1"/>
    <col min="16053" max="16053" width="0" style="1" hidden="1" customWidth="1"/>
    <col min="16054" max="16054" width="24.7109375" style="1" customWidth="1"/>
    <col min="16055" max="16055" width="12.28515625" style="1" customWidth="1"/>
    <col min="16056" max="16056" width="0" style="1" hidden="1" customWidth="1"/>
    <col min="16057" max="16057" width="3.42578125" style="1" customWidth="1"/>
    <col min="16058" max="16058" width="0" style="1" hidden="1" customWidth="1"/>
    <col min="16059" max="16059" width="17.7109375" style="1" customWidth="1"/>
    <col min="16060" max="16060" width="3.42578125" style="1" customWidth="1"/>
    <col min="16061" max="16061" width="0" style="1" hidden="1" customWidth="1"/>
    <col min="16062" max="16062" width="23.7109375" style="1" customWidth="1"/>
    <col min="16063" max="16063" width="10" style="1" customWidth="1"/>
    <col min="16064" max="16064" width="0" style="1" hidden="1" customWidth="1"/>
    <col min="16065" max="16066" width="14.7109375" style="1" customWidth="1"/>
    <col min="16067" max="16067" width="12.85546875" style="1" customWidth="1"/>
    <col min="16068" max="16068" width="3.28515625" style="1" customWidth="1"/>
    <col min="16069" max="16069" width="30.28515625" style="1" customWidth="1"/>
    <col min="16070" max="16070" width="5" style="1" customWidth="1"/>
    <col min="16071" max="16071" width="0" style="1" hidden="1" customWidth="1"/>
    <col min="16072" max="16072" width="14.28515625" style="1" customWidth="1"/>
    <col min="16073" max="16073" width="5.7109375" style="1" customWidth="1"/>
    <col min="16074" max="16074" width="0" style="1" hidden="1" customWidth="1"/>
    <col min="16075" max="16075" width="17.28515625" style="1" customWidth="1"/>
    <col min="16076" max="16076" width="12.7109375" style="1" customWidth="1"/>
    <col min="16077" max="16077" width="0" style="1" hidden="1" customWidth="1"/>
    <col min="16078" max="16078" width="5.28515625" style="1" customWidth="1"/>
    <col min="16079" max="16079" width="0" style="1" hidden="1" customWidth="1"/>
    <col min="16080" max="16080" width="17" style="1" customWidth="1"/>
    <col min="16081" max="16081" width="6.28515625" style="1" customWidth="1"/>
    <col min="16082" max="16082" width="0" style="1" hidden="1" customWidth="1"/>
    <col min="16083" max="16083" width="14.28515625" style="1" customWidth="1"/>
    <col min="16084" max="16084" width="7.5703125" style="1" customWidth="1"/>
    <col min="16085" max="16085" width="0" style="1" hidden="1" customWidth="1"/>
    <col min="16086" max="16087" width="14.28515625" style="1" customWidth="1"/>
    <col min="16088" max="16088" width="20.85546875" style="1" customWidth="1"/>
    <col min="16089" max="16089" width="14.42578125" style="1" customWidth="1"/>
    <col min="16090" max="16090" width="15" style="1" customWidth="1"/>
    <col min="16091" max="16091" width="2.7109375" style="1" customWidth="1"/>
    <col min="16092" max="16092" width="11.7109375" style="1" customWidth="1"/>
    <col min="16093" max="16093" width="11.5703125" style="1" customWidth="1"/>
    <col min="16094" max="16094" width="2.28515625" style="1" customWidth="1"/>
    <col min="16095" max="16095" width="41" style="1" customWidth="1"/>
    <col min="16096" max="16096" width="14.28515625" style="1" customWidth="1"/>
    <col min="16097" max="16098" width="11.5703125" style="1" customWidth="1"/>
    <col min="16099" max="16099" width="21.85546875" style="1" customWidth="1"/>
    <col min="16100" max="16293" width="11.42578125" style="1"/>
    <col min="16294" max="16384" width="11.5703125" style="1" customWidth="1"/>
  </cols>
  <sheetData>
    <row r="1" spans="1:46"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46"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row>
    <row r="3" spans="1:46"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row>
    <row r="4" spans="1:46" s="15" customFormat="1" ht="53.25" customHeight="1" thickBo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row>
    <row r="5" spans="1:46" ht="166.5" customHeight="1" thickBot="1">
      <c r="A5" s="806" t="s">
        <v>216</v>
      </c>
      <c r="B5" s="779" t="s">
        <v>110</v>
      </c>
      <c r="C5" s="779" t="s">
        <v>92</v>
      </c>
      <c r="D5" s="779" t="s">
        <v>90</v>
      </c>
      <c r="E5" s="779" t="s">
        <v>54</v>
      </c>
      <c r="F5" s="808" t="s">
        <v>1233</v>
      </c>
      <c r="G5" s="779" t="s">
        <v>1212</v>
      </c>
      <c r="H5" s="779" t="s">
        <v>1232</v>
      </c>
      <c r="I5" s="808" t="s">
        <v>1234</v>
      </c>
      <c r="J5" s="850" t="s">
        <v>33</v>
      </c>
      <c r="K5" s="850">
        <v>3</v>
      </c>
      <c r="L5" s="860">
        <f>IF(J5="Diaria",+(K5/360),IF(J5="Semanal",+(K5/52),IF(J5="Mensual",+(K5/12),IF(J5="Bimestral",+(K5/6),IF(J5="Trimestral",+(K5/4),IF(J5="Semestral",+(K5/2),IF(J5="Anual",+(K5/1),"")))))))</f>
        <v>8.3333333333333332E-3</v>
      </c>
      <c r="M5" s="850" t="s">
        <v>47</v>
      </c>
      <c r="N5" s="85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850" t="s">
        <v>48</v>
      </c>
      <c r="P5" s="85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850" t="s">
        <v>49</v>
      </c>
      <c r="R5" s="85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0.4</v>
      </c>
      <c r="S5" s="771" t="s">
        <v>97</v>
      </c>
      <c r="T5" s="771" t="s">
        <v>45</v>
      </c>
      <c r="U5" s="863">
        <f>+MAX(N5,P5,R5)</f>
        <v>0.4</v>
      </c>
      <c r="V5" s="791" t="str">
        <f>IF(L5&lt;=20%,"Muy baja",IF(L5&lt;=40%,"Baja",IF(L5&lt;=60%,"Media",IF(L5&lt;=80%,"Alta",IF(L5&lt;=100%,"Muy alta",IF(L5&gt;=100%,"Muy alta",""))))))</f>
        <v>Muy baja</v>
      </c>
      <c r="W5" s="759" t="str">
        <f>+IFERROR(VLOOKUP(V5,[15]Fórmula!$F$1:$G$6,2,FALSE),"")</f>
        <v/>
      </c>
      <c r="X5" s="791" t="str">
        <f>IF(U5=20%,"Leve",IF(U5=40%,"Menor",IF(U5=60%,"Moderado",IF(U5=80%,"Mayor",IF(U5=100%,"Catastrófico","")))))</f>
        <v>Menor</v>
      </c>
      <c r="Y5" s="759">
        <f>+IFERROR(VLOOKUP(X5,[16]Fórmula!$H$1:$I$6,2,FALSE),"")</f>
        <v>0.4</v>
      </c>
      <c r="Z5" s="844" t="str">
        <f>+IFERROR(VLOOKUP(V5&amp;X5,[16]Fórmula!$C$2:$D$26,2,FALSE),"")</f>
        <v>Bajo</v>
      </c>
      <c r="AA5" s="759">
        <f>IF(Z5="Bajo",25%,IF(Z5="Moderado",50%,IF(Z5="Alto",75%,IF(Z5="Extremo",100%,""))))</f>
        <v>0.25</v>
      </c>
      <c r="AB5" s="836" t="s">
        <v>966</v>
      </c>
      <c r="AC5" s="48" t="s">
        <v>1235</v>
      </c>
      <c r="AD5" s="49" t="s">
        <v>967</v>
      </c>
      <c r="AE5" s="49" t="s">
        <v>57</v>
      </c>
      <c r="AF5" s="22">
        <f t="shared" ref="AF5:AF18" si="0">IF(AE5="Preventivo",25%,IF(AE5="Detectivo",15%,IF(AE5="Correctivo",10%,"")))</f>
        <v>0.25</v>
      </c>
      <c r="AG5" s="302" t="s">
        <v>214</v>
      </c>
      <c r="AH5" s="22">
        <f t="shared" ref="AH5:AH18" si="1">IF(AG5="Manual",15%,IF(AG5="Automático",25%,""))</f>
        <v>0.15</v>
      </c>
      <c r="AI5" s="22">
        <f t="shared" ref="AI5:AI18" si="2">+AH5+AF5</f>
        <v>0.4</v>
      </c>
      <c r="AJ5" s="280" t="s">
        <v>24</v>
      </c>
      <c r="AK5" s="302" t="s">
        <v>968</v>
      </c>
      <c r="AL5" s="302">
        <f>+AI5*AA5</f>
        <v>0.1</v>
      </c>
      <c r="AM5" s="363">
        <f>+AA5-AL5</f>
        <v>0.15</v>
      </c>
      <c r="AN5" s="844" t="str">
        <f>+IF(C5="Corrupción","Moderado",IF(AM6&lt;=25%,"Bajo",IF(AM6&lt;=50%,"Moderado",IF(AM6&lt;=75%,"Alto",IF(AM6&gt;75%,"Extremo","")))))</f>
        <v>Bajo</v>
      </c>
      <c r="AO5" s="765" t="s">
        <v>59</v>
      </c>
      <c r="AP5" s="134">
        <v>1</v>
      </c>
      <c r="AQ5" s="33" t="s">
        <v>1236</v>
      </c>
      <c r="AR5" s="294" t="s">
        <v>969</v>
      </c>
    </row>
    <row r="6" spans="1:46" ht="152.44999999999999" customHeight="1" thickBot="1">
      <c r="A6" s="807"/>
      <c r="B6" s="795"/>
      <c r="C6" s="795"/>
      <c r="D6" s="795"/>
      <c r="E6" s="795"/>
      <c r="F6" s="809"/>
      <c r="G6" s="795"/>
      <c r="H6" s="795"/>
      <c r="I6" s="809"/>
      <c r="J6" s="851"/>
      <c r="K6" s="851"/>
      <c r="L6" s="861"/>
      <c r="M6" s="851"/>
      <c r="N6" s="851"/>
      <c r="O6" s="851"/>
      <c r="P6" s="851"/>
      <c r="Q6" s="851"/>
      <c r="R6" s="851"/>
      <c r="S6" s="790"/>
      <c r="T6" s="790"/>
      <c r="U6" s="864"/>
      <c r="V6" s="792"/>
      <c r="W6" s="793"/>
      <c r="X6" s="792"/>
      <c r="Y6" s="793"/>
      <c r="Z6" s="878"/>
      <c r="AA6" s="793"/>
      <c r="AB6" s="810"/>
      <c r="AC6" s="48" t="s">
        <v>1237</v>
      </c>
      <c r="AD6" s="48" t="s">
        <v>970</v>
      </c>
      <c r="AE6" s="48" t="s">
        <v>57</v>
      </c>
      <c r="AF6" s="31">
        <f t="shared" si="0"/>
        <v>0.25</v>
      </c>
      <c r="AG6" s="302" t="s">
        <v>214</v>
      </c>
      <c r="AH6" s="22">
        <f t="shared" si="1"/>
        <v>0.15</v>
      </c>
      <c r="AI6" s="22">
        <f t="shared" si="2"/>
        <v>0.4</v>
      </c>
      <c r="AJ6" s="291" t="s">
        <v>24</v>
      </c>
      <c r="AK6" s="303" t="s">
        <v>971</v>
      </c>
      <c r="AL6" s="303">
        <f>+AM5*AI6</f>
        <v>0.06</v>
      </c>
      <c r="AM6" s="32">
        <f>+AM5-AL6</f>
        <v>0.09</v>
      </c>
      <c r="AN6" s="878"/>
      <c r="AO6" s="804"/>
      <c r="AP6" s="140">
        <v>2</v>
      </c>
      <c r="AQ6" s="33" t="s">
        <v>1238</v>
      </c>
      <c r="AR6" s="294" t="s">
        <v>1239</v>
      </c>
    </row>
    <row r="7" spans="1:46" ht="177" customHeight="1" thickBot="1">
      <c r="A7" s="806" t="s">
        <v>216</v>
      </c>
      <c r="B7" s="779" t="s">
        <v>110</v>
      </c>
      <c r="C7" s="779" t="s">
        <v>92</v>
      </c>
      <c r="D7" s="779" t="s">
        <v>90</v>
      </c>
      <c r="E7" s="779" t="s">
        <v>54</v>
      </c>
      <c r="F7" s="796" t="s">
        <v>972</v>
      </c>
      <c r="G7" s="779" t="s">
        <v>1213</v>
      </c>
      <c r="H7" s="779" t="s">
        <v>1240</v>
      </c>
      <c r="I7" s="796" t="s">
        <v>973</v>
      </c>
      <c r="J7" s="779" t="s">
        <v>95</v>
      </c>
      <c r="K7" s="779">
        <v>1</v>
      </c>
      <c r="L7" s="783">
        <f>IF(J7="Diaria",+(K7/360),IF(J7="Mensual",+(K7/12),IF(J7="Bimestral",+(K7/6),IF(J7="Trimestral",+(K7/4),IF(J7="Semestral",+(K7/2),IF(J7="Anual",+(K7/1),""))))))</f>
        <v>0.5</v>
      </c>
      <c r="M7" s="779" t="s">
        <v>30</v>
      </c>
      <c r="N7" s="77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779" t="s">
        <v>31</v>
      </c>
      <c r="P7" s="77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779" t="s">
        <v>73</v>
      </c>
      <c r="R7" s="77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71" t="s">
        <v>97</v>
      </c>
      <c r="T7" s="771" t="s">
        <v>45</v>
      </c>
      <c r="U7" s="771">
        <f>+MAX(N7,P7,R7)</f>
        <v>0.2</v>
      </c>
      <c r="V7" s="775" t="str">
        <f>IF(L7&lt;=20%,"Muy baja",IF(L7&lt;=40%,"Baja",IF(L7&lt;=60%,"Media",IF(L7&lt;=80%,"Alta",IF(L7&lt;=100%,"Muy alta",IF(L7&gt;=100%,"Muy alta",""))))))</f>
        <v>Media</v>
      </c>
      <c r="W7" s="759">
        <f>+IFERROR(VLOOKUP(V7,[16]Fórmula!$F$1:$G$6,2,FALSE),"")</f>
        <v>0.6</v>
      </c>
      <c r="X7" s="791" t="str">
        <f>IF(U7=20%,"Leve",IF(U7=40%,"Menor",IF(U7=60%,"Moderado",IF(U7=80%,"Mayor",IF(U7=100%,"Catastrófico","")))))</f>
        <v>Leve</v>
      </c>
      <c r="Y7" s="759">
        <f>+IFERROR(VLOOKUP(X7,[16]Fórmula!$H$1:$I$6,2,FALSE),"")</f>
        <v>0.2</v>
      </c>
      <c r="Z7" s="763" t="str">
        <f>+IFERROR(VLOOKUP(V7&amp;X7,[16]Fórmula!$C$2:$D$26,2,FALSE),"")</f>
        <v>Moderado</v>
      </c>
      <c r="AA7" s="1201">
        <f>IF(Z7="Bajo",25%,IF(Z7="Moderado",50%,IF(Z7="Alto",75%,IF(Z7="Extremo",100%,""))))</f>
        <v>0.5</v>
      </c>
      <c r="AB7" s="836" t="s">
        <v>974</v>
      </c>
      <c r="AC7" s="43" t="s">
        <v>1241</v>
      </c>
      <c r="AD7" s="49" t="s">
        <v>975</v>
      </c>
      <c r="AE7" s="49" t="s">
        <v>57</v>
      </c>
      <c r="AF7" s="22">
        <f t="shared" si="0"/>
        <v>0.25</v>
      </c>
      <c r="AG7" s="302" t="s">
        <v>214</v>
      </c>
      <c r="AH7" s="22">
        <f t="shared" si="1"/>
        <v>0.15</v>
      </c>
      <c r="AI7" s="22">
        <f t="shared" si="2"/>
        <v>0.4</v>
      </c>
      <c r="AJ7" s="280" t="s">
        <v>24</v>
      </c>
      <c r="AK7" s="302" t="s">
        <v>976</v>
      </c>
      <c r="AL7" s="302">
        <f>+AI7*AA7</f>
        <v>0.2</v>
      </c>
      <c r="AM7" s="363">
        <f>+AA7-AL7</f>
        <v>0.3</v>
      </c>
      <c r="AN7" s="844" t="str">
        <f>+IF(C7="Corrupción","Moderado",IF(AM8&lt;=25%,"Bajo",IF(AM8&lt;=50%,"Moderado",IF(AM8&lt;=75%,"Alto",IF(AM8&gt;75%,"Extremo","")))))</f>
        <v>Bajo</v>
      </c>
      <c r="AO7" s="765" t="s">
        <v>59</v>
      </c>
      <c r="AP7" s="139">
        <v>1</v>
      </c>
      <c r="AQ7" s="29" t="s">
        <v>977</v>
      </c>
      <c r="AR7" s="294" t="s">
        <v>978</v>
      </c>
    </row>
    <row r="8" spans="1:46" ht="147.75" customHeight="1" thickBot="1">
      <c r="A8" s="807"/>
      <c r="B8" s="795"/>
      <c r="C8" s="795"/>
      <c r="D8" s="795"/>
      <c r="E8" s="795"/>
      <c r="F8" s="797"/>
      <c r="G8" s="795"/>
      <c r="H8" s="795"/>
      <c r="I8" s="797"/>
      <c r="J8" s="795"/>
      <c r="K8" s="795"/>
      <c r="L8" s="805"/>
      <c r="M8" s="795"/>
      <c r="N8" s="795"/>
      <c r="O8" s="795"/>
      <c r="P8" s="795"/>
      <c r="Q8" s="795"/>
      <c r="R8" s="795"/>
      <c r="S8" s="790"/>
      <c r="T8" s="790"/>
      <c r="U8" s="790"/>
      <c r="V8" s="794"/>
      <c r="W8" s="793"/>
      <c r="X8" s="792"/>
      <c r="Y8" s="793"/>
      <c r="Z8" s="802"/>
      <c r="AA8" s="1023"/>
      <c r="AB8" s="810"/>
      <c r="AC8" s="43" t="s">
        <v>1242</v>
      </c>
      <c r="AD8" s="48" t="s">
        <v>979</v>
      </c>
      <c r="AE8" s="48" t="s">
        <v>57</v>
      </c>
      <c r="AF8" s="31">
        <f t="shared" si="0"/>
        <v>0.25</v>
      </c>
      <c r="AG8" s="303" t="s">
        <v>214</v>
      </c>
      <c r="AH8" s="22">
        <f t="shared" si="1"/>
        <v>0.15</v>
      </c>
      <c r="AI8" s="22">
        <f t="shared" si="2"/>
        <v>0.4</v>
      </c>
      <c r="AJ8" s="291" t="s">
        <v>24</v>
      </c>
      <c r="AK8" s="317" t="s">
        <v>980</v>
      </c>
      <c r="AL8" s="303">
        <f>+AM7*AI8</f>
        <v>0.12</v>
      </c>
      <c r="AM8" s="32">
        <f>+AM7-AL8</f>
        <v>0.18</v>
      </c>
      <c r="AN8" s="878"/>
      <c r="AO8" s="804"/>
      <c r="AP8" s="139">
        <v>2</v>
      </c>
      <c r="AQ8" s="29" t="s">
        <v>981</v>
      </c>
      <c r="AR8" s="294" t="s">
        <v>978</v>
      </c>
    </row>
    <row r="9" spans="1:46" ht="178.5" customHeight="1" thickBot="1">
      <c r="A9" s="847" t="s">
        <v>216</v>
      </c>
      <c r="B9" s="850" t="s">
        <v>110</v>
      </c>
      <c r="C9" s="850" t="s">
        <v>101</v>
      </c>
      <c r="D9" s="850" t="s">
        <v>90</v>
      </c>
      <c r="E9" s="850" t="s">
        <v>19</v>
      </c>
      <c r="F9" s="1210" t="s">
        <v>982</v>
      </c>
      <c r="G9" s="850" t="s">
        <v>983</v>
      </c>
      <c r="H9" s="850" t="s">
        <v>1243</v>
      </c>
      <c r="I9" s="1210" t="s">
        <v>1244</v>
      </c>
      <c r="J9" s="850" t="s">
        <v>66</v>
      </c>
      <c r="K9" s="850">
        <v>0</v>
      </c>
      <c r="L9" s="860">
        <f>IF(J9="Diaria",+(K9/360),IF(J9="Mensual",+(K9/12),IF(J9="Bimestral",+(K9/6),IF(J9="Trimestral",+(K9/4),IF(J9="Semestral",+(K9/2),IF(J9="Anual",+(K9/1),""))))))</f>
        <v>0</v>
      </c>
      <c r="M9" s="850" t="s">
        <v>30</v>
      </c>
      <c r="N9" s="850">
        <f t="shared" ref="N9:N19" si="3">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850" t="s">
        <v>64</v>
      </c>
      <c r="P9" s="850">
        <f t="shared" ref="P9:P19" si="4">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50" t="s">
        <v>32</v>
      </c>
      <c r="R9" s="850">
        <f t="shared" ref="R9:R18" si="5">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863" t="s">
        <v>27</v>
      </c>
      <c r="T9" s="863" t="s">
        <v>45</v>
      </c>
      <c r="U9" s="863">
        <f t="shared" ref="U9:U18" si="6">+MAX(N9,P9,R9)</f>
        <v>0.6</v>
      </c>
      <c r="V9" s="905" t="str">
        <f>IF(L9&lt;=20%,"Muy baja",IF(L9&lt;=40%,"Baja",IF(L9&lt;=60%,"Media",IF(L9&lt;=80%,"Alta",IF(L9&lt;=100%,"Muy alta",IF(L9&gt;=100%,"Muy alta",""))))))</f>
        <v>Muy baja</v>
      </c>
      <c r="W9" s="1201">
        <v>0.2</v>
      </c>
      <c r="X9" s="869" t="str">
        <f>IF(U9=20%,"Leve",IF(U9=40%,"Menor",IF(U9=60%,"Moderado",IF(U9=80%,"Mayor",IF(U9=100%,"Catastrófico","")))))</f>
        <v>Moderado</v>
      </c>
      <c r="Y9" s="1207">
        <v>0.6</v>
      </c>
      <c r="Z9" s="907" t="s">
        <v>56</v>
      </c>
      <c r="AA9" s="1201">
        <f>IF(Z9="Bajo",25%,IF(Z9="Moderado",50%,IF(Z9="Alto",75%,IF(Z9="Extremo",100%,""))))</f>
        <v>0.5</v>
      </c>
      <c r="AB9" s="853" t="s">
        <v>984</v>
      </c>
      <c r="AC9" s="48" t="s">
        <v>1245</v>
      </c>
      <c r="AD9" s="49" t="s">
        <v>985</v>
      </c>
      <c r="AE9" s="49" t="s">
        <v>57</v>
      </c>
      <c r="AF9" s="22">
        <f t="shared" si="0"/>
        <v>0.25</v>
      </c>
      <c r="AG9" s="302" t="s">
        <v>214</v>
      </c>
      <c r="AH9" s="22">
        <f t="shared" si="1"/>
        <v>0.15</v>
      </c>
      <c r="AI9" s="22">
        <f t="shared" si="2"/>
        <v>0.4</v>
      </c>
      <c r="AJ9" s="280" t="s">
        <v>24</v>
      </c>
      <c r="AK9" s="302" t="s">
        <v>986</v>
      </c>
      <c r="AL9" s="302">
        <f t="shared" ref="AL9:AL18" si="7">+AI9*AA9</f>
        <v>0.2</v>
      </c>
      <c r="AM9" s="363">
        <f>+AA9-AL9</f>
        <v>0.3</v>
      </c>
      <c r="AN9" s="844" t="str">
        <f>+IF(C9="Corrupción","Moderado",IF(AM10&lt;=25%,"Bajo",IF(AM10&lt;=50%,"Moderado",IF(AM10&lt;=75%,"Alto",IF(AM10&gt;75%,"Extremo","")))))</f>
        <v>Bajo</v>
      </c>
      <c r="AO9" s="1212" t="s">
        <v>59</v>
      </c>
      <c r="AP9" s="139">
        <v>1</v>
      </c>
      <c r="AQ9" s="29" t="s">
        <v>987</v>
      </c>
      <c r="AR9" s="291" t="s">
        <v>988</v>
      </c>
    </row>
    <row r="10" spans="1:46" ht="178.5" customHeight="1" thickBot="1">
      <c r="A10" s="849"/>
      <c r="B10" s="852"/>
      <c r="C10" s="852"/>
      <c r="D10" s="852"/>
      <c r="E10" s="852"/>
      <c r="F10" s="1211"/>
      <c r="G10" s="852"/>
      <c r="H10" s="852"/>
      <c r="I10" s="1211"/>
      <c r="J10" s="852"/>
      <c r="K10" s="852"/>
      <c r="L10" s="862"/>
      <c r="M10" s="852"/>
      <c r="N10" s="852"/>
      <c r="O10" s="852"/>
      <c r="P10" s="852"/>
      <c r="Q10" s="852"/>
      <c r="R10" s="852"/>
      <c r="S10" s="865"/>
      <c r="T10" s="865"/>
      <c r="U10" s="865"/>
      <c r="V10" s="906"/>
      <c r="W10" s="964"/>
      <c r="X10" s="871"/>
      <c r="Y10" s="1208"/>
      <c r="Z10" s="908"/>
      <c r="AA10" s="964"/>
      <c r="AB10" s="855"/>
      <c r="AC10" s="431" t="s">
        <v>1246</v>
      </c>
      <c r="AD10" s="49"/>
      <c r="AE10" s="49" t="s">
        <v>57</v>
      </c>
      <c r="AF10" s="22"/>
      <c r="AG10" s="302" t="s">
        <v>214</v>
      </c>
      <c r="AH10" s="22"/>
      <c r="AI10" s="22">
        <f t="shared" si="2"/>
        <v>0</v>
      </c>
      <c r="AJ10" s="280" t="s">
        <v>24</v>
      </c>
      <c r="AK10" s="302" t="s">
        <v>1247</v>
      </c>
      <c r="AL10" s="302">
        <f t="shared" si="7"/>
        <v>0</v>
      </c>
      <c r="AM10" s="363">
        <f>+AA10-AL10</f>
        <v>0</v>
      </c>
      <c r="AN10" s="878"/>
      <c r="AO10" s="967"/>
      <c r="AP10" s="597">
        <v>2</v>
      </c>
      <c r="AQ10" s="542" t="s">
        <v>1248</v>
      </c>
      <c r="AR10" s="291" t="s">
        <v>988</v>
      </c>
    </row>
    <row r="11" spans="1:46" ht="201" customHeight="1" thickBot="1">
      <c r="A11" s="300" t="s">
        <v>216</v>
      </c>
      <c r="B11" s="280" t="s">
        <v>110</v>
      </c>
      <c r="C11" s="280" t="s">
        <v>1115</v>
      </c>
      <c r="D11" s="280" t="s">
        <v>90</v>
      </c>
      <c r="E11" s="280" t="s">
        <v>36</v>
      </c>
      <c r="F11" s="706" t="s">
        <v>1347</v>
      </c>
      <c r="G11" s="707" t="s">
        <v>1204</v>
      </c>
      <c r="H11" s="450" t="s">
        <v>1348</v>
      </c>
      <c r="I11" s="302" t="s">
        <v>989</v>
      </c>
      <c r="J11" s="280" t="s">
        <v>33</v>
      </c>
      <c r="K11" s="280">
        <v>72</v>
      </c>
      <c r="L11" s="283">
        <f>IF(J11="Diaria",+(K11/360),IF(J11="Mensual",+(K11/12),IF(J11="Bimestral",+(K11/6),IF(J11="Trimestral",+(K11/4),IF(J11="Semestral",+(K11/2),IF(J11="Anual",+(K11/1),""))))))</f>
        <v>0.2</v>
      </c>
      <c r="M11" s="280" t="s">
        <v>30</v>
      </c>
      <c r="N11" s="280">
        <f t="shared" si="3"/>
        <v>0.2</v>
      </c>
      <c r="O11" s="280" t="s">
        <v>64</v>
      </c>
      <c r="P11" s="280">
        <f t="shared" si="4"/>
        <v>0.6</v>
      </c>
      <c r="Q11" s="280" t="s">
        <v>73</v>
      </c>
      <c r="R11" s="280">
        <f t="shared" si="5"/>
        <v>0</v>
      </c>
      <c r="S11" s="276" t="s">
        <v>73</v>
      </c>
      <c r="T11" s="276" t="s">
        <v>73</v>
      </c>
      <c r="U11" s="276">
        <f t="shared" si="6"/>
        <v>0.6</v>
      </c>
      <c r="V11" s="287" t="str">
        <f>IF(L11&lt;=20%,"Muy baja",IF(L11&lt;=40%,"Baja",IF(L11&lt;=60%,"Media",IF(L11&lt;=80%,"Alta",IF(L11&lt;=100%,"Muy alta",IF(L11&gt;=100%,"Muy alta",""))))))</f>
        <v>Muy baja</v>
      </c>
      <c r="W11" s="151">
        <v>0.2</v>
      </c>
      <c r="X11" s="287" t="str">
        <f>IF(U7=20%,"Leve",IF(U11=40%,"Menor",IF(U11=60%,"Moderado",IF(U11=80%,"Mayor",IF(U11=100%,"Catastrófico","")))))</f>
        <v>Leve</v>
      </c>
      <c r="Y11" s="151">
        <v>0.2</v>
      </c>
      <c r="Z11" s="313" t="s">
        <v>168</v>
      </c>
      <c r="AA11" s="269">
        <f>IF(Z11="Bajo",25%,IF(Z11="Moderado",50%,IF(Z11="Alto",75%,IF(Z11="Extremo",100%,""))))</f>
        <v>0.25</v>
      </c>
      <c r="AB11" s="512" t="s">
        <v>990</v>
      </c>
      <c r="AC11" s="708" t="s">
        <v>1349</v>
      </c>
      <c r="AD11" s="49" t="s">
        <v>991</v>
      </c>
      <c r="AE11" s="49" t="s">
        <v>57</v>
      </c>
      <c r="AF11" s="22">
        <f t="shared" si="0"/>
        <v>0.25</v>
      </c>
      <c r="AG11" s="302" t="s">
        <v>214</v>
      </c>
      <c r="AH11" s="22">
        <f t="shared" si="1"/>
        <v>0.15</v>
      </c>
      <c r="AI11" s="22">
        <f t="shared" si="2"/>
        <v>0.4</v>
      </c>
      <c r="AJ11" s="280" t="s">
        <v>41</v>
      </c>
      <c r="AK11" s="346" t="s">
        <v>303</v>
      </c>
      <c r="AL11" s="302">
        <f t="shared" si="7"/>
        <v>0.1</v>
      </c>
      <c r="AM11" s="363">
        <f>+AA11-AL11</f>
        <v>0.15</v>
      </c>
      <c r="AN11" s="313" t="str">
        <f>+IF(C11="Corrupción","Moderado",IF(AM11&lt;=25%,"Bajo",IF(AM11&lt;=50%,"Moderado",IF(AM11&lt;=75%,"Alto",IF(AM11&gt;75%,"Extremo","")))))</f>
        <v>Bajo</v>
      </c>
      <c r="AO11" s="275" t="s">
        <v>59</v>
      </c>
      <c r="AP11" s="136">
        <v>1</v>
      </c>
      <c r="AQ11" s="13" t="s">
        <v>992</v>
      </c>
      <c r="AR11" s="112" t="s">
        <v>978</v>
      </c>
    </row>
    <row r="12" spans="1:46" ht="293.25" customHeight="1" thickBot="1">
      <c r="A12" s="300" t="s">
        <v>216</v>
      </c>
      <c r="B12" s="346" t="s">
        <v>110</v>
      </c>
      <c r="C12" s="280" t="s">
        <v>92</v>
      </c>
      <c r="D12" s="280" t="s">
        <v>79</v>
      </c>
      <c r="E12" s="280" t="s">
        <v>36</v>
      </c>
      <c r="F12" s="302" t="s">
        <v>594</v>
      </c>
      <c r="G12" s="436" t="s">
        <v>595</v>
      </c>
      <c r="H12" s="436" t="s">
        <v>596</v>
      </c>
      <c r="I12" s="302" t="s">
        <v>597</v>
      </c>
      <c r="J12" s="280" t="s">
        <v>66</v>
      </c>
      <c r="K12" s="280">
        <v>1</v>
      </c>
      <c r="L12" s="283">
        <v>2.7777777777777779E-3</v>
      </c>
      <c r="M12" s="280" t="s">
        <v>30</v>
      </c>
      <c r="N12" s="280">
        <f t="shared" si="3"/>
        <v>0.2</v>
      </c>
      <c r="O12" s="280" t="s">
        <v>64</v>
      </c>
      <c r="P12" s="280">
        <f t="shared" si="4"/>
        <v>0.6</v>
      </c>
      <c r="Q12" s="280" t="s">
        <v>73</v>
      </c>
      <c r="R12" s="280">
        <f t="shared" si="5"/>
        <v>0</v>
      </c>
      <c r="S12" s="276" t="s">
        <v>60</v>
      </c>
      <c r="T12" s="276" t="s">
        <v>45</v>
      </c>
      <c r="U12" s="276">
        <f t="shared" si="6"/>
        <v>0.6</v>
      </c>
      <c r="V12" s="287" t="str">
        <f>IF(L12&lt;=20%,"Muy baja",IF(L12&lt;=40%,"Baja",IF(L12&lt;=60%,"Media",IF(L12&lt;=80%,"Alta",IF(L12&lt;=100%,"Muy alta",IF(L12&gt;=100%,"Muy alta",""))))))</f>
        <v>Muy baja</v>
      </c>
      <c r="W12" s="269">
        <f>+IFERROR(VLOOKUP(V12,[16]Fórmula!$F$1:$G$6,2,FALSE),"")</f>
        <v>0.2</v>
      </c>
      <c r="X12" s="278" t="str">
        <f>IF(U12=20%,"Leve",IF(U12=40%,"Menor",IF(U12=60%,"Moderado",IF(U12=80%,"Mayor",IF(U12=100%,"Catastrófico","")))))</f>
        <v>Moderado</v>
      </c>
      <c r="Y12" s="295" t="s">
        <v>56</v>
      </c>
      <c r="Z12" s="273" t="str">
        <f>+IFERROR(VLOOKUP(V12&amp;X12,[16]Fórmula!$C$2:$D$26,2,FALSE),"")</f>
        <v>Moderado</v>
      </c>
      <c r="AA12" s="269">
        <f>IF(Z12="Bajo",25%,IF(Z12="Moderado",50%,IF(Z12="Alto",75%,IF(Z12="Extremo",100%,""))))</f>
        <v>0.5</v>
      </c>
      <c r="AB12" s="510" t="s">
        <v>598</v>
      </c>
      <c r="AC12" s="57" t="s">
        <v>639</v>
      </c>
      <c r="AD12" s="49" t="s">
        <v>57</v>
      </c>
      <c r="AE12" s="49" t="s">
        <v>57</v>
      </c>
      <c r="AF12" s="22">
        <f t="shared" si="0"/>
        <v>0.25</v>
      </c>
      <c r="AG12" s="302" t="s">
        <v>214</v>
      </c>
      <c r="AH12" s="22">
        <f t="shared" si="1"/>
        <v>0.15</v>
      </c>
      <c r="AI12" s="22">
        <f t="shared" si="2"/>
        <v>0.4</v>
      </c>
      <c r="AJ12" s="280" t="s">
        <v>24</v>
      </c>
      <c r="AK12" s="492" t="s">
        <v>638</v>
      </c>
      <c r="AL12" s="302">
        <f t="shared" si="7"/>
        <v>0.2</v>
      </c>
      <c r="AM12" s="414">
        <v>0.3</v>
      </c>
      <c r="AN12" s="338" t="s">
        <v>56</v>
      </c>
      <c r="AO12" s="411" t="s">
        <v>59</v>
      </c>
      <c r="AP12" s="85">
        <v>1</v>
      </c>
      <c r="AQ12" s="285" t="s">
        <v>760</v>
      </c>
      <c r="AR12" s="595" t="s">
        <v>988</v>
      </c>
    </row>
    <row r="13" spans="1:46" ht="181.5" customHeight="1" thickBot="1">
      <c r="A13" s="847" t="s">
        <v>51</v>
      </c>
      <c r="B13" s="850" t="s">
        <v>158</v>
      </c>
      <c r="C13" s="850" t="s">
        <v>1205</v>
      </c>
      <c r="D13" s="850" t="s">
        <v>640</v>
      </c>
      <c r="E13" s="850" t="s">
        <v>80</v>
      </c>
      <c r="F13" s="302" t="s">
        <v>993</v>
      </c>
      <c r="G13" s="795" t="s">
        <v>994</v>
      </c>
      <c r="H13" s="1209" t="s">
        <v>995</v>
      </c>
      <c r="I13" s="994" t="s">
        <v>996</v>
      </c>
      <c r="J13" s="850" t="s">
        <v>95</v>
      </c>
      <c r="K13" s="850"/>
      <c r="L13" s="903">
        <f>IF(J13="Diaria",+(K13/360),IF(J13="Mensual",+(K13/12),IF(J13="Bimestral",+(K13/6),IF(J13="Trimestral",+(K13/4),IF(J13="Semestral",+(K13/2),IF(J13="Anual",+(K13/1),""))))))</f>
        <v>0</v>
      </c>
      <c r="M13" s="899" t="s">
        <v>73</v>
      </c>
      <c r="N13" s="280">
        <f t="shared" si="3"/>
        <v>0</v>
      </c>
      <c r="O13" s="899" t="s">
        <v>704</v>
      </c>
      <c r="P13" s="280">
        <f t="shared" si="4"/>
        <v>1</v>
      </c>
      <c r="Q13" s="899" t="s">
        <v>73</v>
      </c>
      <c r="R13" s="280">
        <f t="shared" si="5"/>
        <v>0</v>
      </c>
      <c r="S13" s="863" t="s">
        <v>72</v>
      </c>
      <c r="T13" s="863" t="s">
        <v>28</v>
      </c>
      <c r="U13" s="276">
        <f t="shared" si="6"/>
        <v>1</v>
      </c>
      <c r="V13" s="905" t="str">
        <f>IF(L13&lt;=20%,"Muy baja",IF(L13&lt;=40%,"Baja",IF(L13&lt;=60%,"Media",IF(L13&lt;=80%,"Alta",IF(L13&lt;=100%,"Muy alta",IF(L13&gt;=100%,"Muy alta",""))))))</f>
        <v>Muy baja</v>
      </c>
      <c r="W13" s="444">
        <f>+IFERROR(VLOOKUP(V13,[6]Fórmula!$F$1:$G$6,2,FALSE),"")</f>
        <v>0.2</v>
      </c>
      <c r="X13" s="1205" t="str">
        <f>IF(U13=20%,"Leve",IF(U13=40%,"Menor",IF(U13=60%,"Moderado",IF(U13=80%,"Mayor",IF(U13=100%,"Catastrófico","")))))</f>
        <v>Catastrófico</v>
      </c>
      <c r="Y13" s="444">
        <f>+IFERROR(VLOOKUP(X13,[6]Fórmula!$H$1:$I$6,2,FALSE),"")</f>
        <v>1</v>
      </c>
      <c r="Z13" s="907" t="str">
        <f>+IFERROR(VLOOKUP(V13&amp;X13,[6]Fórmula!$C$2:$D$26,2,FALSE),"")</f>
        <v>Extremo</v>
      </c>
      <c r="AA13" s="1202">
        <f t="shared" ref="AA13:AA17" si="8">IF(Z13="Bajo",25%,IF(Z13="Moderado",50%,IF(Z13="Alto",75%,IF(Z13="Extremo",100%,""))))</f>
        <v>1</v>
      </c>
      <c r="AB13" s="911" t="s">
        <v>997</v>
      </c>
      <c r="AC13" s="361" t="str">
        <f>'[17]Diseño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3" s="49" t="s">
        <v>39</v>
      </c>
      <c r="AE13" s="49" t="s">
        <v>57</v>
      </c>
      <c r="AF13" s="22">
        <f t="shared" si="0"/>
        <v>0.25</v>
      </c>
      <c r="AG13" s="303" t="s">
        <v>214</v>
      </c>
      <c r="AH13" s="22">
        <f t="shared" si="1"/>
        <v>0.15</v>
      </c>
      <c r="AI13" s="22">
        <f t="shared" si="2"/>
        <v>0.4</v>
      </c>
      <c r="AJ13" s="280" t="s">
        <v>24</v>
      </c>
      <c r="AK13" s="492" t="s">
        <v>706</v>
      </c>
      <c r="AL13" s="302">
        <f t="shared" si="7"/>
        <v>0.4</v>
      </c>
      <c r="AM13" s="414">
        <v>0.3</v>
      </c>
      <c r="AN13" s="273" t="str">
        <f t="shared" ref="AN13:AN18" si="9">+IF(K13="Corrupción","Moderado",IF(AM13&lt;=25%,"Bajo",IF(AM13&lt;=50%,"Moderado",IF(AM13&lt;=75%,"Alto",IF(AM13&gt;75%,"Extremo","")))))</f>
        <v>Moderado</v>
      </c>
      <c r="AO13" s="286" t="s">
        <v>59</v>
      </c>
      <c r="AP13" s="83"/>
      <c r="AQ13" s="83"/>
      <c r="AR13" s="84"/>
    </row>
    <row r="14" spans="1:46" ht="115.5" thickBot="1">
      <c r="A14" s="849"/>
      <c r="B14" s="852"/>
      <c r="C14" s="852"/>
      <c r="D14" s="852"/>
      <c r="E14" s="852"/>
      <c r="F14" s="302" t="s">
        <v>998</v>
      </c>
      <c r="G14" s="795"/>
      <c r="H14" s="1209"/>
      <c r="I14" s="962"/>
      <c r="J14" s="852"/>
      <c r="K14" s="852"/>
      <c r="L14" s="904"/>
      <c r="M14" s="900"/>
      <c r="N14" s="280" t="str">
        <f t="shared" si="3"/>
        <v/>
      </c>
      <c r="O14" s="900"/>
      <c r="P14" s="280" t="str">
        <f t="shared" si="4"/>
        <v/>
      </c>
      <c r="Q14" s="900"/>
      <c r="R14" s="280" t="str">
        <f t="shared" si="5"/>
        <v/>
      </c>
      <c r="S14" s="865"/>
      <c r="T14" s="865"/>
      <c r="U14" s="276">
        <f t="shared" si="6"/>
        <v>0</v>
      </c>
      <c r="V14" s="906"/>
      <c r="W14" s="444" t="str">
        <f>+IFERROR(VLOOKUP(V14,[6]Fórmula!$F$1:$G$6,2,FALSE),"")</f>
        <v/>
      </c>
      <c r="X14" s="1206"/>
      <c r="Y14" s="444" t="str">
        <f>+IFERROR(VLOOKUP(X14,[6]Fórmula!$H$1:$I$6,2,FALSE),"")</f>
        <v/>
      </c>
      <c r="Z14" s="908"/>
      <c r="AA14" s="1203"/>
      <c r="AB14" s="997"/>
      <c r="AC14" s="361" t="str">
        <f>'[17]Diseño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4" s="49" t="s">
        <v>57</v>
      </c>
      <c r="AE14" s="49" t="s">
        <v>57</v>
      </c>
      <c r="AF14" s="22">
        <f t="shared" si="0"/>
        <v>0.25</v>
      </c>
      <c r="AG14" s="303" t="s">
        <v>214</v>
      </c>
      <c r="AH14" s="22">
        <f t="shared" si="1"/>
        <v>0.15</v>
      </c>
      <c r="AI14" s="22">
        <f t="shared" si="2"/>
        <v>0.4</v>
      </c>
      <c r="AJ14" s="280" t="s">
        <v>24</v>
      </c>
      <c r="AK14" s="492" t="s">
        <v>903</v>
      </c>
      <c r="AL14" s="302">
        <f t="shared" si="7"/>
        <v>0</v>
      </c>
      <c r="AM14" s="447">
        <f t="shared" ref="AM14:AM18" si="10">+AI14-AL14</f>
        <v>0.4</v>
      </c>
      <c r="AN14" s="273" t="str">
        <f t="shared" si="9"/>
        <v>Moderado</v>
      </c>
      <c r="AO14" s="286" t="s">
        <v>59</v>
      </c>
      <c r="AP14" s="83"/>
      <c r="AQ14" s="83"/>
      <c r="AR14" s="84"/>
    </row>
    <row r="15" spans="1:46" ht="115.5" thickBot="1">
      <c r="A15" s="847" t="s">
        <v>51</v>
      </c>
      <c r="B15" s="850" t="s">
        <v>158</v>
      </c>
      <c r="C15" s="850" t="s">
        <v>1205</v>
      </c>
      <c r="D15" s="850" t="s">
        <v>640</v>
      </c>
      <c r="E15" s="850" t="s">
        <v>80</v>
      </c>
      <c r="F15" s="302" t="s">
        <v>999</v>
      </c>
      <c r="G15" s="795" t="s">
        <v>1000</v>
      </c>
      <c r="H15" s="1209" t="s">
        <v>1001</v>
      </c>
      <c r="I15" s="994" t="s">
        <v>996</v>
      </c>
      <c r="J15" s="850" t="s">
        <v>95</v>
      </c>
      <c r="K15" s="850"/>
      <c r="L15" s="903">
        <f>IF(J15="Diaria",+(K15/360),IF(J15="Mensual",+(K15/12),IF(J15="Bimestral",+(K15/6),IF(J15="Trimestral",+(K15/4),IF(J15="Semestral",+(K15/2),IF(J15="Anual",+(K15/1),""))))))</f>
        <v>0</v>
      </c>
      <c r="M15" s="899" t="s">
        <v>73</v>
      </c>
      <c r="N15" s="280">
        <f t="shared" si="3"/>
        <v>0</v>
      </c>
      <c r="O15" s="899" t="s">
        <v>704</v>
      </c>
      <c r="P15" s="280">
        <f t="shared" si="4"/>
        <v>1</v>
      </c>
      <c r="Q15" s="899" t="s">
        <v>73</v>
      </c>
      <c r="R15" s="280">
        <f t="shared" si="5"/>
        <v>0</v>
      </c>
      <c r="S15" s="863" t="s">
        <v>72</v>
      </c>
      <c r="T15" s="863" t="s">
        <v>28</v>
      </c>
      <c r="U15" s="276">
        <f t="shared" si="6"/>
        <v>1</v>
      </c>
      <c r="V15" s="905" t="str">
        <f>IF(L15&lt;=20%,"Muy baja",IF(L15&lt;=40%,"Baja",IF(L15&lt;=60%,"Media",IF(L15&lt;=80%,"Alta",IF(L15&lt;=100%,"Muy alta",IF(L15&gt;=100%,"Muy alta",""))))))</f>
        <v>Muy baja</v>
      </c>
      <c r="W15" s="444">
        <f>+IFERROR(VLOOKUP(V15,[6]Fórmula!$F$1:$G$6,2,FALSE),"")</f>
        <v>0.2</v>
      </c>
      <c r="X15" s="1205" t="str">
        <f>IF(U15=20%,"Leve",IF(U15=40%,"Menor",IF(U15=60%,"Moderado",IF(U15=80%,"Mayor",IF(U15=100%,"Catastrófico","")))))</f>
        <v>Catastrófico</v>
      </c>
      <c r="Y15" s="444">
        <f>+IFERROR(VLOOKUP(X15,[6]Fórmula!$H$1:$I$6,2,FALSE),"")</f>
        <v>1</v>
      </c>
      <c r="Z15" s="907" t="str">
        <f>+IFERROR(VLOOKUP(V15&amp;X15,[6]Fórmula!$C$2:$D$26,2,FALSE),"")</f>
        <v>Extremo</v>
      </c>
      <c r="AA15" s="1202">
        <f t="shared" si="8"/>
        <v>1</v>
      </c>
      <c r="AB15" s="911" t="s">
        <v>1002</v>
      </c>
      <c r="AC15" s="361" t="str">
        <f>'[17]Diseño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15" s="49" t="s">
        <v>39</v>
      </c>
      <c r="AE15" s="49" t="s">
        <v>57</v>
      </c>
      <c r="AF15" s="22">
        <f t="shared" si="0"/>
        <v>0.25</v>
      </c>
      <c r="AG15" s="303" t="s">
        <v>214</v>
      </c>
      <c r="AH15" s="22">
        <f t="shared" si="1"/>
        <v>0.15</v>
      </c>
      <c r="AI15" s="22">
        <f t="shared" si="2"/>
        <v>0.4</v>
      </c>
      <c r="AJ15" s="280" t="s">
        <v>24</v>
      </c>
      <c r="AK15" s="492" t="s">
        <v>1003</v>
      </c>
      <c r="AL15" s="302">
        <f t="shared" si="7"/>
        <v>0.4</v>
      </c>
      <c r="AM15" s="447">
        <f t="shared" si="10"/>
        <v>0</v>
      </c>
      <c r="AN15" s="313" t="str">
        <f t="shared" si="9"/>
        <v>Bajo</v>
      </c>
      <c r="AO15" s="286" t="s">
        <v>59</v>
      </c>
      <c r="AP15" s="83"/>
      <c r="AQ15" s="83"/>
      <c r="AR15" s="84"/>
    </row>
    <row r="16" spans="1:46" ht="186" customHeight="1" thickBot="1">
      <c r="A16" s="849"/>
      <c r="B16" s="852"/>
      <c r="C16" s="852"/>
      <c r="D16" s="852"/>
      <c r="E16" s="852"/>
      <c r="F16" s="302" t="s">
        <v>998</v>
      </c>
      <c r="G16" s="795"/>
      <c r="H16" s="1209"/>
      <c r="I16" s="962"/>
      <c r="J16" s="852"/>
      <c r="K16" s="852"/>
      <c r="L16" s="904"/>
      <c r="M16" s="900"/>
      <c r="N16" s="280" t="str">
        <f t="shared" si="3"/>
        <v/>
      </c>
      <c r="O16" s="900"/>
      <c r="P16" s="280" t="str">
        <f t="shared" si="4"/>
        <v/>
      </c>
      <c r="Q16" s="900"/>
      <c r="R16" s="280" t="str">
        <f t="shared" si="5"/>
        <v/>
      </c>
      <c r="S16" s="865"/>
      <c r="T16" s="865"/>
      <c r="U16" s="276">
        <f t="shared" si="6"/>
        <v>0</v>
      </c>
      <c r="V16" s="906"/>
      <c r="W16" s="444" t="str">
        <f>+IFERROR(VLOOKUP(V16,[6]Fórmula!$F$1:$G$6,2,FALSE),"")</f>
        <v/>
      </c>
      <c r="X16" s="1206"/>
      <c r="Y16" s="444" t="str">
        <f>+IFERROR(VLOOKUP(X16,[6]Fórmula!$H$1:$I$6,2,FALSE),"")</f>
        <v/>
      </c>
      <c r="Z16" s="908"/>
      <c r="AA16" s="1203"/>
      <c r="AB16" s="997"/>
      <c r="AC16" s="361" t="str">
        <f>AC14</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6" s="49" t="s">
        <v>57</v>
      </c>
      <c r="AE16" s="49" t="s">
        <v>57</v>
      </c>
      <c r="AF16" s="22">
        <f t="shared" si="0"/>
        <v>0.25</v>
      </c>
      <c r="AG16" s="303" t="s">
        <v>214</v>
      </c>
      <c r="AH16" s="22">
        <f t="shared" si="1"/>
        <v>0.15</v>
      </c>
      <c r="AI16" s="22">
        <f t="shared" si="2"/>
        <v>0.4</v>
      </c>
      <c r="AJ16" s="280" t="s">
        <v>24</v>
      </c>
      <c r="AK16" s="492" t="s">
        <v>903</v>
      </c>
      <c r="AL16" s="302">
        <f t="shared" si="7"/>
        <v>0</v>
      </c>
      <c r="AM16" s="447">
        <f t="shared" si="10"/>
        <v>0.4</v>
      </c>
      <c r="AN16" s="273" t="str">
        <f>+IF(K16="Corrupción","Moderado",IF(AM16&lt;=25%,"Bajo",IF(AM16&lt;=50%,"Moderado",IF(AM16&lt;=75%,"Alto",IF(AM16&gt;75%,"Extremo","")))))</f>
        <v>Moderado</v>
      </c>
      <c r="AO16" s="286" t="s">
        <v>59</v>
      </c>
      <c r="AP16" s="83"/>
      <c r="AQ16" s="83"/>
      <c r="AR16" s="84"/>
    </row>
    <row r="17" spans="1:47" ht="153.75" thickBot="1">
      <c r="A17" s="847" t="s">
        <v>216</v>
      </c>
      <c r="B17" s="850" t="s">
        <v>158</v>
      </c>
      <c r="C17" s="850" t="s">
        <v>1205</v>
      </c>
      <c r="D17" s="850" t="s">
        <v>640</v>
      </c>
      <c r="E17" s="850" t="s">
        <v>80</v>
      </c>
      <c r="F17" s="302" t="s">
        <v>1004</v>
      </c>
      <c r="G17" s="795" t="s">
        <v>1005</v>
      </c>
      <c r="H17" s="1209" t="s">
        <v>1006</v>
      </c>
      <c r="I17" s="994" t="s">
        <v>996</v>
      </c>
      <c r="J17" s="850" t="s">
        <v>89</v>
      </c>
      <c r="K17" s="850"/>
      <c r="L17" s="903">
        <f>IF(J17="Diaria",+(K17/360),IF(J17="Mensual",+(K17/12),IF(J17="Bimestral",+(K17/6),IF(J17="Trimestral",+(K17/4),IF(J17="Semestral",+(K17/2),IF(J17="Anual",+(K17/1),""))))))</f>
        <v>0</v>
      </c>
      <c r="M17" s="899" t="s">
        <v>73</v>
      </c>
      <c r="N17" s="280">
        <f t="shared" si="3"/>
        <v>0</v>
      </c>
      <c r="O17" s="899" t="s">
        <v>704</v>
      </c>
      <c r="P17" s="280">
        <f t="shared" si="4"/>
        <v>1</v>
      </c>
      <c r="Q17" s="899" t="s">
        <v>73</v>
      </c>
      <c r="R17" s="280">
        <f t="shared" si="5"/>
        <v>0</v>
      </c>
      <c r="S17" s="863" t="s">
        <v>72</v>
      </c>
      <c r="T17" s="863" t="s">
        <v>28</v>
      </c>
      <c r="U17" s="276">
        <f t="shared" si="6"/>
        <v>1</v>
      </c>
      <c r="V17" s="905" t="str">
        <f>IF(L17&lt;=20%,"Muy baja",IF(L17&lt;=40%,"Baja",IF(L17&lt;=60%,"Media",IF(L17&lt;=80%,"Alta",IF(L17&lt;=100%,"Muy alta",IF(L17&gt;=100%,"Muy alta",""))))))</f>
        <v>Muy baja</v>
      </c>
      <c r="W17" s="444">
        <f>+IFERROR(VLOOKUP(V17,[6]Fórmula!$F$1:$G$6,2,FALSE),"")</f>
        <v>0.2</v>
      </c>
      <c r="X17" s="905" t="str">
        <f>IF(U17=20%,"Leve",IF(U17=40%,"Menor",IF(U17=60%,"Moderado",IF(U17=80%,"Mayor",IF(U17=100%,"Catastrófico","")))))</f>
        <v>Catastrófico</v>
      </c>
      <c r="Y17" s="444">
        <f>+IFERROR(VLOOKUP(X17,[6]Fórmula!$H$1:$I$6,2,FALSE),"")</f>
        <v>1</v>
      </c>
      <c r="Z17" s="907" t="str">
        <f>+IFERROR(VLOOKUP(V17&amp;X17,[6]Fórmula!$C$2:$D$26,2,FALSE),"")</f>
        <v>Extremo</v>
      </c>
      <c r="AA17" s="1202">
        <f t="shared" si="8"/>
        <v>1</v>
      </c>
      <c r="AB17" s="911" t="s">
        <v>1007</v>
      </c>
      <c r="AC17" s="361" t="s">
        <v>1008</v>
      </c>
      <c r="AD17" s="49" t="s">
        <v>39</v>
      </c>
      <c r="AE17" s="49" t="s">
        <v>57</v>
      </c>
      <c r="AF17" s="22">
        <f t="shared" si="0"/>
        <v>0.25</v>
      </c>
      <c r="AG17" s="303" t="s">
        <v>214</v>
      </c>
      <c r="AH17" s="22">
        <f t="shared" si="1"/>
        <v>0.15</v>
      </c>
      <c r="AI17" s="22">
        <f t="shared" si="2"/>
        <v>0.4</v>
      </c>
      <c r="AJ17" s="280" t="s">
        <v>24</v>
      </c>
      <c r="AK17" s="492" t="s">
        <v>706</v>
      </c>
      <c r="AL17" s="302">
        <f t="shared" si="7"/>
        <v>0.4</v>
      </c>
      <c r="AM17" s="447">
        <f t="shared" si="10"/>
        <v>0</v>
      </c>
      <c r="AN17" s="313" t="str">
        <f t="shared" si="9"/>
        <v>Bajo</v>
      </c>
      <c r="AO17" s="286" t="s">
        <v>59</v>
      </c>
      <c r="AP17" s="83"/>
      <c r="AQ17" s="83"/>
      <c r="AR17" s="84"/>
    </row>
    <row r="18" spans="1:47" ht="198.75" customHeight="1" thickBot="1">
      <c r="A18" s="849"/>
      <c r="B18" s="852"/>
      <c r="C18" s="852"/>
      <c r="D18" s="852"/>
      <c r="E18" s="852"/>
      <c r="F18" s="302" t="s">
        <v>1009</v>
      </c>
      <c r="G18" s="795"/>
      <c r="H18" s="1209"/>
      <c r="I18" s="962"/>
      <c r="J18" s="852"/>
      <c r="K18" s="852"/>
      <c r="L18" s="904"/>
      <c r="M18" s="900"/>
      <c r="N18" s="280" t="str">
        <f t="shared" si="3"/>
        <v/>
      </c>
      <c r="O18" s="900"/>
      <c r="P18" s="280" t="str">
        <f t="shared" si="4"/>
        <v/>
      </c>
      <c r="Q18" s="900"/>
      <c r="R18" s="280" t="str">
        <f t="shared" si="5"/>
        <v/>
      </c>
      <c r="S18" s="865"/>
      <c r="T18" s="865"/>
      <c r="U18" s="276">
        <f t="shared" si="6"/>
        <v>0</v>
      </c>
      <c r="V18" s="906"/>
      <c r="W18" s="444" t="str">
        <f>+IFERROR(VLOOKUP(V18,[6]Fórmula!$F$1:$G$6,2,FALSE),"")</f>
        <v/>
      </c>
      <c r="X18" s="906"/>
      <c r="Y18" s="444" t="str">
        <f>+IFERROR(VLOOKUP(X18,[6]Fórmula!$H$1:$I$6,2,FALSE),"")</f>
        <v/>
      </c>
      <c r="Z18" s="908"/>
      <c r="AA18" s="1204"/>
      <c r="AB18" s="997"/>
      <c r="AC18" s="361" t="str">
        <f>AC16</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8" s="49" t="s">
        <v>57</v>
      </c>
      <c r="AE18" s="49" t="s">
        <v>57</v>
      </c>
      <c r="AF18" s="22">
        <f t="shared" si="0"/>
        <v>0.25</v>
      </c>
      <c r="AG18" s="303" t="s">
        <v>214</v>
      </c>
      <c r="AH18" s="22">
        <f t="shared" si="1"/>
        <v>0.15</v>
      </c>
      <c r="AI18" s="22">
        <f t="shared" si="2"/>
        <v>0.4</v>
      </c>
      <c r="AJ18" s="280" t="s">
        <v>24</v>
      </c>
      <c r="AK18" s="492" t="s">
        <v>903</v>
      </c>
      <c r="AL18" s="302">
        <f t="shared" si="7"/>
        <v>0</v>
      </c>
      <c r="AM18" s="447">
        <f t="shared" si="10"/>
        <v>0.4</v>
      </c>
      <c r="AN18" s="273" t="str">
        <f t="shared" si="9"/>
        <v>Moderado</v>
      </c>
      <c r="AO18" s="286" t="s">
        <v>59</v>
      </c>
      <c r="AP18" s="83"/>
      <c r="AQ18" s="83"/>
      <c r="AR18" s="596"/>
    </row>
    <row r="19" spans="1:47" s="571" customFormat="1" ht="409.5">
      <c r="A19" s="556" t="s">
        <v>51</v>
      </c>
      <c r="B19" s="29" t="s">
        <v>1180</v>
      </c>
      <c r="C19" s="29" t="s">
        <v>58</v>
      </c>
      <c r="D19" s="29" t="s">
        <v>79</v>
      </c>
      <c r="E19" s="29" t="s">
        <v>80</v>
      </c>
      <c r="F19" s="40" t="s">
        <v>1177</v>
      </c>
      <c r="G19" s="46" t="s">
        <v>532</v>
      </c>
      <c r="H19" s="576" t="s">
        <v>1178</v>
      </c>
      <c r="I19" s="40" t="s">
        <v>1179</v>
      </c>
      <c r="J19" s="557" t="s">
        <v>95</v>
      </c>
      <c r="K19" s="558">
        <v>1</v>
      </c>
      <c r="L19" s="559">
        <f>IF(J19="Diaria",+(K19/360),IF(J19="Mensual",+(K19/12),IF(J19="Bimestral",+(K19/6),IF(J19="Trimestral",+(K19/4),IF(J19="Semestral",+(K19/2),IF(J19="Anual",+(K19/1),""))))))</f>
        <v>0.5</v>
      </c>
      <c r="M19" s="558" t="s">
        <v>47</v>
      </c>
      <c r="N19" s="542">
        <f t="shared" si="3"/>
        <v>0.4</v>
      </c>
      <c r="O19" s="560" t="s">
        <v>76</v>
      </c>
      <c r="P19" s="542" t="str">
        <f t="shared" si="4"/>
        <v/>
      </c>
      <c r="Q19" s="558" t="s">
        <v>73</v>
      </c>
      <c r="R19" s="542">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561" t="s">
        <v>60</v>
      </c>
      <c r="T19" s="561" t="s">
        <v>73</v>
      </c>
      <c r="U19" s="562">
        <f>+MAX(N19,P19,R19)</f>
        <v>0.4</v>
      </c>
      <c r="V19" s="563" t="str">
        <f>IF(L19&lt;=20%,"Muy baja",IF(L19&lt;=40%,"Baja",IF(L19&lt;=60%,"Media",IF(L19&lt;=80%,"Alta",IF(L19&lt;=100%,"Muy alta",IF(L19&gt;=100%,"Muy alta",""))))))</f>
        <v>Media</v>
      </c>
      <c r="W19" s="564">
        <f>+IFERROR(VLOOKUP(V19,[3]Fórmula!$F$1:$G$6,2,FALSE),"")</f>
        <v>0.6</v>
      </c>
      <c r="X19" s="565" t="s">
        <v>56</v>
      </c>
      <c r="Y19" s="564">
        <f>+IFERROR(VLOOKUP(X19,[3]Fórmula!$H$1:$I$6,2,FALSE),"")</f>
        <v>0.6</v>
      </c>
      <c r="Z19" s="565" t="str">
        <f>+IFERROR(VLOOKUP(V19&amp;X19,[3]Fórmula!$C$2:$D$26,2,FALSE),"")</f>
        <v>Moderado</v>
      </c>
      <c r="AA19" s="566">
        <f>IF(Z19="Bajo",25%,IF(Z19="Moderado",50%,IF(Z19="Alto",75%,IF(Z19="Extremo",100%,""))))</f>
        <v>0.5</v>
      </c>
      <c r="AB19" s="567"/>
      <c r="AC19" s="29" t="s">
        <v>1224</v>
      </c>
      <c r="AD19" s="40" t="s">
        <v>57</v>
      </c>
      <c r="AE19" s="543">
        <f t="shared" ref="AE19" si="11">IF(AD19="Preventivo",25%,IF(AD19="Detectivo",15%,IF(AD19="Correctivo",10%,"")))</f>
        <v>0.25</v>
      </c>
      <c r="AF19" s="40" t="s">
        <v>214</v>
      </c>
      <c r="AG19" s="543">
        <f t="shared" ref="AG19" si="12">IF(AF19="Manual",15%,IF(AF19="Automático",25%,""))</f>
        <v>0.15</v>
      </c>
      <c r="AH19" s="543">
        <f t="shared" ref="AH19" si="13">+AG19+AE19</f>
        <v>0.4</v>
      </c>
      <c r="AI19" s="40" t="s">
        <v>215</v>
      </c>
      <c r="AJ19" s="40" t="s">
        <v>24</v>
      </c>
      <c r="AK19" s="40" t="s">
        <v>1225</v>
      </c>
      <c r="AL19" s="29">
        <f>+AA19*AH19</f>
        <v>0.2</v>
      </c>
      <c r="AM19" s="568">
        <f>+AA19-AL19</f>
        <v>0.3</v>
      </c>
      <c r="AN19" s="604" t="str">
        <f>IF(AM19&lt;=25%,"Bajo",IF(AM19&lt;=50%,"Moderado",IF(AM19&lt;=75%,"Alto",IF(AM19&gt;75%,"Extremo",""))))</f>
        <v>Moderado</v>
      </c>
      <c r="AO19" s="607" t="s">
        <v>59</v>
      </c>
      <c r="AP19" s="181"/>
      <c r="AQ19" s="46"/>
      <c r="AR19" s="572"/>
    </row>
    <row r="20" spans="1:47" ht="290.25" customHeight="1">
      <c r="A20" s="591" t="s">
        <v>216</v>
      </c>
      <c r="B20" s="346" t="s">
        <v>29</v>
      </c>
      <c r="C20" s="346" t="s">
        <v>92</v>
      </c>
      <c r="D20" s="346" t="s">
        <v>79</v>
      </c>
      <c r="E20" s="346" t="s">
        <v>36</v>
      </c>
      <c r="F20" s="348" t="s">
        <v>1252</v>
      </c>
      <c r="G20" s="346" t="s">
        <v>1214</v>
      </c>
      <c r="H20" s="592" t="s">
        <v>824</v>
      </c>
      <c r="I20" s="348" t="s">
        <v>825</v>
      </c>
      <c r="J20" s="346" t="s">
        <v>66</v>
      </c>
      <c r="K20" s="346">
        <v>1</v>
      </c>
      <c r="L20" s="587">
        <f>IF(J20="Diaria",+(K20/360),IF(J20="Mensual",+(K20/12),IF(J20="Bimestral",+(K20/6),IF(J20="Trimestral",+(K20/4),IF(J20="Semestral",+(K20/2),IF(J20="Anual",+(K20/1),""))))))</f>
        <v>8.3333333333333329E-2</v>
      </c>
      <c r="M20" s="346" t="s">
        <v>73</v>
      </c>
      <c r="N20" s="346">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v>
      </c>
      <c r="O20" s="346" t="s">
        <v>31</v>
      </c>
      <c r="P20" s="346">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0.2</v>
      </c>
      <c r="Q20" s="346" t="s">
        <v>73</v>
      </c>
      <c r="R20" s="346">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586" t="s">
        <v>60</v>
      </c>
      <c r="T20" s="586" t="s">
        <v>45</v>
      </c>
      <c r="U20" s="586">
        <f>+MAX(N20,P20,R20)</f>
        <v>0.2</v>
      </c>
      <c r="V20" s="588" t="str">
        <f>IF(L20&lt;=20%,"Muy baja",IF(L20&lt;=40%,"Baja",IF(L20&lt;=60%,"Media",IF(L20&lt;=80%,"Alta",IF(L20&lt;=100%,"Muy alta",IF(L20&gt;=100%,"Muy alta",""))))))</f>
        <v>Muy baja</v>
      </c>
      <c r="W20" s="590">
        <f>+IFERROR(VLOOKUP(V20,Fórmula!$F$1:$G$6,2,FALSE),"")</f>
        <v>0.2</v>
      </c>
      <c r="X20" s="588" t="str">
        <f>IF(U20=20%,"Leve",IF(U20=40%,"Menor",IF(U20=60%,"Moderado",IF(U20=80%,"Mayor",IF(U20=100%,"Catastrófico","")))))</f>
        <v>Leve</v>
      </c>
      <c r="Y20" s="590">
        <f>+IFERROR(VLOOKUP(X20,Fórmula!$H$1:$I$6,2,FALSE),"")</f>
        <v>0.2</v>
      </c>
      <c r="Z20" s="350" t="str">
        <f>+IFERROR(VLOOKUP(V20&amp;X20,Fórmula!$C$2:$D$26,2,FALSE),"")</f>
        <v>Bajo</v>
      </c>
      <c r="AA20" s="594">
        <f>IF(Z20="Bajo",25%,IF(Z20="Moderado",50%,IF(Z20="Alto",75%,IF(Z20="Extremo",100%,""))))</f>
        <v>0.25</v>
      </c>
      <c r="AB20" s="593" t="s">
        <v>826</v>
      </c>
      <c r="AC20" s="400" t="s">
        <v>1254</v>
      </c>
      <c r="AD20" s="71" t="s">
        <v>57</v>
      </c>
      <c r="AE20" s="72">
        <f>IF(AD20="Preventivo",25%,IF(AD20="Detectivo",15%,IF(AD20="Correctivo",10%,"")))</f>
        <v>0.25</v>
      </c>
      <c r="AF20" s="348" t="s">
        <v>729</v>
      </c>
      <c r="AG20" s="72">
        <f>IF(AF20="Manual",15%,IF(AF20="Automático",25%,""))</f>
        <v>0.25</v>
      </c>
      <c r="AH20" s="72">
        <f>+AG20+AE20</f>
        <v>0.5</v>
      </c>
      <c r="AI20" s="346" t="s">
        <v>24</v>
      </c>
      <c r="AJ20" s="348" t="s">
        <v>827</v>
      </c>
      <c r="AK20" s="348">
        <f>+AH20*AA20</f>
        <v>0.125</v>
      </c>
      <c r="AL20" s="73">
        <f>+AA20-AK20</f>
        <v>0.125</v>
      </c>
      <c r="AM20" s="350" t="e">
        <f>+IF(C20="Corrupción","Moderado",IF(#REF!&lt;=25%,"Bajo",IF(#REF!&lt;=50%,"Moderado",IF(#REF!&lt;=75%,"Alto",IF(#REF!&gt;75%,"Extremo","")))))</f>
        <v>#REF!</v>
      </c>
      <c r="AN20" s="382" t="s">
        <v>168</v>
      </c>
      <c r="AO20" s="608" t="s">
        <v>59</v>
      </c>
      <c r="AP20" s="93"/>
      <c r="AQ20" s="291"/>
      <c r="AR20" s="36"/>
      <c r="AS20" s="36"/>
      <c r="AT20" s="294"/>
      <c r="AU20" s="34"/>
    </row>
  </sheetData>
  <sheetProtection formatCells="0" formatColumns="0" formatRows="0"/>
  <mergeCells count="169">
    <mergeCell ref="AB9:AB10"/>
    <mergeCell ref="AN9:AN10"/>
    <mergeCell ref="AO9:AO10"/>
    <mergeCell ref="M9:M10"/>
    <mergeCell ref="O9:O10"/>
    <mergeCell ref="Q9:Q10"/>
    <mergeCell ref="S9:S10"/>
    <mergeCell ref="T9:T10"/>
    <mergeCell ref="N9:N10"/>
    <mergeCell ref="P9:P10"/>
    <mergeCell ref="R9:R10"/>
    <mergeCell ref="V9:V10"/>
    <mergeCell ref="U9:U10"/>
    <mergeCell ref="A9:A10"/>
    <mergeCell ref="B9:B10"/>
    <mergeCell ref="C9:C10"/>
    <mergeCell ref="D9:D10"/>
    <mergeCell ref="E9:E10"/>
    <mergeCell ref="F9:F10"/>
    <mergeCell ref="G9:G10"/>
    <mergeCell ref="H9:H10"/>
    <mergeCell ref="I9:I10"/>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AO7:AO8"/>
    <mergeCell ref="AB7:AB8"/>
    <mergeCell ref="AN7:AN8"/>
    <mergeCell ref="AN5:AN6"/>
    <mergeCell ref="Y5:Y6"/>
    <mergeCell ref="A5:A6"/>
    <mergeCell ref="W7:W8"/>
    <mergeCell ref="Z7:Z8"/>
    <mergeCell ref="Y7:Y8"/>
    <mergeCell ref="A7:A8"/>
    <mergeCell ref="B7:B8"/>
    <mergeCell ref="C7:C8"/>
    <mergeCell ref="D7:D8"/>
    <mergeCell ref="E7:E8"/>
    <mergeCell ref="F7:F8"/>
    <mergeCell ref="G7:G8"/>
    <mergeCell ref="H7:H8"/>
    <mergeCell ref="V7:V8"/>
    <mergeCell ref="X7:X8"/>
    <mergeCell ref="U7:U8"/>
    <mergeCell ref="P7:P8"/>
    <mergeCell ref="R7:R8"/>
    <mergeCell ref="U5:U6"/>
    <mergeCell ref="S7:S8"/>
    <mergeCell ref="Z5:Z6"/>
    <mergeCell ref="K7:K8"/>
    <mergeCell ref="L7:L8"/>
    <mergeCell ref="L13:L14"/>
    <mergeCell ref="W5:W6"/>
    <mergeCell ref="V5:V6"/>
    <mergeCell ref="B5:B6"/>
    <mergeCell ref="AO5:AO6"/>
    <mergeCell ref="C5:C6"/>
    <mergeCell ref="D5:D6"/>
    <mergeCell ref="E5:E6"/>
    <mergeCell ref="F5:F6"/>
    <mergeCell ref="G5:G6"/>
    <mergeCell ref="N5:N6"/>
    <mergeCell ref="J5:J6"/>
    <mergeCell ref="X5:X6"/>
    <mergeCell ref="M5:M6"/>
    <mergeCell ref="K5:K6"/>
    <mergeCell ref="H5:H6"/>
    <mergeCell ref="L5:L6"/>
    <mergeCell ref="T5:T6"/>
    <mergeCell ref="R5:R6"/>
    <mergeCell ref="AA5:AA6"/>
    <mergeCell ref="AB5:AB6"/>
    <mergeCell ref="M7:M8"/>
    <mergeCell ref="Q7:Q8"/>
    <mergeCell ref="I5:I6"/>
    <mergeCell ref="M15:M16"/>
    <mergeCell ref="O15:O16"/>
    <mergeCell ref="Q15:Q16"/>
    <mergeCell ref="T7:T8"/>
    <mergeCell ref="O5:O6"/>
    <mergeCell ref="P5:P6"/>
    <mergeCell ref="S5:S6"/>
    <mergeCell ref="Q5:Q6"/>
    <mergeCell ref="N7:N8"/>
    <mergeCell ref="O7:O8"/>
    <mergeCell ref="J7:J8"/>
    <mergeCell ref="I7:I8"/>
    <mergeCell ref="J13:J14"/>
    <mergeCell ref="K13:K14"/>
    <mergeCell ref="M13:M14"/>
    <mergeCell ref="O13:O14"/>
    <mergeCell ref="Q13:Q14"/>
    <mergeCell ref="S13:S14"/>
    <mergeCell ref="J9:J10"/>
    <mergeCell ref="K9:K10"/>
    <mergeCell ref="L9:L10"/>
    <mergeCell ref="G13:G14"/>
    <mergeCell ref="H13:H14"/>
    <mergeCell ref="I13:I14"/>
    <mergeCell ref="A17:A18"/>
    <mergeCell ref="B17:B18"/>
    <mergeCell ref="C17:C18"/>
    <mergeCell ref="D17:D18"/>
    <mergeCell ref="E17:E18"/>
    <mergeCell ref="A15:A16"/>
    <mergeCell ref="B15:B16"/>
    <mergeCell ref="C15:C16"/>
    <mergeCell ref="D15:D16"/>
    <mergeCell ref="E15:E16"/>
    <mergeCell ref="G17:G18"/>
    <mergeCell ref="H17:H18"/>
    <mergeCell ref="G15:G16"/>
    <mergeCell ref="H15:H16"/>
    <mergeCell ref="I15:I16"/>
    <mergeCell ref="A13:A14"/>
    <mergeCell ref="B13:B14"/>
    <mergeCell ref="C13:C14"/>
    <mergeCell ref="D13:D14"/>
    <mergeCell ref="E13:E14"/>
    <mergeCell ref="I17:I18"/>
    <mergeCell ref="AA7:AA8"/>
    <mergeCell ref="AA13:AA14"/>
    <mergeCell ref="AA15:AA16"/>
    <mergeCell ref="AA17:AA18"/>
    <mergeCell ref="T17:T18"/>
    <mergeCell ref="V17:V18"/>
    <mergeCell ref="X17:X18"/>
    <mergeCell ref="Z17:Z18"/>
    <mergeCell ref="AB17:AB18"/>
    <mergeCell ref="T15:T16"/>
    <mergeCell ref="X15:X16"/>
    <mergeCell ref="Z15:Z16"/>
    <mergeCell ref="AB15:AB16"/>
    <mergeCell ref="T13:T14"/>
    <mergeCell ref="V13:V14"/>
    <mergeCell ref="X13:X14"/>
    <mergeCell ref="AB13:AB14"/>
    <mergeCell ref="Z13:Z14"/>
    <mergeCell ref="V15:V16"/>
    <mergeCell ref="W9:W10"/>
    <mergeCell ref="X9:X10"/>
    <mergeCell ref="Y9:Y10"/>
    <mergeCell ref="Z9:Z10"/>
    <mergeCell ref="AA9:AA10"/>
    <mergeCell ref="J17:J18"/>
    <mergeCell ref="K17:K18"/>
    <mergeCell ref="L15:L16"/>
    <mergeCell ref="S15:S16"/>
    <mergeCell ref="L17:L18"/>
    <mergeCell ref="M17:M18"/>
    <mergeCell ref="O17:O18"/>
    <mergeCell ref="Q17:Q18"/>
    <mergeCell ref="S17:S18"/>
    <mergeCell ref="J15:J16"/>
    <mergeCell ref="K15:K16"/>
  </mergeCells>
  <conditionalFormatting sqref="AD7:AG7 AD9:AG9 AJ9:AM9">
    <cfRule type="containsText" dxfId="401" priority="150" operator="containsText" text="MEDIA">
      <formula>NOT(ISERROR(SEARCH("MEDIA",AD7)))</formula>
    </cfRule>
    <cfRule type="containsText" dxfId="400" priority="151" operator="containsText" text="ALTA">
      <formula>NOT(ISERROR(SEARCH("ALTA",AD7)))</formula>
    </cfRule>
  </conditionalFormatting>
  <conditionalFormatting sqref="AE10:AG10">
    <cfRule type="containsText" dxfId="399" priority="36" operator="containsText" text="BAJA">
      <formula>NOT(ISERROR(SEARCH("BAJA",AE10)))</formula>
    </cfRule>
    <cfRule type="containsText" dxfId="398" priority="37" operator="containsText" text="MEDIA">
      <formula>NOT(ISERROR(SEARCH("MEDIA",AE10)))</formula>
    </cfRule>
    <cfRule type="containsText" dxfId="397" priority="38" operator="containsText" text="ALTA">
      <formula>NOT(ISERROR(SEARCH("ALTA",AE10)))</formula>
    </cfRule>
  </conditionalFormatting>
  <conditionalFormatting sqref="AI19">
    <cfRule type="containsText" dxfId="396" priority="42" operator="containsText" text="BAJA">
      <formula>NOT(ISERROR(SEARCH("BAJA",AI19)))</formula>
    </cfRule>
    <cfRule type="containsText" dxfId="395" priority="44" operator="containsText" text="ALTA">
      <formula>NOT(ISERROR(SEARCH("ALTA",AI19)))</formula>
    </cfRule>
    <cfRule type="containsText" dxfId="394" priority="43" operator="containsText" text="MEDIA">
      <formula>NOT(ISERROR(SEARCH("MEDIA",AI19)))</formula>
    </cfRule>
  </conditionalFormatting>
  <conditionalFormatting sqref="AJ10:AK10">
    <cfRule type="containsText" dxfId="393" priority="16" operator="containsText" text="ALTA">
      <formula>NOT(ISERROR(SEARCH("ALTA",AJ10)))</formula>
    </cfRule>
  </conditionalFormatting>
  <conditionalFormatting sqref="AJ10:AK12">
    <cfRule type="containsText" dxfId="392" priority="15" operator="containsText" text="MEDIA">
      <formula>NOT(ISERROR(SEARCH("MEDIA",AJ10)))</formula>
    </cfRule>
    <cfRule type="containsText" dxfId="391" priority="14" operator="containsText" text="BAJA">
      <formula>NOT(ISERROR(SEARCH("BAJA",AJ10)))</formula>
    </cfRule>
  </conditionalFormatting>
  <conditionalFormatting sqref="AJ12:AK12">
    <cfRule type="containsText" dxfId="390" priority="95" operator="containsText" text="ALTA">
      <formula>NOT(ISERROR(SEARCH("ALTA",AJ12)))</formula>
    </cfRule>
  </conditionalFormatting>
  <conditionalFormatting sqref="AJ9:AM9 AD7:AG7 AD9:AG9">
    <cfRule type="containsText" dxfId="389" priority="149" operator="containsText" text="BAJA">
      <formula>NOT(ISERROR(SEARCH("BAJA",AD7)))</formula>
    </cfRule>
  </conditionalFormatting>
  <conditionalFormatting sqref="AK7">
    <cfRule type="containsText" dxfId="388" priority="39" operator="containsText" text="BAJA">
      <formula>NOT(ISERROR(SEARCH("BAJA",AK7)))</formula>
    </cfRule>
    <cfRule type="containsText" dxfId="387" priority="40" operator="containsText" text="MEDIA">
      <formula>NOT(ISERROR(SEARCH("MEDIA",AK7)))</formula>
    </cfRule>
    <cfRule type="containsText" dxfId="386" priority="41" operator="containsText" text="ALTA">
      <formula>NOT(ISERROR(SEARCH("ALTA",AK7)))</formula>
    </cfRule>
  </conditionalFormatting>
  <conditionalFormatting sqref="AK11">
    <cfRule type="containsText" dxfId="385" priority="57" operator="containsText" text="ALTA">
      <formula>NOT(ISERROR(SEARCH("ALTA",AK11)))</formula>
    </cfRule>
  </conditionalFormatting>
  <conditionalFormatting sqref="AK20:AL20">
    <cfRule type="containsText" dxfId="384" priority="5" operator="containsText" text="BAJA">
      <formula>NOT(ISERROR(SEARCH("BAJA",AK20)))</formula>
    </cfRule>
    <cfRule type="containsText" dxfId="383" priority="6" operator="containsText" text="MEDIA">
      <formula>NOT(ISERROR(SEARCH("MEDIA",AK20)))</formula>
    </cfRule>
    <cfRule type="containsText" dxfId="382" priority="7" operator="containsText" text="ALTA">
      <formula>NOT(ISERROR(SEARCH("ALTA",AK20)))</formula>
    </cfRule>
  </conditionalFormatting>
  <conditionalFormatting sqref="AL10">
    <cfRule type="containsText" dxfId="381" priority="27" operator="containsText" text="MEDIA">
      <formula>NOT(ISERROR(SEARCH("MEDIA",AL10)))</formula>
    </cfRule>
    <cfRule type="containsText" dxfId="380" priority="28" operator="containsText" text="ALTA">
      <formula>NOT(ISERROR(SEARCH("ALTA",AL10)))</formula>
    </cfRule>
    <cfRule type="containsText" dxfId="379" priority="26" operator="containsText" text="BAJA">
      <formula>NOT(ISERROR(SEARCH("BAJA",AL10)))</formula>
    </cfRule>
  </conditionalFormatting>
  <conditionalFormatting sqref="AL20">
    <cfRule type="cellIs" dxfId="378" priority="2" operator="between">
      <formula>51%</formula>
      <formula>75%</formula>
    </cfRule>
    <cfRule type="cellIs" dxfId="377" priority="3" operator="between">
      <formula>26%</formula>
      <formula>50%</formula>
    </cfRule>
    <cfRule type="cellIs" dxfId="376" priority="4" operator="between">
      <formula>0%</formula>
      <formula>25%</formula>
    </cfRule>
    <cfRule type="cellIs" dxfId="375" priority="1" operator="greaterThan">
      <formula>75%</formula>
    </cfRule>
  </conditionalFormatting>
  <conditionalFormatting sqref="AL5:AM9 AD10:AD11 AL11:AM11">
    <cfRule type="containsText" dxfId="374" priority="123" operator="containsText" text="MEDIA">
      <formula>NOT(ISERROR(SEARCH("MEDIA",AD5)))</formula>
    </cfRule>
    <cfRule type="containsText" dxfId="373" priority="124" operator="containsText" text="ALTA">
      <formula>NOT(ISERROR(SEARCH("ALTA",AD5)))</formula>
    </cfRule>
  </conditionalFormatting>
  <conditionalFormatting sqref="AL5:AM9 AL11:AM11 AD10:AD11">
    <cfRule type="containsText" dxfId="372" priority="122" operator="containsText" text="BAJA">
      <formula>NOT(ISERROR(SEARCH("BAJA",AD5)))</formula>
    </cfRule>
  </conditionalFormatting>
  <conditionalFormatting sqref="AL10:AM10">
    <cfRule type="containsText" dxfId="371" priority="22" operator="containsText" text="ALTA">
      <formula>NOT(ISERROR(SEARCH("ALTA",AL10)))</formula>
    </cfRule>
    <cfRule type="containsText" dxfId="370" priority="21" operator="containsText" text="MEDIA">
      <formula>NOT(ISERROR(SEARCH("MEDIA",AL10)))</formula>
    </cfRule>
    <cfRule type="containsText" dxfId="369" priority="20" operator="containsText" text="BAJA">
      <formula>NOT(ISERROR(SEARCH("BAJA",AL10)))</formula>
    </cfRule>
  </conditionalFormatting>
  <conditionalFormatting sqref="AL19:AM19">
    <cfRule type="cellIs" dxfId="368" priority="45" operator="greaterThan">
      <formula>75%</formula>
    </cfRule>
    <cfRule type="cellIs" dxfId="367" priority="46" operator="between">
      <formula>51%</formula>
      <formula>75%</formula>
    </cfRule>
    <cfRule type="cellIs" dxfId="366" priority="47" operator="between">
      <formula>26%</formula>
      <formula>50%</formula>
    </cfRule>
    <cfRule type="cellIs" dxfId="365" priority="48" operator="between">
      <formula>0%</formula>
      <formula>25%</formula>
    </cfRule>
    <cfRule type="containsText" dxfId="364" priority="49" operator="containsText" text="BAJA">
      <formula>NOT(ISERROR(SEARCH("BAJA",AL19)))</formula>
    </cfRule>
    <cfRule type="containsText" dxfId="363" priority="50" operator="containsText" text="MEDIA">
      <formula>NOT(ISERROR(SEARCH("MEDIA",AL19)))</formula>
    </cfRule>
    <cfRule type="containsText" dxfId="362" priority="51" operator="containsText" text="ALTA">
      <formula>NOT(ISERROR(SEARCH("ALTA",AL19)))</formula>
    </cfRule>
  </conditionalFormatting>
  <conditionalFormatting sqref="AM5:AM18">
    <cfRule type="cellIs" dxfId="361" priority="79" operator="greaterThan">
      <formula>75%</formula>
    </cfRule>
    <cfRule type="cellIs" dxfId="360" priority="80" operator="between">
      <formula>51%</formula>
      <formula>75%</formula>
    </cfRule>
    <cfRule type="cellIs" dxfId="359" priority="81" operator="between">
      <formula>26%</formula>
      <formula>50%</formula>
    </cfRule>
    <cfRule type="cellIs" dxfId="358" priority="82" operator="between">
      <formula>0%</formula>
      <formula>25%</formula>
    </cfRule>
  </conditionalFormatting>
  <conditionalFormatting sqref="AM10">
    <cfRule type="containsText" dxfId="357" priority="19" operator="containsText" text="ALTA">
      <formula>NOT(ISERROR(SEARCH("ALTA",AM10)))</formula>
    </cfRule>
    <cfRule type="containsText" dxfId="356" priority="18" operator="containsText" text="MEDIA">
      <formula>NOT(ISERROR(SEARCH("MEDIA",AM10)))</formula>
    </cfRule>
    <cfRule type="containsText" dxfId="355" priority="17" operator="containsText" text="BAJA">
      <formula>NOT(ISERROR(SEARCH("BAJA",AM10)))</formula>
    </cfRule>
  </conditionalFormatting>
  <conditionalFormatting sqref="AM12:AM13 AR12 AL12:AL18">
    <cfRule type="containsText" dxfId="354" priority="106" operator="containsText" text="BAJA">
      <formula>NOT(ISERROR(SEARCH("BAJA",AL12)))</formula>
    </cfRule>
  </conditionalFormatting>
  <conditionalFormatting sqref="AM13:AM18">
    <cfRule type="containsText" dxfId="353" priority="76" operator="containsText" text="BAJA">
      <formula>NOT(ISERROR(SEARCH("BAJA",AM13)))</formula>
    </cfRule>
    <cfRule type="containsText" dxfId="352" priority="77" operator="containsText" text="MEDIA">
      <formula>NOT(ISERROR(SEARCH("MEDIA",AM13)))</formula>
    </cfRule>
    <cfRule type="containsText" dxfId="351" priority="78" operator="containsText" text="ALTA">
      <formula>NOT(ISERROR(SEARCH("ALTA",AM13)))</formula>
    </cfRule>
  </conditionalFormatting>
  <conditionalFormatting sqref="AO9:AR9">
    <cfRule type="containsText" dxfId="350" priority="75" operator="containsText" text="ALTA">
      <formula>NOT(ISERROR(SEARCH("ALTA",AO9)))</formula>
    </cfRule>
    <cfRule type="containsText" dxfId="349" priority="74" operator="containsText" text="MEDIA">
      <formula>NOT(ISERROR(SEARCH("MEDIA",AO9)))</formula>
    </cfRule>
    <cfRule type="containsText" dxfId="348" priority="73" operator="containsText" text="BAJA">
      <formula>NOT(ISERROR(SEARCH("BAJA",AO9)))</formula>
    </cfRule>
  </conditionalFormatting>
  <conditionalFormatting sqref="AP10:AR10">
    <cfRule type="containsText" dxfId="347" priority="11" operator="containsText" text="BAJA">
      <formula>NOT(ISERROR(SEARCH("BAJA",AP10)))</formula>
    </cfRule>
    <cfRule type="containsText" dxfId="346" priority="12" operator="containsText" text="MEDIA">
      <formula>NOT(ISERROR(SEARCH("MEDIA",AP10)))</formula>
    </cfRule>
    <cfRule type="containsText" dxfId="345" priority="13" operator="containsText" text="ALTA">
      <formula>NOT(ISERROR(SEARCH("ALTA",AP10)))</formula>
    </cfRule>
  </conditionalFormatting>
  <conditionalFormatting sqref="AR9:AR10">
    <cfRule type="containsText" dxfId="344" priority="10" operator="containsText" text="ALTA">
      <formula>NOT(ISERROR(SEARCH("ALTA",AR9)))</formula>
    </cfRule>
    <cfRule type="containsText" dxfId="343" priority="9" operator="containsText" text="MEDIA">
      <formula>NOT(ISERROR(SEARCH("MEDIA",AR9)))</formula>
    </cfRule>
    <cfRule type="containsText" dxfId="342" priority="8" operator="containsText" text="BAJA">
      <formula>NOT(ISERROR(SEARCH("BAJA",AR9)))</formula>
    </cfRule>
  </conditionalFormatting>
  <conditionalFormatting sqref="AR12 AM12:AM13 AL12:AL18">
    <cfRule type="containsText" dxfId="341" priority="108" operator="containsText" text="ALTA">
      <formula>NOT(ISERROR(SEARCH("ALTA",AL12)))</formula>
    </cfRule>
    <cfRule type="containsText" dxfId="340" priority="107" operator="containsText" text="MEDIA">
      <formula>NOT(ISERROR(SEARCH("MEDIA",AL12)))</formula>
    </cfRule>
  </conditionalFormatting>
  <dataValidations count="15">
    <dataValidation type="list" allowBlank="1" showInputMessage="1" showErrorMessage="1" sqref="AO13:AO18">
      <formula1>INDIRECT("TRAT[TRATAMIENTO]")</formula1>
    </dataValidation>
    <dataValidation type="list" allowBlank="1" showInputMessage="1" showErrorMessage="1" sqref="AJ13:AJ18">
      <formula1>INDIRECT("DOCU[DOCUMENTADO]")</formula1>
    </dataValidation>
    <dataValidation type="list" allowBlank="1" showInputMessage="1" showErrorMessage="1" sqref="T17 T13 T15">
      <formula1>INDIRECT("CRIT[CRITERIO]")</formula1>
    </dataValidation>
    <dataValidation type="list" allowBlank="1" showInputMessage="1" showErrorMessage="1" sqref="S17 S13 S15">
      <formula1>INDIRECT("ACTI[ACTIVO]")</formula1>
    </dataValidation>
    <dataValidation type="list" allowBlank="1" showInputMessage="1" showErrorMessage="1" sqref="Q17 Q13 Q15">
      <formula1>INDIRECT("OPER[OPER]")</formula1>
    </dataValidation>
    <dataValidation type="list" allowBlank="1" showInputMessage="1" showErrorMessage="1" sqref="O17 O13 O15">
      <formula1>INDIRECT("REPU[REPUT]")</formula1>
    </dataValidation>
    <dataValidation type="list" allowBlank="1" showInputMessage="1" showErrorMessage="1" sqref="M17 M13 M15">
      <formula1>INDIRECT("ECON[ECONO]")</formula1>
    </dataValidation>
    <dataValidation type="list" allowBlank="1" showInputMessage="1" showErrorMessage="1" sqref="J13 J15 J17">
      <formula1>INDIRECT("PERI[PERIODICIDAD]")</formula1>
    </dataValidation>
    <dataValidation type="list" allowBlank="1" showInputMessage="1" showErrorMessage="1" sqref="E13 E15 E17">
      <formula1>INDIRECT("CLAS[CLASIFICACION]")</formula1>
    </dataValidation>
    <dataValidation type="list" allowBlank="1" showInputMessage="1" showErrorMessage="1" sqref="D13 D15 D17">
      <formula1>INDIRECT("FACT[FACTOR]")</formula1>
    </dataValidation>
    <dataValidation type="list" allowBlank="1" showInputMessage="1" showErrorMessage="1" sqref="B13 B15 B17">
      <formula1>INDIRECT("PROC[PROCESOS]")</formula1>
    </dataValidation>
    <dataValidation type="list" allowBlank="1" showInputMessage="1" showErrorMessage="1" sqref="AD13:AD18">
      <formula1>INDIRECT("CONT[CONTROL]")</formula1>
    </dataValidation>
    <dataValidation type="list" allowBlank="1" showInputMessage="1" showErrorMessage="1" sqref="A5 A7 A15 A17 A19:A20 A9 A11:A13">
      <formula1>"SI,NO"</formula1>
    </dataValidation>
    <dataValidation type="list" allowBlank="1" showInputMessage="1" showErrorMessage="1" sqref="AF19:AF20 AG5:AG18">
      <formula1>"Manual,Automático"</formula1>
    </dataValidation>
    <dataValidation type="list" allowBlank="1" showInputMessage="1" showErrorMessage="1" sqref="AI19">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Listas!$K$2:$K$5</xm:f>
          </x14:formula1>
          <xm:sqref>S20</xm:sqref>
        </x14:dataValidation>
        <x14:dataValidation type="list" allowBlank="1" showInputMessage="1" showErrorMessage="1">
          <x14:formula1>
            <xm:f>Listas!$M$2:$M$15</xm:f>
          </x14:formula1>
          <xm:sqref>B20</xm:sqref>
        </x14:dataValidation>
        <x14:dataValidation type="list" allowBlank="1" showInputMessage="1" showErrorMessage="1">
          <x14:formula1>
            <xm:f>Listas!$L$2:$L$5</xm:f>
          </x14:formula1>
          <xm:sqref>T20</xm:sqref>
        </x14:dataValidation>
        <x14:dataValidation type="list" allowBlank="1" showInputMessage="1" showErrorMessage="1">
          <x14:formula1>
            <xm:f>Listas!$G$2:$G$11</xm:f>
          </x14:formula1>
          <xm:sqref>C20</xm:sqref>
        </x14:dataValidation>
        <x14:dataValidation type="list" allowBlank="1" showInputMessage="1" showErrorMessage="1">
          <x14:formula1>
            <xm:f>Listas!$B$2:$B$7</xm:f>
          </x14:formula1>
          <xm:sqref>D20</xm:sqref>
        </x14:dataValidation>
        <x14:dataValidation type="list" allowBlank="1" showInputMessage="1" showErrorMessage="1">
          <x14:formula1>
            <xm:f>Listas!$H$2:$H$3</xm:f>
          </x14:formula1>
          <xm:sqref>AI20</xm:sqref>
        </x14:dataValidation>
        <x14:dataValidation type="list" allowBlank="1" showInputMessage="1" showErrorMessage="1">
          <x14:formula1>
            <xm:f>Listas!$C$2:$C$8</xm:f>
          </x14:formula1>
          <xm:sqref>E20</xm:sqref>
        </x14:dataValidation>
        <x14:dataValidation type="list" allowBlank="1" showInputMessage="1" showErrorMessage="1">
          <x14:formula1>
            <xm:f>Listas!$F$2:$F$4</xm:f>
          </x14:formula1>
          <xm:sqref>AD20</xm:sqref>
        </x14:dataValidation>
        <x14:dataValidation type="list" allowBlank="1" showInputMessage="1" showErrorMessage="1">
          <x14:formula1>
            <xm:f>Listas!$Q$2:$Q$8</xm:f>
          </x14:formula1>
          <xm:sqref>J20</xm:sqref>
        </x14:dataValidation>
        <x14:dataValidation type="list" allowBlank="1" showInputMessage="1" showErrorMessage="1">
          <x14:formula1>
            <xm:f>Listas!$P$2:$P$7</xm:f>
          </x14:formula1>
          <xm:sqref>Q20</xm:sqref>
        </x14:dataValidation>
        <x14:dataValidation type="list" allowBlank="1" showInputMessage="1" showErrorMessage="1">
          <x14:formula1>
            <xm:f>Listas!$O$2:$O$7</xm:f>
          </x14:formula1>
          <xm:sqref>O20</xm:sqref>
        </x14:dataValidation>
        <x14:dataValidation type="list" allowBlank="1" showInputMessage="1" showErrorMessage="1">
          <x14:formula1>
            <xm:f>Listas!$N$2:$N$7</xm:f>
          </x14:formula1>
          <xm:sqref>M20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76"/>
  <sheetViews>
    <sheetView topLeftCell="G1" zoomScale="75" zoomScaleNormal="70" workbookViewId="0">
      <pane ySplit="3" topLeftCell="A16" activePane="bottomLeft" state="frozen"/>
      <selection pane="bottomLeft" activeCell="O19" sqref="O19"/>
    </sheetView>
  </sheetViews>
  <sheetFormatPr baseColWidth="10" defaultColWidth="11.42578125" defaultRowHeight="1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3.42578125" style="2"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44" width="11.5703125" style="3" customWidth="1"/>
    <col min="45" max="197" width="11.42578125" style="1"/>
    <col min="198" max="198" width="21.85546875" style="1" customWidth="1"/>
    <col min="199" max="199" width="13.85546875" style="1" customWidth="1"/>
    <col min="200" max="200" width="38.7109375" style="1" customWidth="1"/>
    <col min="201" max="201" width="3" style="1" bestFit="1" customWidth="1"/>
    <col min="202" max="202" width="32.28515625" style="1" customWidth="1"/>
    <col min="203" max="203" width="46.28515625" style="1" customWidth="1"/>
    <col min="204" max="204" width="19" style="1" customWidth="1"/>
    <col min="205" max="205" width="0" style="1" hidden="1" customWidth="1"/>
    <col min="206" max="206" width="17.7109375" style="1" customWidth="1"/>
    <col min="207" max="207" width="0" style="1" hidden="1" customWidth="1"/>
    <col min="208" max="208" width="22.28515625" style="1" customWidth="1"/>
    <col min="209" max="209" width="5.28515625" style="1" customWidth="1"/>
    <col min="210" max="210" width="36.28515625" style="1" customWidth="1"/>
    <col min="211" max="211" width="5.7109375" style="1" customWidth="1"/>
    <col min="212" max="212" width="0" style="1" hidden="1" customWidth="1"/>
    <col min="213" max="213" width="20.7109375" style="1" customWidth="1"/>
    <col min="214" max="214" width="4.85546875" style="1" customWidth="1"/>
    <col min="215" max="215" width="0" style="1" hidden="1" customWidth="1"/>
    <col min="216" max="216" width="24.7109375" style="1" customWidth="1"/>
    <col min="217" max="217" width="12.28515625" style="1" customWidth="1"/>
    <col min="218" max="218" width="0" style="1" hidden="1" customWidth="1"/>
    <col min="219" max="219" width="3.42578125" style="1" customWidth="1"/>
    <col min="220" max="220" width="0" style="1" hidden="1" customWidth="1"/>
    <col min="221" max="221" width="17.7109375" style="1" customWidth="1"/>
    <col min="222" max="222" width="3.42578125" style="1" customWidth="1"/>
    <col min="223" max="223" width="0" style="1" hidden="1" customWidth="1"/>
    <col min="224" max="224" width="23.7109375" style="1" customWidth="1"/>
    <col min="225" max="225" width="10" style="1" customWidth="1"/>
    <col min="226" max="226" width="0" style="1" hidden="1" customWidth="1"/>
    <col min="227" max="228" width="14.7109375" style="1" customWidth="1"/>
    <col min="229" max="229" width="12.85546875" style="1" customWidth="1"/>
    <col min="230" max="230" width="3.28515625" style="1" customWidth="1"/>
    <col min="231" max="231" width="30.28515625" style="1" customWidth="1"/>
    <col min="232" max="232" width="5" style="1" customWidth="1"/>
    <col min="233" max="233" width="0" style="1" hidden="1" customWidth="1"/>
    <col min="234" max="234" width="14.28515625" style="1" customWidth="1"/>
    <col min="235" max="235" width="5.7109375" style="1" customWidth="1"/>
    <col min="236" max="236" width="0" style="1" hidden="1" customWidth="1"/>
    <col min="237" max="237" width="17.28515625" style="1" customWidth="1"/>
    <col min="238" max="238" width="12.7109375" style="1" customWidth="1"/>
    <col min="239" max="239" width="0" style="1" hidden="1" customWidth="1"/>
    <col min="240" max="240" width="5.28515625" style="1" customWidth="1"/>
    <col min="241" max="241" width="0" style="1" hidden="1" customWidth="1"/>
    <col min="242" max="242" width="17" style="1" customWidth="1"/>
    <col min="243" max="243" width="6.28515625" style="1" customWidth="1"/>
    <col min="244" max="244" width="0" style="1" hidden="1" customWidth="1"/>
    <col min="245" max="245" width="14.28515625" style="1" customWidth="1"/>
    <col min="246" max="246" width="7.5703125" style="1" customWidth="1"/>
    <col min="247" max="247" width="0" style="1" hidden="1" customWidth="1"/>
    <col min="248" max="249" width="14.28515625" style="1" customWidth="1"/>
    <col min="250" max="250" width="20.85546875" style="1" customWidth="1"/>
    <col min="251" max="251" width="14.42578125" style="1" customWidth="1"/>
    <col min="252" max="252" width="15" style="1" customWidth="1"/>
    <col min="253" max="253" width="2.7109375" style="1" customWidth="1"/>
    <col min="254" max="254" width="11.7109375" style="1" customWidth="1"/>
    <col min="255" max="255" width="11.5703125" style="1" customWidth="1"/>
    <col min="256" max="256" width="2.28515625" style="1" customWidth="1"/>
    <col min="257" max="257" width="41" style="1" customWidth="1"/>
    <col min="258" max="258" width="14.28515625" style="1" customWidth="1"/>
    <col min="259" max="260" width="11.5703125" style="1" customWidth="1"/>
    <col min="261" max="261" width="21.85546875" style="1" customWidth="1"/>
    <col min="262" max="453" width="11.42578125" style="1"/>
    <col min="454" max="454" width="21.85546875" style="1" customWidth="1"/>
    <col min="455" max="455" width="13.85546875" style="1" customWidth="1"/>
    <col min="456" max="456" width="38.7109375" style="1" customWidth="1"/>
    <col min="457" max="457" width="3" style="1" bestFit="1" customWidth="1"/>
    <col min="458" max="458" width="32.28515625" style="1" customWidth="1"/>
    <col min="459" max="459" width="46.28515625" style="1" customWidth="1"/>
    <col min="460" max="460" width="19" style="1" customWidth="1"/>
    <col min="461" max="461" width="0" style="1" hidden="1" customWidth="1"/>
    <col min="462" max="462" width="17.7109375" style="1" customWidth="1"/>
    <col min="463" max="463" width="0" style="1" hidden="1" customWidth="1"/>
    <col min="464" max="464" width="22.28515625" style="1" customWidth="1"/>
    <col min="465" max="465" width="5.28515625" style="1" customWidth="1"/>
    <col min="466" max="466" width="36.28515625" style="1" customWidth="1"/>
    <col min="467" max="467" width="5.7109375" style="1" customWidth="1"/>
    <col min="468" max="468" width="0" style="1" hidden="1" customWidth="1"/>
    <col min="469" max="469" width="20.7109375" style="1" customWidth="1"/>
    <col min="470" max="470" width="4.85546875" style="1" customWidth="1"/>
    <col min="471" max="471" width="0" style="1" hidden="1" customWidth="1"/>
    <col min="472" max="472" width="24.7109375" style="1" customWidth="1"/>
    <col min="473" max="473" width="12.28515625" style="1" customWidth="1"/>
    <col min="474" max="474" width="0" style="1" hidden="1" customWidth="1"/>
    <col min="475" max="475" width="3.42578125" style="1" customWidth="1"/>
    <col min="476" max="476" width="0" style="1" hidden="1" customWidth="1"/>
    <col min="477" max="477" width="17.7109375" style="1" customWidth="1"/>
    <col min="478" max="478" width="3.42578125" style="1" customWidth="1"/>
    <col min="479" max="479" width="0" style="1" hidden="1" customWidth="1"/>
    <col min="480" max="480" width="23.7109375" style="1" customWidth="1"/>
    <col min="481" max="481" width="10" style="1" customWidth="1"/>
    <col min="482" max="482" width="0" style="1" hidden="1" customWidth="1"/>
    <col min="483" max="484" width="14.7109375" style="1" customWidth="1"/>
    <col min="485" max="485" width="12.85546875" style="1" customWidth="1"/>
    <col min="486" max="486" width="3.28515625" style="1" customWidth="1"/>
    <col min="487" max="487" width="30.28515625" style="1" customWidth="1"/>
    <col min="488" max="488" width="5" style="1" customWidth="1"/>
    <col min="489" max="489" width="0" style="1" hidden="1" customWidth="1"/>
    <col min="490" max="490" width="14.28515625" style="1" customWidth="1"/>
    <col min="491" max="491" width="5.7109375" style="1" customWidth="1"/>
    <col min="492" max="492" width="0" style="1" hidden="1" customWidth="1"/>
    <col min="493" max="493" width="17.28515625" style="1" customWidth="1"/>
    <col min="494" max="494" width="12.7109375" style="1" customWidth="1"/>
    <col min="495" max="495" width="0" style="1" hidden="1" customWidth="1"/>
    <col min="496" max="496" width="5.28515625" style="1" customWidth="1"/>
    <col min="497" max="497" width="0" style="1" hidden="1" customWidth="1"/>
    <col min="498" max="498" width="17" style="1" customWidth="1"/>
    <col min="499" max="499" width="6.28515625" style="1" customWidth="1"/>
    <col min="500" max="500" width="0" style="1" hidden="1" customWidth="1"/>
    <col min="501" max="501" width="14.28515625" style="1" customWidth="1"/>
    <col min="502" max="502" width="7.5703125" style="1" customWidth="1"/>
    <col min="503" max="503" width="0" style="1" hidden="1" customWidth="1"/>
    <col min="504" max="505" width="14.28515625" style="1" customWidth="1"/>
    <col min="506" max="506" width="20.85546875" style="1" customWidth="1"/>
    <col min="507" max="507" width="14.42578125" style="1" customWidth="1"/>
    <col min="508" max="508" width="15" style="1" customWidth="1"/>
    <col min="509" max="509" width="2.7109375" style="1" customWidth="1"/>
    <col min="510" max="510" width="11.7109375" style="1" customWidth="1"/>
    <col min="511" max="511" width="11.5703125" style="1" customWidth="1"/>
    <col min="512" max="512" width="2.28515625" style="1" customWidth="1"/>
    <col min="513" max="513" width="41" style="1" customWidth="1"/>
    <col min="514" max="514" width="14.28515625" style="1" customWidth="1"/>
    <col min="515" max="516" width="11.5703125" style="1" customWidth="1"/>
    <col min="517" max="517" width="21.85546875" style="1" customWidth="1"/>
    <col min="518" max="709" width="11.42578125" style="1"/>
    <col min="710" max="710" width="21.85546875" style="1" customWidth="1"/>
    <col min="711" max="711" width="13.85546875" style="1" customWidth="1"/>
    <col min="712" max="712" width="38.7109375" style="1" customWidth="1"/>
    <col min="713" max="713" width="3" style="1" bestFit="1" customWidth="1"/>
    <col min="714" max="714" width="32.28515625" style="1" customWidth="1"/>
    <col min="715" max="715" width="46.28515625" style="1" customWidth="1"/>
    <col min="716" max="716" width="19" style="1" customWidth="1"/>
    <col min="717" max="717" width="0" style="1" hidden="1" customWidth="1"/>
    <col min="718" max="718" width="17.7109375" style="1" customWidth="1"/>
    <col min="719" max="719" width="0" style="1" hidden="1" customWidth="1"/>
    <col min="720" max="720" width="22.28515625" style="1" customWidth="1"/>
    <col min="721" max="721" width="5.28515625" style="1" customWidth="1"/>
    <col min="722" max="722" width="36.28515625" style="1" customWidth="1"/>
    <col min="723" max="723" width="5.7109375" style="1" customWidth="1"/>
    <col min="724" max="724" width="0" style="1" hidden="1" customWidth="1"/>
    <col min="725" max="725" width="20.7109375" style="1" customWidth="1"/>
    <col min="726" max="726" width="4.85546875" style="1" customWidth="1"/>
    <col min="727" max="727" width="0" style="1" hidden="1" customWidth="1"/>
    <col min="728" max="728" width="24.7109375" style="1" customWidth="1"/>
    <col min="729" max="729" width="12.28515625" style="1" customWidth="1"/>
    <col min="730" max="730" width="0" style="1" hidden="1" customWidth="1"/>
    <col min="731" max="731" width="3.42578125" style="1" customWidth="1"/>
    <col min="732" max="732" width="0" style="1" hidden="1" customWidth="1"/>
    <col min="733" max="733" width="17.7109375" style="1" customWidth="1"/>
    <col min="734" max="734" width="3.42578125" style="1" customWidth="1"/>
    <col min="735" max="735" width="0" style="1" hidden="1" customWidth="1"/>
    <col min="736" max="736" width="23.7109375" style="1" customWidth="1"/>
    <col min="737" max="737" width="10" style="1" customWidth="1"/>
    <col min="738" max="738" width="0" style="1" hidden="1" customWidth="1"/>
    <col min="739" max="740" width="14.7109375" style="1" customWidth="1"/>
    <col min="741" max="741" width="12.85546875" style="1" customWidth="1"/>
    <col min="742" max="742" width="3.28515625" style="1" customWidth="1"/>
    <col min="743" max="743" width="30.28515625" style="1" customWidth="1"/>
    <col min="744" max="744" width="5" style="1" customWidth="1"/>
    <col min="745" max="745" width="0" style="1" hidden="1" customWidth="1"/>
    <col min="746" max="746" width="14.28515625" style="1" customWidth="1"/>
    <col min="747" max="747" width="5.7109375" style="1" customWidth="1"/>
    <col min="748" max="748" width="0" style="1" hidden="1" customWidth="1"/>
    <col min="749" max="749" width="17.28515625" style="1" customWidth="1"/>
    <col min="750" max="750" width="12.7109375" style="1" customWidth="1"/>
    <col min="751" max="751" width="0" style="1" hidden="1" customWidth="1"/>
    <col min="752" max="752" width="5.28515625" style="1" customWidth="1"/>
    <col min="753" max="753" width="0" style="1" hidden="1" customWidth="1"/>
    <col min="754" max="754" width="17" style="1" customWidth="1"/>
    <col min="755" max="755" width="6.28515625" style="1" customWidth="1"/>
    <col min="756" max="756" width="0" style="1" hidden="1" customWidth="1"/>
    <col min="757" max="757" width="14.28515625" style="1" customWidth="1"/>
    <col min="758" max="758" width="7.5703125" style="1" customWidth="1"/>
    <col min="759" max="759" width="0" style="1" hidden="1" customWidth="1"/>
    <col min="760" max="761" width="14.28515625" style="1" customWidth="1"/>
    <col min="762" max="762" width="20.85546875" style="1" customWidth="1"/>
    <col min="763" max="763" width="14.42578125" style="1" customWidth="1"/>
    <col min="764" max="764" width="15" style="1" customWidth="1"/>
    <col min="765" max="765" width="2.7109375" style="1" customWidth="1"/>
    <col min="766" max="766" width="11.7109375" style="1" customWidth="1"/>
    <col min="767" max="767" width="11.5703125" style="1" customWidth="1"/>
    <col min="768" max="768" width="2.28515625" style="1" customWidth="1"/>
    <col min="769" max="769" width="41" style="1" customWidth="1"/>
    <col min="770" max="770" width="14.28515625" style="1" customWidth="1"/>
    <col min="771" max="772" width="11.5703125" style="1" customWidth="1"/>
    <col min="773" max="773" width="21.85546875" style="1" customWidth="1"/>
    <col min="774" max="965" width="11.42578125" style="1"/>
    <col min="966" max="966" width="21.85546875" style="1" customWidth="1"/>
    <col min="967" max="967" width="13.85546875" style="1" customWidth="1"/>
    <col min="968" max="968" width="38.7109375" style="1" customWidth="1"/>
    <col min="969" max="969" width="3" style="1" bestFit="1" customWidth="1"/>
    <col min="970" max="970" width="32.28515625" style="1" customWidth="1"/>
    <col min="971" max="971" width="46.28515625" style="1" customWidth="1"/>
    <col min="972" max="972" width="19" style="1" customWidth="1"/>
    <col min="973" max="973" width="0" style="1" hidden="1" customWidth="1"/>
    <col min="974" max="974" width="17.7109375" style="1" customWidth="1"/>
    <col min="975" max="975" width="0" style="1" hidden="1" customWidth="1"/>
    <col min="976" max="976" width="22.28515625" style="1" customWidth="1"/>
    <col min="977" max="977" width="5.28515625" style="1" customWidth="1"/>
    <col min="978" max="978" width="36.28515625" style="1" customWidth="1"/>
    <col min="979" max="979" width="5.7109375" style="1" customWidth="1"/>
    <col min="980" max="980" width="0" style="1" hidden="1" customWidth="1"/>
    <col min="981" max="981" width="20.7109375" style="1" customWidth="1"/>
    <col min="982" max="982" width="4.85546875" style="1" customWidth="1"/>
    <col min="983" max="983" width="0" style="1" hidden="1" customWidth="1"/>
    <col min="984" max="984" width="24.7109375" style="1" customWidth="1"/>
    <col min="985" max="985" width="12.28515625" style="1" customWidth="1"/>
    <col min="986" max="986" width="0" style="1" hidden="1" customWidth="1"/>
    <col min="987" max="987" width="3.42578125" style="1" customWidth="1"/>
    <col min="988" max="988" width="0" style="1" hidden="1" customWidth="1"/>
    <col min="989" max="989" width="17.7109375" style="1" customWidth="1"/>
    <col min="990" max="990" width="3.42578125" style="1" customWidth="1"/>
    <col min="991" max="991" width="0" style="1" hidden="1" customWidth="1"/>
    <col min="992" max="992" width="23.7109375" style="1" customWidth="1"/>
    <col min="993" max="993" width="10" style="1" customWidth="1"/>
    <col min="994" max="994" width="0" style="1" hidden="1" customWidth="1"/>
    <col min="995" max="996" width="14.7109375" style="1" customWidth="1"/>
    <col min="997" max="997" width="12.85546875" style="1" customWidth="1"/>
    <col min="998" max="998" width="3.28515625" style="1" customWidth="1"/>
    <col min="999" max="999" width="30.28515625" style="1" customWidth="1"/>
    <col min="1000" max="1000" width="5" style="1" customWidth="1"/>
    <col min="1001" max="1001" width="0" style="1" hidden="1" customWidth="1"/>
    <col min="1002" max="1002" width="14.28515625" style="1" customWidth="1"/>
    <col min="1003" max="1003" width="5.7109375" style="1" customWidth="1"/>
    <col min="1004" max="1004" width="0" style="1" hidden="1" customWidth="1"/>
    <col min="1005" max="1005" width="17.28515625" style="1" customWidth="1"/>
    <col min="1006" max="1006" width="12.7109375" style="1" customWidth="1"/>
    <col min="1007" max="1007" width="0" style="1" hidden="1" customWidth="1"/>
    <col min="1008" max="1008" width="5.28515625" style="1" customWidth="1"/>
    <col min="1009" max="1009" width="0" style="1" hidden="1" customWidth="1"/>
    <col min="1010" max="1010" width="17" style="1" customWidth="1"/>
    <col min="1011" max="1011" width="6.28515625" style="1" customWidth="1"/>
    <col min="1012" max="1012" width="0" style="1" hidden="1" customWidth="1"/>
    <col min="1013" max="1013" width="14.28515625" style="1" customWidth="1"/>
    <col min="1014" max="1014" width="7.5703125" style="1" customWidth="1"/>
    <col min="1015" max="1015" width="0" style="1" hidden="1" customWidth="1"/>
    <col min="1016" max="1017" width="14.28515625" style="1" customWidth="1"/>
    <col min="1018" max="1018" width="20.85546875" style="1" customWidth="1"/>
    <col min="1019" max="1019" width="14.42578125" style="1" customWidth="1"/>
    <col min="1020" max="1020" width="15" style="1" customWidth="1"/>
    <col min="1021" max="1021" width="2.7109375" style="1" customWidth="1"/>
    <col min="1022" max="1022" width="11.7109375" style="1" customWidth="1"/>
    <col min="1023" max="1023" width="11.5703125" style="1" customWidth="1"/>
    <col min="1024" max="1024" width="2.28515625" style="1" customWidth="1"/>
    <col min="1025" max="1025" width="41" style="1" customWidth="1"/>
    <col min="1026" max="1026" width="14.28515625" style="1" customWidth="1"/>
    <col min="1027" max="1028" width="11.5703125" style="1" customWidth="1"/>
    <col min="1029" max="1029" width="21.85546875" style="1" customWidth="1"/>
    <col min="1030" max="1221" width="11.42578125" style="1"/>
    <col min="1222" max="1222" width="21.85546875" style="1" customWidth="1"/>
    <col min="1223" max="1223" width="13.85546875" style="1" customWidth="1"/>
    <col min="1224" max="1224" width="38.7109375" style="1" customWidth="1"/>
    <col min="1225" max="1225" width="3" style="1" bestFit="1" customWidth="1"/>
    <col min="1226" max="1226" width="32.28515625" style="1" customWidth="1"/>
    <col min="1227" max="1227" width="46.28515625" style="1" customWidth="1"/>
    <col min="1228" max="1228" width="19" style="1" customWidth="1"/>
    <col min="1229" max="1229" width="0" style="1" hidden="1" customWidth="1"/>
    <col min="1230" max="1230" width="17.7109375" style="1" customWidth="1"/>
    <col min="1231" max="1231" width="0" style="1" hidden="1" customWidth="1"/>
    <col min="1232" max="1232" width="22.28515625" style="1" customWidth="1"/>
    <col min="1233" max="1233" width="5.28515625" style="1" customWidth="1"/>
    <col min="1234" max="1234" width="36.28515625" style="1" customWidth="1"/>
    <col min="1235" max="1235" width="5.7109375" style="1" customWidth="1"/>
    <col min="1236" max="1236" width="0" style="1" hidden="1" customWidth="1"/>
    <col min="1237" max="1237" width="20.7109375" style="1" customWidth="1"/>
    <col min="1238" max="1238" width="4.85546875" style="1" customWidth="1"/>
    <col min="1239" max="1239" width="0" style="1" hidden="1" customWidth="1"/>
    <col min="1240" max="1240" width="24.7109375" style="1" customWidth="1"/>
    <col min="1241" max="1241" width="12.28515625" style="1" customWidth="1"/>
    <col min="1242" max="1242" width="0" style="1" hidden="1" customWidth="1"/>
    <col min="1243" max="1243" width="3.42578125" style="1" customWidth="1"/>
    <col min="1244" max="1244" width="0" style="1" hidden="1" customWidth="1"/>
    <col min="1245" max="1245" width="17.7109375" style="1" customWidth="1"/>
    <col min="1246" max="1246" width="3.42578125" style="1" customWidth="1"/>
    <col min="1247" max="1247" width="0" style="1" hidden="1" customWidth="1"/>
    <col min="1248" max="1248" width="23.7109375" style="1" customWidth="1"/>
    <col min="1249" max="1249" width="10" style="1" customWidth="1"/>
    <col min="1250" max="1250" width="0" style="1" hidden="1" customWidth="1"/>
    <col min="1251" max="1252" width="14.7109375" style="1" customWidth="1"/>
    <col min="1253" max="1253" width="12.85546875" style="1" customWidth="1"/>
    <col min="1254" max="1254" width="3.28515625" style="1" customWidth="1"/>
    <col min="1255" max="1255" width="30.28515625" style="1" customWidth="1"/>
    <col min="1256" max="1256" width="5" style="1" customWidth="1"/>
    <col min="1257" max="1257" width="0" style="1" hidden="1" customWidth="1"/>
    <col min="1258" max="1258" width="14.28515625" style="1" customWidth="1"/>
    <col min="1259" max="1259" width="5.7109375" style="1" customWidth="1"/>
    <col min="1260" max="1260" width="0" style="1" hidden="1" customWidth="1"/>
    <col min="1261" max="1261" width="17.28515625" style="1" customWidth="1"/>
    <col min="1262" max="1262" width="12.7109375" style="1" customWidth="1"/>
    <col min="1263" max="1263" width="0" style="1" hidden="1" customWidth="1"/>
    <col min="1264" max="1264" width="5.28515625" style="1" customWidth="1"/>
    <col min="1265" max="1265" width="0" style="1" hidden="1" customWidth="1"/>
    <col min="1266" max="1266" width="17" style="1" customWidth="1"/>
    <col min="1267" max="1267" width="6.28515625" style="1" customWidth="1"/>
    <col min="1268" max="1268" width="0" style="1" hidden="1" customWidth="1"/>
    <col min="1269" max="1269" width="14.28515625" style="1" customWidth="1"/>
    <col min="1270" max="1270" width="7.5703125" style="1" customWidth="1"/>
    <col min="1271" max="1271" width="0" style="1" hidden="1" customWidth="1"/>
    <col min="1272" max="1273" width="14.28515625" style="1" customWidth="1"/>
    <col min="1274" max="1274" width="20.85546875" style="1" customWidth="1"/>
    <col min="1275" max="1275" width="14.42578125" style="1" customWidth="1"/>
    <col min="1276" max="1276" width="15" style="1" customWidth="1"/>
    <col min="1277" max="1277" width="2.7109375" style="1" customWidth="1"/>
    <col min="1278" max="1278" width="11.7109375" style="1" customWidth="1"/>
    <col min="1279" max="1279" width="11.5703125" style="1" customWidth="1"/>
    <col min="1280" max="1280" width="2.28515625" style="1" customWidth="1"/>
    <col min="1281" max="1281" width="41" style="1" customWidth="1"/>
    <col min="1282" max="1282" width="14.28515625" style="1" customWidth="1"/>
    <col min="1283" max="1284" width="11.5703125" style="1" customWidth="1"/>
    <col min="1285" max="1285" width="21.85546875" style="1" customWidth="1"/>
    <col min="1286" max="1477" width="11.42578125" style="1"/>
    <col min="1478" max="1478" width="21.85546875" style="1" customWidth="1"/>
    <col min="1479" max="1479" width="13.85546875" style="1" customWidth="1"/>
    <col min="1480" max="1480" width="38.7109375" style="1" customWidth="1"/>
    <col min="1481" max="1481" width="3" style="1" bestFit="1" customWidth="1"/>
    <col min="1482" max="1482" width="32.28515625" style="1" customWidth="1"/>
    <col min="1483" max="1483" width="46.28515625" style="1" customWidth="1"/>
    <col min="1484" max="1484" width="19" style="1" customWidth="1"/>
    <col min="1485" max="1485" width="0" style="1" hidden="1" customWidth="1"/>
    <col min="1486" max="1486" width="17.7109375" style="1" customWidth="1"/>
    <col min="1487" max="1487" width="0" style="1" hidden="1" customWidth="1"/>
    <col min="1488" max="1488" width="22.28515625" style="1" customWidth="1"/>
    <col min="1489" max="1489" width="5.28515625" style="1" customWidth="1"/>
    <col min="1490" max="1490" width="36.28515625" style="1" customWidth="1"/>
    <col min="1491" max="1491" width="5.7109375" style="1" customWidth="1"/>
    <col min="1492" max="1492" width="0" style="1" hidden="1" customWidth="1"/>
    <col min="1493" max="1493" width="20.7109375" style="1" customWidth="1"/>
    <col min="1494" max="1494" width="4.85546875" style="1" customWidth="1"/>
    <col min="1495" max="1495" width="0" style="1" hidden="1" customWidth="1"/>
    <col min="1496" max="1496" width="24.7109375" style="1" customWidth="1"/>
    <col min="1497" max="1497" width="12.28515625" style="1" customWidth="1"/>
    <col min="1498" max="1498" width="0" style="1" hidden="1" customWidth="1"/>
    <col min="1499" max="1499" width="3.42578125" style="1" customWidth="1"/>
    <col min="1500" max="1500" width="0" style="1" hidden="1" customWidth="1"/>
    <col min="1501" max="1501" width="17.7109375" style="1" customWidth="1"/>
    <col min="1502" max="1502" width="3.42578125" style="1" customWidth="1"/>
    <col min="1503" max="1503" width="0" style="1" hidden="1" customWidth="1"/>
    <col min="1504" max="1504" width="23.7109375" style="1" customWidth="1"/>
    <col min="1505" max="1505" width="10" style="1" customWidth="1"/>
    <col min="1506" max="1506" width="0" style="1" hidden="1" customWidth="1"/>
    <col min="1507" max="1508" width="14.7109375" style="1" customWidth="1"/>
    <col min="1509" max="1509" width="12.85546875" style="1" customWidth="1"/>
    <col min="1510" max="1510" width="3.28515625" style="1" customWidth="1"/>
    <col min="1511" max="1511" width="30.28515625" style="1" customWidth="1"/>
    <col min="1512" max="1512" width="5" style="1" customWidth="1"/>
    <col min="1513" max="1513" width="0" style="1" hidden="1" customWidth="1"/>
    <col min="1514" max="1514" width="14.28515625" style="1" customWidth="1"/>
    <col min="1515" max="1515" width="5.7109375" style="1" customWidth="1"/>
    <col min="1516" max="1516" width="0" style="1" hidden="1" customWidth="1"/>
    <col min="1517" max="1517" width="17.28515625" style="1" customWidth="1"/>
    <col min="1518" max="1518" width="12.7109375" style="1" customWidth="1"/>
    <col min="1519" max="1519" width="0" style="1" hidden="1" customWidth="1"/>
    <col min="1520" max="1520" width="5.28515625" style="1" customWidth="1"/>
    <col min="1521" max="1521" width="0" style="1" hidden="1" customWidth="1"/>
    <col min="1522" max="1522" width="17" style="1" customWidth="1"/>
    <col min="1523" max="1523" width="6.28515625" style="1" customWidth="1"/>
    <col min="1524" max="1524" width="0" style="1" hidden="1" customWidth="1"/>
    <col min="1525" max="1525" width="14.28515625" style="1" customWidth="1"/>
    <col min="1526" max="1526" width="7.5703125" style="1" customWidth="1"/>
    <col min="1527" max="1527" width="0" style="1" hidden="1" customWidth="1"/>
    <col min="1528" max="1529" width="14.28515625" style="1" customWidth="1"/>
    <col min="1530" max="1530" width="20.85546875" style="1" customWidth="1"/>
    <col min="1531" max="1531" width="14.42578125" style="1" customWidth="1"/>
    <col min="1532" max="1532" width="15" style="1" customWidth="1"/>
    <col min="1533" max="1533" width="2.7109375" style="1" customWidth="1"/>
    <col min="1534" max="1534" width="11.7109375" style="1" customWidth="1"/>
    <col min="1535" max="1535" width="11.5703125" style="1" customWidth="1"/>
    <col min="1536" max="1536" width="2.28515625" style="1" customWidth="1"/>
    <col min="1537" max="1537" width="41" style="1" customWidth="1"/>
    <col min="1538" max="1538" width="14.28515625" style="1" customWidth="1"/>
    <col min="1539" max="1540" width="11.5703125" style="1" customWidth="1"/>
    <col min="1541" max="1541" width="21.85546875" style="1" customWidth="1"/>
    <col min="1542" max="1733" width="11.42578125" style="1"/>
    <col min="1734" max="1734" width="21.85546875" style="1" customWidth="1"/>
    <col min="1735" max="1735" width="13.85546875" style="1" customWidth="1"/>
    <col min="1736" max="1736" width="38.7109375" style="1" customWidth="1"/>
    <col min="1737" max="1737" width="3" style="1" bestFit="1" customWidth="1"/>
    <col min="1738" max="1738" width="32.28515625" style="1" customWidth="1"/>
    <col min="1739" max="1739" width="46.28515625" style="1" customWidth="1"/>
    <col min="1740" max="1740" width="19" style="1" customWidth="1"/>
    <col min="1741" max="1741" width="0" style="1" hidden="1" customWidth="1"/>
    <col min="1742" max="1742" width="17.7109375" style="1" customWidth="1"/>
    <col min="1743" max="1743" width="0" style="1" hidden="1" customWidth="1"/>
    <col min="1744" max="1744" width="22.28515625" style="1" customWidth="1"/>
    <col min="1745" max="1745" width="5.28515625" style="1" customWidth="1"/>
    <col min="1746" max="1746" width="36.28515625" style="1" customWidth="1"/>
    <col min="1747" max="1747" width="5.7109375" style="1" customWidth="1"/>
    <col min="1748" max="1748" width="0" style="1" hidden="1" customWidth="1"/>
    <col min="1749" max="1749" width="20.7109375" style="1" customWidth="1"/>
    <col min="1750" max="1750" width="4.85546875" style="1" customWidth="1"/>
    <col min="1751" max="1751" width="0" style="1" hidden="1" customWidth="1"/>
    <col min="1752" max="1752" width="24.7109375" style="1" customWidth="1"/>
    <col min="1753" max="1753" width="12.28515625" style="1" customWidth="1"/>
    <col min="1754" max="1754" width="0" style="1" hidden="1" customWidth="1"/>
    <col min="1755" max="1755" width="3.42578125" style="1" customWidth="1"/>
    <col min="1756" max="1756" width="0" style="1" hidden="1" customWidth="1"/>
    <col min="1757" max="1757" width="17.7109375" style="1" customWidth="1"/>
    <col min="1758" max="1758" width="3.42578125" style="1" customWidth="1"/>
    <col min="1759" max="1759" width="0" style="1" hidden="1" customWidth="1"/>
    <col min="1760" max="1760" width="23.7109375" style="1" customWidth="1"/>
    <col min="1761" max="1761" width="10" style="1" customWidth="1"/>
    <col min="1762" max="1762" width="0" style="1" hidden="1" customWidth="1"/>
    <col min="1763" max="1764" width="14.7109375" style="1" customWidth="1"/>
    <col min="1765" max="1765" width="12.85546875" style="1" customWidth="1"/>
    <col min="1766" max="1766" width="3.28515625" style="1" customWidth="1"/>
    <col min="1767" max="1767" width="30.28515625" style="1" customWidth="1"/>
    <col min="1768" max="1768" width="5" style="1" customWidth="1"/>
    <col min="1769" max="1769" width="0" style="1" hidden="1" customWidth="1"/>
    <col min="1770" max="1770" width="14.28515625" style="1" customWidth="1"/>
    <col min="1771" max="1771" width="5.7109375" style="1" customWidth="1"/>
    <col min="1772" max="1772" width="0" style="1" hidden="1" customWidth="1"/>
    <col min="1773" max="1773" width="17.28515625" style="1" customWidth="1"/>
    <col min="1774" max="1774" width="12.7109375" style="1" customWidth="1"/>
    <col min="1775" max="1775" width="0" style="1" hidden="1" customWidth="1"/>
    <col min="1776" max="1776" width="5.28515625" style="1" customWidth="1"/>
    <col min="1777" max="1777" width="0" style="1" hidden="1" customWidth="1"/>
    <col min="1778" max="1778" width="17" style="1" customWidth="1"/>
    <col min="1779" max="1779" width="6.28515625" style="1" customWidth="1"/>
    <col min="1780" max="1780" width="0" style="1" hidden="1" customWidth="1"/>
    <col min="1781" max="1781" width="14.28515625" style="1" customWidth="1"/>
    <col min="1782" max="1782" width="7.5703125" style="1" customWidth="1"/>
    <col min="1783" max="1783" width="0" style="1" hidden="1" customWidth="1"/>
    <col min="1784" max="1785" width="14.28515625" style="1" customWidth="1"/>
    <col min="1786" max="1786" width="20.85546875" style="1" customWidth="1"/>
    <col min="1787" max="1787" width="14.42578125" style="1" customWidth="1"/>
    <col min="1788" max="1788" width="15" style="1" customWidth="1"/>
    <col min="1789" max="1789" width="2.7109375" style="1" customWidth="1"/>
    <col min="1790" max="1790" width="11.7109375" style="1" customWidth="1"/>
    <col min="1791" max="1791" width="11.5703125" style="1" customWidth="1"/>
    <col min="1792" max="1792" width="2.28515625" style="1" customWidth="1"/>
    <col min="1793" max="1793" width="41" style="1" customWidth="1"/>
    <col min="1794" max="1794" width="14.28515625" style="1" customWidth="1"/>
    <col min="1795" max="1796" width="11.5703125" style="1" customWidth="1"/>
    <col min="1797" max="1797" width="21.85546875" style="1" customWidth="1"/>
    <col min="1798" max="1989" width="11.42578125" style="1"/>
    <col min="1990" max="1990" width="21.85546875" style="1" customWidth="1"/>
    <col min="1991" max="1991" width="13.85546875" style="1" customWidth="1"/>
    <col min="1992" max="1992" width="38.7109375" style="1" customWidth="1"/>
    <col min="1993" max="1993" width="3" style="1" bestFit="1" customWidth="1"/>
    <col min="1994" max="1994" width="32.28515625" style="1" customWidth="1"/>
    <col min="1995" max="1995" width="46.28515625" style="1" customWidth="1"/>
    <col min="1996" max="1996" width="19" style="1" customWidth="1"/>
    <col min="1997" max="1997" width="0" style="1" hidden="1" customWidth="1"/>
    <col min="1998" max="1998" width="17.7109375" style="1" customWidth="1"/>
    <col min="1999" max="1999" width="0" style="1" hidden="1" customWidth="1"/>
    <col min="2000" max="2000" width="22.28515625" style="1" customWidth="1"/>
    <col min="2001" max="2001" width="5.28515625" style="1" customWidth="1"/>
    <col min="2002" max="2002" width="36.28515625" style="1" customWidth="1"/>
    <col min="2003" max="2003" width="5.7109375" style="1" customWidth="1"/>
    <col min="2004" max="2004" width="0" style="1" hidden="1" customWidth="1"/>
    <col min="2005" max="2005" width="20.7109375" style="1" customWidth="1"/>
    <col min="2006" max="2006" width="4.85546875" style="1" customWidth="1"/>
    <col min="2007" max="2007" width="0" style="1" hidden="1" customWidth="1"/>
    <col min="2008" max="2008" width="24.7109375" style="1" customWidth="1"/>
    <col min="2009" max="2009" width="12.28515625" style="1" customWidth="1"/>
    <col min="2010" max="2010" width="0" style="1" hidden="1" customWidth="1"/>
    <col min="2011" max="2011" width="3.42578125" style="1" customWidth="1"/>
    <col min="2012" max="2012" width="0" style="1" hidden="1" customWidth="1"/>
    <col min="2013" max="2013" width="17.7109375" style="1" customWidth="1"/>
    <col min="2014" max="2014" width="3.42578125" style="1" customWidth="1"/>
    <col min="2015" max="2015" width="0" style="1" hidden="1" customWidth="1"/>
    <col min="2016" max="2016" width="23.7109375" style="1" customWidth="1"/>
    <col min="2017" max="2017" width="10" style="1" customWidth="1"/>
    <col min="2018" max="2018" width="0" style="1" hidden="1" customWidth="1"/>
    <col min="2019" max="2020" width="14.7109375" style="1" customWidth="1"/>
    <col min="2021" max="2021" width="12.85546875" style="1" customWidth="1"/>
    <col min="2022" max="2022" width="3.28515625" style="1" customWidth="1"/>
    <col min="2023" max="2023" width="30.28515625" style="1" customWidth="1"/>
    <col min="2024" max="2024" width="5" style="1" customWidth="1"/>
    <col min="2025" max="2025" width="0" style="1" hidden="1" customWidth="1"/>
    <col min="2026" max="2026" width="14.28515625" style="1" customWidth="1"/>
    <col min="2027" max="2027" width="5.7109375" style="1" customWidth="1"/>
    <col min="2028" max="2028" width="0" style="1" hidden="1" customWidth="1"/>
    <col min="2029" max="2029" width="17.28515625" style="1" customWidth="1"/>
    <col min="2030" max="2030" width="12.7109375" style="1" customWidth="1"/>
    <col min="2031" max="2031" width="0" style="1" hidden="1" customWidth="1"/>
    <col min="2032" max="2032" width="5.28515625" style="1" customWidth="1"/>
    <col min="2033" max="2033" width="0" style="1" hidden="1" customWidth="1"/>
    <col min="2034" max="2034" width="17" style="1" customWidth="1"/>
    <col min="2035" max="2035" width="6.28515625" style="1" customWidth="1"/>
    <col min="2036" max="2036" width="0" style="1" hidden="1" customWidth="1"/>
    <col min="2037" max="2037" width="14.28515625" style="1" customWidth="1"/>
    <col min="2038" max="2038" width="7.5703125" style="1" customWidth="1"/>
    <col min="2039" max="2039" width="0" style="1" hidden="1" customWidth="1"/>
    <col min="2040" max="2041" width="14.28515625" style="1" customWidth="1"/>
    <col min="2042" max="2042" width="20.85546875" style="1" customWidth="1"/>
    <col min="2043" max="2043" width="14.42578125" style="1" customWidth="1"/>
    <col min="2044" max="2044" width="15" style="1" customWidth="1"/>
    <col min="2045" max="2045" width="2.7109375" style="1" customWidth="1"/>
    <col min="2046" max="2046" width="11.7109375" style="1" customWidth="1"/>
    <col min="2047" max="2047" width="11.5703125" style="1" customWidth="1"/>
    <col min="2048" max="2048" width="2.28515625" style="1" customWidth="1"/>
    <col min="2049" max="2049" width="41" style="1" customWidth="1"/>
    <col min="2050" max="2050" width="14.28515625" style="1" customWidth="1"/>
    <col min="2051" max="2052" width="11.5703125" style="1" customWidth="1"/>
    <col min="2053" max="2053" width="21.85546875" style="1" customWidth="1"/>
    <col min="2054" max="2245" width="11.42578125" style="1"/>
    <col min="2246" max="2246" width="21.85546875" style="1" customWidth="1"/>
    <col min="2247" max="2247" width="13.85546875" style="1" customWidth="1"/>
    <col min="2248" max="2248" width="38.7109375" style="1" customWidth="1"/>
    <col min="2249" max="2249" width="3" style="1" bestFit="1" customWidth="1"/>
    <col min="2250" max="2250" width="32.28515625" style="1" customWidth="1"/>
    <col min="2251" max="2251" width="46.28515625" style="1" customWidth="1"/>
    <col min="2252" max="2252" width="19" style="1" customWidth="1"/>
    <col min="2253" max="2253" width="0" style="1" hidden="1" customWidth="1"/>
    <col min="2254" max="2254" width="17.7109375" style="1" customWidth="1"/>
    <col min="2255" max="2255" width="0" style="1" hidden="1" customWidth="1"/>
    <col min="2256" max="2256" width="22.28515625" style="1" customWidth="1"/>
    <col min="2257" max="2257" width="5.28515625" style="1" customWidth="1"/>
    <col min="2258" max="2258" width="36.28515625" style="1" customWidth="1"/>
    <col min="2259" max="2259" width="5.7109375" style="1" customWidth="1"/>
    <col min="2260" max="2260" width="0" style="1" hidden="1" customWidth="1"/>
    <col min="2261" max="2261" width="20.7109375" style="1" customWidth="1"/>
    <col min="2262" max="2262" width="4.85546875" style="1" customWidth="1"/>
    <col min="2263" max="2263" width="0" style="1" hidden="1" customWidth="1"/>
    <col min="2264" max="2264" width="24.7109375" style="1" customWidth="1"/>
    <col min="2265" max="2265" width="12.28515625" style="1" customWidth="1"/>
    <col min="2266" max="2266" width="0" style="1" hidden="1" customWidth="1"/>
    <col min="2267" max="2267" width="3.42578125" style="1" customWidth="1"/>
    <col min="2268" max="2268" width="0" style="1" hidden="1" customWidth="1"/>
    <col min="2269" max="2269" width="17.7109375" style="1" customWidth="1"/>
    <col min="2270" max="2270" width="3.42578125" style="1" customWidth="1"/>
    <col min="2271" max="2271" width="0" style="1" hidden="1" customWidth="1"/>
    <col min="2272" max="2272" width="23.7109375" style="1" customWidth="1"/>
    <col min="2273" max="2273" width="10" style="1" customWidth="1"/>
    <col min="2274" max="2274" width="0" style="1" hidden="1" customWidth="1"/>
    <col min="2275" max="2276" width="14.7109375" style="1" customWidth="1"/>
    <col min="2277" max="2277" width="12.85546875" style="1" customWidth="1"/>
    <col min="2278" max="2278" width="3.28515625" style="1" customWidth="1"/>
    <col min="2279" max="2279" width="30.28515625" style="1" customWidth="1"/>
    <col min="2280" max="2280" width="5" style="1" customWidth="1"/>
    <col min="2281" max="2281" width="0" style="1" hidden="1" customWidth="1"/>
    <col min="2282" max="2282" width="14.28515625" style="1" customWidth="1"/>
    <col min="2283" max="2283" width="5.7109375" style="1" customWidth="1"/>
    <col min="2284" max="2284" width="0" style="1" hidden="1" customWidth="1"/>
    <col min="2285" max="2285" width="17.28515625" style="1" customWidth="1"/>
    <col min="2286" max="2286" width="12.7109375" style="1" customWidth="1"/>
    <col min="2287" max="2287" width="0" style="1" hidden="1" customWidth="1"/>
    <col min="2288" max="2288" width="5.28515625" style="1" customWidth="1"/>
    <col min="2289" max="2289" width="0" style="1" hidden="1" customWidth="1"/>
    <col min="2290" max="2290" width="17" style="1" customWidth="1"/>
    <col min="2291" max="2291" width="6.28515625" style="1" customWidth="1"/>
    <col min="2292" max="2292" width="0" style="1" hidden="1" customWidth="1"/>
    <col min="2293" max="2293" width="14.28515625" style="1" customWidth="1"/>
    <col min="2294" max="2294" width="7.5703125" style="1" customWidth="1"/>
    <col min="2295" max="2295" width="0" style="1" hidden="1" customWidth="1"/>
    <col min="2296" max="2297" width="14.28515625" style="1" customWidth="1"/>
    <col min="2298" max="2298" width="20.85546875" style="1" customWidth="1"/>
    <col min="2299" max="2299" width="14.42578125" style="1" customWidth="1"/>
    <col min="2300" max="2300" width="15" style="1" customWidth="1"/>
    <col min="2301" max="2301" width="2.7109375" style="1" customWidth="1"/>
    <col min="2302" max="2302" width="11.7109375" style="1" customWidth="1"/>
    <col min="2303" max="2303" width="11.5703125" style="1" customWidth="1"/>
    <col min="2304" max="2304" width="2.28515625" style="1" customWidth="1"/>
    <col min="2305" max="2305" width="41" style="1" customWidth="1"/>
    <col min="2306" max="2306" width="14.28515625" style="1" customWidth="1"/>
    <col min="2307" max="2308" width="11.5703125" style="1" customWidth="1"/>
    <col min="2309" max="2309" width="21.85546875" style="1" customWidth="1"/>
    <col min="2310" max="2501" width="11.42578125" style="1"/>
    <col min="2502" max="2502" width="21.85546875" style="1" customWidth="1"/>
    <col min="2503" max="2503" width="13.85546875" style="1" customWidth="1"/>
    <col min="2504" max="2504" width="38.7109375" style="1" customWidth="1"/>
    <col min="2505" max="2505" width="3" style="1" bestFit="1" customWidth="1"/>
    <col min="2506" max="2506" width="32.28515625" style="1" customWidth="1"/>
    <col min="2507" max="2507" width="46.28515625" style="1" customWidth="1"/>
    <col min="2508" max="2508" width="19" style="1" customWidth="1"/>
    <col min="2509" max="2509" width="0" style="1" hidden="1" customWidth="1"/>
    <col min="2510" max="2510" width="17.7109375" style="1" customWidth="1"/>
    <col min="2511" max="2511" width="0" style="1" hidden="1" customWidth="1"/>
    <col min="2512" max="2512" width="22.28515625" style="1" customWidth="1"/>
    <col min="2513" max="2513" width="5.28515625" style="1" customWidth="1"/>
    <col min="2514" max="2514" width="36.28515625" style="1" customWidth="1"/>
    <col min="2515" max="2515" width="5.7109375" style="1" customWidth="1"/>
    <col min="2516" max="2516" width="0" style="1" hidden="1" customWidth="1"/>
    <col min="2517" max="2517" width="20.7109375" style="1" customWidth="1"/>
    <col min="2518" max="2518" width="4.85546875" style="1" customWidth="1"/>
    <col min="2519" max="2519" width="0" style="1" hidden="1" customWidth="1"/>
    <col min="2520" max="2520" width="24.7109375" style="1" customWidth="1"/>
    <col min="2521" max="2521" width="12.28515625" style="1" customWidth="1"/>
    <col min="2522" max="2522" width="0" style="1" hidden="1" customWidth="1"/>
    <col min="2523" max="2523" width="3.42578125" style="1" customWidth="1"/>
    <col min="2524" max="2524" width="0" style="1" hidden="1" customWidth="1"/>
    <col min="2525" max="2525" width="17.7109375" style="1" customWidth="1"/>
    <col min="2526" max="2526" width="3.42578125" style="1" customWidth="1"/>
    <col min="2527" max="2527" width="0" style="1" hidden="1" customWidth="1"/>
    <col min="2528" max="2528" width="23.7109375" style="1" customWidth="1"/>
    <col min="2529" max="2529" width="10" style="1" customWidth="1"/>
    <col min="2530" max="2530" width="0" style="1" hidden="1" customWidth="1"/>
    <col min="2531" max="2532" width="14.7109375" style="1" customWidth="1"/>
    <col min="2533" max="2533" width="12.85546875" style="1" customWidth="1"/>
    <col min="2534" max="2534" width="3.28515625" style="1" customWidth="1"/>
    <col min="2535" max="2535" width="30.28515625" style="1" customWidth="1"/>
    <col min="2536" max="2536" width="5" style="1" customWidth="1"/>
    <col min="2537" max="2537" width="0" style="1" hidden="1" customWidth="1"/>
    <col min="2538" max="2538" width="14.28515625" style="1" customWidth="1"/>
    <col min="2539" max="2539" width="5.7109375" style="1" customWidth="1"/>
    <col min="2540" max="2540" width="0" style="1" hidden="1" customWidth="1"/>
    <col min="2541" max="2541" width="17.28515625" style="1" customWidth="1"/>
    <col min="2542" max="2542" width="12.7109375" style="1" customWidth="1"/>
    <col min="2543" max="2543" width="0" style="1" hidden="1" customWidth="1"/>
    <col min="2544" max="2544" width="5.28515625" style="1" customWidth="1"/>
    <col min="2545" max="2545" width="0" style="1" hidden="1" customWidth="1"/>
    <col min="2546" max="2546" width="17" style="1" customWidth="1"/>
    <col min="2547" max="2547" width="6.28515625" style="1" customWidth="1"/>
    <col min="2548" max="2548" width="0" style="1" hidden="1" customWidth="1"/>
    <col min="2549" max="2549" width="14.28515625" style="1" customWidth="1"/>
    <col min="2550" max="2550" width="7.5703125" style="1" customWidth="1"/>
    <col min="2551" max="2551" width="0" style="1" hidden="1" customWidth="1"/>
    <col min="2552" max="2553" width="14.28515625" style="1" customWidth="1"/>
    <col min="2554" max="2554" width="20.85546875" style="1" customWidth="1"/>
    <col min="2555" max="2555" width="14.42578125" style="1" customWidth="1"/>
    <col min="2556" max="2556" width="15" style="1" customWidth="1"/>
    <col min="2557" max="2557" width="2.7109375" style="1" customWidth="1"/>
    <col min="2558" max="2558" width="11.7109375" style="1" customWidth="1"/>
    <col min="2559" max="2559" width="11.5703125" style="1" customWidth="1"/>
    <col min="2560" max="2560" width="2.28515625" style="1" customWidth="1"/>
    <col min="2561" max="2561" width="41" style="1" customWidth="1"/>
    <col min="2562" max="2562" width="14.28515625" style="1" customWidth="1"/>
    <col min="2563" max="2564" width="11.5703125" style="1" customWidth="1"/>
    <col min="2565" max="2565" width="21.85546875" style="1" customWidth="1"/>
    <col min="2566" max="2757" width="11.42578125" style="1"/>
    <col min="2758" max="2758" width="21.85546875" style="1" customWidth="1"/>
    <col min="2759" max="2759" width="13.85546875" style="1" customWidth="1"/>
    <col min="2760" max="2760" width="38.7109375" style="1" customWidth="1"/>
    <col min="2761" max="2761" width="3" style="1" bestFit="1" customWidth="1"/>
    <col min="2762" max="2762" width="32.28515625" style="1" customWidth="1"/>
    <col min="2763" max="2763" width="46.28515625" style="1" customWidth="1"/>
    <col min="2764" max="2764" width="19" style="1" customWidth="1"/>
    <col min="2765" max="2765" width="0" style="1" hidden="1" customWidth="1"/>
    <col min="2766" max="2766" width="17.7109375" style="1" customWidth="1"/>
    <col min="2767" max="2767" width="0" style="1" hidden="1" customWidth="1"/>
    <col min="2768" max="2768" width="22.28515625" style="1" customWidth="1"/>
    <col min="2769" max="2769" width="5.28515625" style="1" customWidth="1"/>
    <col min="2770" max="2770" width="36.28515625" style="1" customWidth="1"/>
    <col min="2771" max="2771" width="5.7109375" style="1" customWidth="1"/>
    <col min="2772" max="2772" width="0" style="1" hidden="1" customWidth="1"/>
    <col min="2773" max="2773" width="20.7109375" style="1" customWidth="1"/>
    <col min="2774" max="2774" width="4.85546875" style="1" customWidth="1"/>
    <col min="2775" max="2775" width="0" style="1" hidden="1" customWidth="1"/>
    <col min="2776" max="2776" width="24.7109375" style="1" customWidth="1"/>
    <col min="2777" max="2777" width="12.28515625" style="1" customWidth="1"/>
    <col min="2778" max="2778" width="0" style="1" hidden="1" customWidth="1"/>
    <col min="2779" max="2779" width="3.42578125" style="1" customWidth="1"/>
    <col min="2780" max="2780" width="0" style="1" hidden="1" customWidth="1"/>
    <col min="2781" max="2781" width="17.7109375" style="1" customWidth="1"/>
    <col min="2782" max="2782" width="3.42578125" style="1" customWidth="1"/>
    <col min="2783" max="2783" width="0" style="1" hidden="1" customWidth="1"/>
    <col min="2784" max="2784" width="23.7109375" style="1" customWidth="1"/>
    <col min="2785" max="2785" width="10" style="1" customWidth="1"/>
    <col min="2786" max="2786" width="0" style="1" hidden="1" customWidth="1"/>
    <col min="2787" max="2788" width="14.7109375" style="1" customWidth="1"/>
    <col min="2789" max="2789" width="12.85546875" style="1" customWidth="1"/>
    <col min="2790" max="2790" width="3.28515625" style="1" customWidth="1"/>
    <col min="2791" max="2791" width="30.28515625" style="1" customWidth="1"/>
    <col min="2792" max="2792" width="5" style="1" customWidth="1"/>
    <col min="2793" max="2793" width="0" style="1" hidden="1" customWidth="1"/>
    <col min="2794" max="2794" width="14.28515625" style="1" customWidth="1"/>
    <col min="2795" max="2795" width="5.7109375" style="1" customWidth="1"/>
    <col min="2796" max="2796" width="0" style="1" hidden="1" customWidth="1"/>
    <col min="2797" max="2797" width="17.28515625" style="1" customWidth="1"/>
    <col min="2798" max="2798" width="12.7109375" style="1" customWidth="1"/>
    <col min="2799" max="2799" width="0" style="1" hidden="1" customWidth="1"/>
    <col min="2800" max="2800" width="5.28515625" style="1" customWidth="1"/>
    <col min="2801" max="2801" width="0" style="1" hidden="1" customWidth="1"/>
    <col min="2802" max="2802" width="17" style="1" customWidth="1"/>
    <col min="2803" max="2803" width="6.28515625" style="1" customWidth="1"/>
    <col min="2804" max="2804" width="0" style="1" hidden="1" customWidth="1"/>
    <col min="2805" max="2805" width="14.28515625" style="1" customWidth="1"/>
    <col min="2806" max="2806" width="7.5703125" style="1" customWidth="1"/>
    <col min="2807" max="2807" width="0" style="1" hidden="1" customWidth="1"/>
    <col min="2808" max="2809" width="14.28515625" style="1" customWidth="1"/>
    <col min="2810" max="2810" width="20.85546875" style="1" customWidth="1"/>
    <col min="2811" max="2811" width="14.42578125" style="1" customWidth="1"/>
    <col min="2812" max="2812" width="15" style="1" customWidth="1"/>
    <col min="2813" max="2813" width="2.7109375" style="1" customWidth="1"/>
    <col min="2814" max="2814" width="11.7109375" style="1" customWidth="1"/>
    <col min="2815" max="2815" width="11.5703125" style="1" customWidth="1"/>
    <col min="2816" max="2816" width="2.28515625" style="1" customWidth="1"/>
    <col min="2817" max="2817" width="41" style="1" customWidth="1"/>
    <col min="2818" max="2818" width="14.28515625" style="1" customWidth="1"/>
    <col min="2819" max="2820" width="11.5703125" style="1" customWidth="1"/>
    <col min="2821" max="2821" width="21.85546875" style="1" customWidth="1"/>
    <col min="2822" max="3013" width="11.42578125" style="1"/>
    <col min="3014" max="3014" width="21.85546875" style="1" customWidth="1"/>
    <col min="3015" max="3015" width="13.85546875" style="1" customWidth="1"/>
    <col min="3016" max="3016" width="38.7109375" style="1" customWidth="1"/>
    <col min="3017" max="3017" width="3" style="1" bestFit="1" customWidth="1"/>
    <col min="3018" max="3018" width="32.28515625" style="1" customWidth="1"/>
    <col min="3019" max="3019" width="46.28515625" style="1" customWidth="1"/>
    <col min="3020" max="3020" width="19" style="1" customWidth="1"/>
    <col min="3021" max="3021" width="0" style="1" hidden="1" customWidth="1"/>
    <col min="3022" max="3022" width="17.7109375" style="1" customWidth="1"/>
    <col min="3023" max="3023" width="0" style="1" hidden="1" customWidth="1"/>
    <col min="3024" max="3024" width="22.28515625" style="1" customWidth="1"/>
    <col min="3025" max="3025" width="5.28515625" style="1" customWidth="1"/>
    <col min="3026" max="3026" width="36.28515625" style="1" customWidth="1"/>
    <col min="3027" max="3027" width="5.7109375" style="1" customWidth="1"/>
    <col min="3028" max="3028" width="0" style="1" hidden="1" customWidth="1"/>
    <col min="3029" max="3029" width="20.7109375" style="1" customWidth="1"/>
    <col min="3030" max="3030" width="4.85546875" style="1" customWidth="1"/>
    <col min="3031" max="3031" width="0" style="1" hidden="1" customWidth="1"/>
    <col min="3032" max="3032" width="24.7109375" style="1" customWidth="1"/>
    <col min="3033" max="3033" width="12.28515625" style="1" customWidth="1"/>
    <col min="3034" max="3034" width="0" style="1" hidden="1" customWidth="1"/>
    <col min="3035" max="3035" width="3.42578125" style="1" customWidth="1"/>
    <col min="3036" max="3036" width="0" style="1" hidden="1" customWidth="1"/>
    <col min="3037" max="3037" width="17.7109375" style="1" customWidth="1"/>
    <col min="3038" max="3038" width="3.42578125" style="1" customWidth="1"/>
    <col min="3039" max="3039" width="0" style="1" hidden="1" customWidth="1"/>
    <col min="3040" max="3040" width="23.7109375" style="1" customWidth="1"/>
    <col min="3041" max="3041" width="10" style="1" customWidth="1"/>
    <col min="3042" max="3042" width="0" style="1" hidden="1" customWidth="1"/>
    <col min="3043" max="3044" width="14.7109375" style="1" customWidth="1"/>
    <col min="3045" max="3045" width="12.85546875" style="1" customWidth="1"/>
    <col min="3046" max="3046" width="3.28515625" style="1" customWidth="1"/>
    <col min="3047" max="3047" width="30.28515625" style="1" customWidth="1"/>
    <col min="3048" max="3048" width="5" style="1" customWidth="1"/>
    <col min="3049" max="3049" width="0" style="1" hidden="1" customWidth="1"/>
    <col min="3050" max="3050" width="14.28515625" style="1" customWidth="1"/>
    <col min="3051" max="3051" width="5.7109375" style="1" customWidth="1"/>
    <col min="3052" max="3052" width="0" style="1" hidden="1" customWidth="1"/>
    <col min="3053" max="3053" width="17.28515625" style="1" customWidth="1"/>
    <col min="3054" max="3054" width="12.7109375" style="1" customWidth="1"/>
    <col min="3055" max="3055" width="0" style="1" hidden="1" customWidth="1"/>
    <col min="3056" max="3056" width="5.28515625" style="1" customWidth="1"/>
    <col min="3057" max="3057" width="0" style="1" hidden="1" customWidth="1"/>
    <col min="3058" max="3058" width="17" style="1" customWidth="1"/>
    <col min="3059" max="3059" width="6.28515625" style="1" customWidth="1"/>
    <col min="3060" max="3060" width="0" style="1" hidden="1" customWidth="1"/>
    <col min="3061" max="3061" width="14.28515625" style="1" customWidth="1"/>
    <col min="3062" max="3062" width="7.5703125" style="1" customWidth="1"/>
    <col min="3063" max="3063" width="0" style="1" hidden="1" customWidth="1"/>
    <col min="3064" max="3065" width="14.28515625" style="1" customWidth="1"/>
    <col min="3066" max="3066" width="20.85546875" style="1" customWidth="1"/>
    <col min="3067" max="3067" width="14.42578125" style="1" customWidth="1"/>
    <col min="3068" max="3068" width="15" style="1" customWidth="1"/>
    <col min="3069" max="3069" width="2.7109375" style="1" customWidth="1"/>
    <col min="3070" max="3070" width="11.7109375" style="1" customWidth="1"/>
    <col min="3071" max="3071" width="11.5703125" style="1" customWidth="1"/>
    <col min="3072" max="3072" width="2.28515625" style="1" customWidth="1"/>
    <col min="3073" max="3073" width="41" style="1" customWidth="1"/>
    <col min="3074" max="3074" width="14.28515625" style="1" customWidth="1"/>
    <col min="3075" max="3076" width="11.5703125" style="1" customWidth="1"/>
    <col min="3077" max="3077" width="21.85546875" style="1" customWidth="1"/>
    <col min="3078" max="3269" width="11.42578125" style="1"/>
    <col min="3270" max="3270" width="21.85546875" style="1" customWidth="1"/>
    <col min="3271" max="3271" width="13.85546875" style="1" customWidth="1"/>
    <col min="3272" max="3272" width="38.7109375" style="1" customWidth="1"/>
    <col min="3273" max="3273" width="3" style="1" bestFit="1" customWidth="1"/>
    <col min="3274" max="3274" width="32.28515625" style="1" customWidth="1"/>
    <col min="3275" max="3275" width="46.28515625" style="1" customWidth="1"/>
    <col min="3276" max="3276" width="19" style="1" customWidth="1"/>
    <col min="3277" max="3277" width="0" style="1" hidden="1" customWidth="1"/>
    <col min="3278" max="3278" width="17.7109375" style="1" customWidth="1"/>
    <col min="3279" max="3279" width="0" style="1" hidden="1" customWidth="1"/>
    <col min="3280" max="3280" width="22.28515625" style="1" customWidth="1"/>
    <col min="3281" max="3281" width="5.28515625" style="1" customWidth="1"/>
    <col min="3282" max="3282" width="36.28515625" style="1" customWidth="1"/>
    <col min="3283" max="3283" width="5.7109375" style="1" customWidth="1"/>
    <col min="3284" max="3284" width="0" style="1" hidden="1" customWidth="1"/>
    <col min="3285" max="3285" width="20.7109375" style="1" customWidth="1"/>
    <col min="3286" max="3286" width="4.85546875" style="1" customWidth="1"/>
    <col min="3287" max="3287" width="0" style="1" hidden="1" customWidth="1"/>
    <col min="3288" max="3288" width="24.7109375" style="1" customWidth="1"/>
    <col min="3289" max="3289" width="12.28515625" style="1" customWidth="1"/>
    <col min="3290" max="3290" width="0" style="1" hidden="1" customWidth="1"/>
    <col min="3291" max="3291" width="3.42578125" style="1" customWidth="1"/>
    <col min="3292" max="3292" width="0" style="1" hidden="1" customWidth="1"/>
    <col min="3293" max="3293" width="17.7109375" style="1" customWidth="1"/>
    <col min="3294" max="3294" width="3.42578125" style="1" customWidth="1"/>
    <col min="3295" max="3295" width="0" style="1" hidden="1" customWidth="1"/>
    <col min="3296" max="3296" width="23.7109375" style="1" customWidth="1"/>
    <col min="3297" max="3297" width="10" style="1" customWidth="1"/>
    <col min="3298" max="3298" width="0" style="1" hidden="1" customWidth="1"/>
    <col min="3299" max="3300" width="14.7109375" style="1" customWidth="1"/>
    <col min="3301" max="3301" width="12.85546875" style="1" customWidth="1"/>
    <col min="3302" max="3302" width="3.28515625" style="1" customWidth="1"/>
    <col min="3303" max="3303" width="30.28515625" style="1" customWidth="1"/>
    <col min="3304" max="3304" width="5" style="1" customWidth="1"/>
    <col min="3305" max="3305" width="0" style="1" hidden="1" customWidth="1"/>
    <col min="3306" max="3306" width="14.28515625" style="1" customWidth="1"/>
    <col min="3307" max="3307" width="5.7109375" style="1" customWidth="1"/>
    <col min="3308" max="3308" width="0" style="1" hidden="1" customWidth="1"/>
    <col min="3309" max="3309" width="17.28515625" style="1" customWidth="1"/>
    <col min="3310" max="3310" width="12.7109375" style="1" customWidth="1"/>
    <col min="3311" max="3311" width="0" style="1" hidden="1" customWidth="1"/>
    <col min="3312" max="3312" width="5.28515625" style="1" customWidth="1"/>
    <col min="3313" max="3313" width="0" style="1" hidden="1" customWidth="1"/>
    <col min="3314" max="3314" width="17" style="1" customWidth="1"/>
    <col min="3315" max="3315" width="6.28515625" style="1" customWidth="1"/>
    <col min="3316" max="3316" width="0" style="1" hidden="1" customWidth="1"/>
    <col min="3317" max="3317" width="14.28515625" style="1" customWidth="1"/>
    <col min="3318" max="3318" width="7.5703125" style="1" customWidth="1"/>
    <col min="3319" max="3319" width="0" style="1" hidden="1" customWidth="1"/>
    <col min="3320" max="3321" width="14.28515625" style="1" customWidth="1"/>
    <col min="3322" max="3322" width="20.85546875" style="1" customWidth="1"/>
    <col min="3323" max="3323" width="14.42578125" style="1" customWidth="1"/>
    <col min="3324" max="3324" width="15" style="1" customWidth="1"/>
    <col min="3325" max="3325" width="2.7109375" style="1" customWidth="1"/>
    <col min="3326" max="3326" width="11.7109375" style="1" customWidth="1"/>
    <col min="3327" max="3327" width="11.5703125" style="1" customWidth="1"/>
    <col min="3328" max="3328" width="2.28515625" style="1" customWidth="1"/>
    <col min="3329" max="3329" width="41" style="1" customWidth="1"/>
    <col min="3330" max="3330" width="14.28515625" style="1" customWidth="1"/>
    <col min="3331" max="3332" width="11.5703125" style="1" customWidth="1"/>
    <col min="3333" max="3333" width="21.85546875" style="1" customWidth="1"/>
    <col min="3334" max="3525" width="11.42578125" style="1"/>
    <col min="3526" max="3526" width="21.85546875" style="1" customWidth="1"/>
    <col min="3527" max="3527" width="13.85546875" style="1" customWidth="1"/>
    <col min="3528" max="3528" width="38.7109375" style="1" customWidth="1"/>
    <col min="3529" max="3529" width="3" style="1" bestFit="1" customWidth="1"/>
    <col min="3530" max="3530" width="32.28515625" style="1" customWidth="1"/>
    <col min="3531" max="3531" width="46.28515625" style="1" customWidth="1"/>
    <col min="3532" max="3532" width="19" style="1" customWidth="1"/>
    <col min="3533" max="3533" width="0" style="1" hidden="1" customWidth="1"/>
    <col min="3534" max="3534" width="17.7109375" style="1" customWidth="1"/>
    <col min="3535" max="3535" width="0" style="1" hidden="1" customWidth="1"/>
    <col min="3536" max="3536" width="22.28515625" style="1" customWidth="1"/>
    <col min="3537" max="3537" width="5.28515625" style="1" customWidth="1"/>
    <col min="3538" max="3538" width="36.28515625" style="1" customWidth="1"/>
    <col min="3539" max="3539" width="5.7109375" style="1" customWidth="1"/>
    <col min="3540" max="3540" width="0" style="1" hidden="1" customWidth="1"/>
    <col min="3541" max="3541" width="20.7109375" style="1" customWidth="1"/>
    <col min="3542" max="3542" width="4.85546875" style="1" customWidth="1"/>
    <col min="3543" max="3543" width="0" style="1" hidden="1" customWidth="1"/>
    <col min="3544" max="3544" width="24.7109375" style="1" customWidth="1"/>
    <col min="3545" max="3545" width="12.28515625" style="1" customWidth="1"/>
    <col min="3546" max="3546" width="0" style="1" hidden="1" customWidth="1"/>
    <col min="3547" max="3547" width="3.42578125" style="1" customWidth="1"/>
    <col min="3548" max="3548" width="0" style="1" hidden="1" customWidth="1"/>
    <col min="3549" max="3549" width="17.7109375" style="1" customWidth="1"/>
    <col min="3550" max="3550" width="3.42578125" style="1" customWidth="1"/>
    <col min="3551" max="3551" width="0" style="1" hidden="1" customWidth="1"/>
    <col min="3552" max="3552" width="23.7109375" style="1" customWidth="1"/>
    <col min="3553" max="3553" width="10" style="1" customWidth="1"/>
    <col min="3554" max="3554" width="0" style="1" hidden="1" customWidth="1"/>
    <col min="3555" max="3556" width="14.7109375" style="1" customWidth="1"/>
    <col min="3557" max="3557" width="12.85546875" style="1" customWidth="1"/>
    <col min="3558" max="3558" width="3.28515625" style="1" customWidth="1"/>
    <col min="3559" max="3559" width="30.28515625" style="1" customWidth="1"/>
    <col min="3560" max="3560" width="5" style="1" customWidth="1"/>
    <col min="3561" max="3561" width="0" style="1" hidden="1" customWidth="1"/>
    <col min="3562" max="3562" width="14.28515625" style="1" customWidth="1"/>
    <col min="3563" max="3563" width="5.7109375" style="1" customWidth="1"/>
    <col min="3564" max="3564" width="0" style="1" hidden="1" customWidth="1"/>
    <col min="3565" max="3565" width="17.28515625" style="1" customWidth="1"/>
    <col min="3566" max="3566" width="12.7109375" style="1" customWidth="1"/>
    <col min="3567" max="3567" width="0" style="1" hidden="1" customWidth="1"/>
    <col min="3568" max="3568" width="5.28515625" style="1" customWidth="1"/>
    <col min="3569" max="3569" width="0" style="1" hidden="1" customWidth="1"/>
    <col min="3570" max="3570" width="17" style="1" customWidth="1"/>
    <col min="3571" max="3571" width="6.28515625" style="1" customWidth="1"/>
    <col min="3572" max="3572" width="0" style="1" hidden="1" customWidth="1"/>
    <col min="3573" max="3573" width="14.28515625" style="1" customWidth="1"/>
    <col min="3574" max="3574" width="7.5703125" style="1" customWidth="1"/>
    <col min="3575" max="3575" width="0" style="1" hidden="1" customWidth="1"/>
    <col min="3576" max="3577" width="14.28515625" style="1" customWidth="1"/>
    <col min="3578" max="3578" width="20.85546875" style="1" customWidth="1"/>
    <col min="3579" max="3579" width="14.42578125" style="1" customWidth="1"/>
    <col min="3580" max="3580" width="15" style="1" customWidth="1"/>
    <col min="3581" max="3581" width="2.7109375" style="1" customWidth="1"/>
    <col min="3582" max="3582" width="11.7109375" style="1" customWidth="1"/>
    <col min="3583" max="3583" width="11.5703125" style="1" customWidth="1"/>
    <col min="3584" max="3584" width="2.28515625" style="1" customWidth="1"/>
    <col min="3585" max="3585" width="41" style="1" customWidth="1"/>
    <col min="3586" max="3586" width="14.28515625" style="1" customWidth="1"/>
    <col min="3587" max="3588" width="11.5703125" style="1" customWidth="1"/>
    <col min="3589" max="3589" width="21.85546875" style="1" customWidth="1"/>
    <col min="3590" max="3781" width="11.42578125" style="1"/>
    <col min="3782" max="3782" width="21.85546875" style="1" customWidth="1"/>
    <col min="3783" max="3783" width="13.85546875" style="1" customWidth="1"/>
    <col min="3784" max="3784" width="38.7109375" style="1" customWidth="1"/>
    <col min="3785" max="3785" width="3" style="1" bestFit="1" customWidth="1"/>
    <col min="3786" max="3786" width="32.28515625" style="1" customWidth="1"/>
    <col min="3787" max="3787" width="46.28515625" style="1" customWidth="1"/>
    <col min="3788" max="3788" width="19" style="1" customWidth="1"/>
    <col min="3789" max="3789" width="0" style="1" hidden="1" customWidth="1"/>
    <col min="3790" max="3790" width="17.7109375" style="1" customWidth="1"/>
    <col min="3791" max="3791" width="0" style="1" hidden="1" customWidth="1"/>
    <col min="3792" max="3792" width="22.28515625" style="1" customWidth="1"/>
    <col min="3793" max="3793" width="5.28515625" style="1" customWidth="1"/>
    <col min="3794" max="3794" width="36.28515625" style="1" customWidth="1"/>
    <col min="3795" max="3795" width="5.7109375" style="1" customWidth="1"/>
    <col min="3796" max="3796" width="0" style="1" hidden="1" customWidth="1"/>
    <col min="3797" max="3797" width="20.7109375" style="1" customWidth="1"/>
    <col min="3798" max="3798" width="4.85546875" style="1" customWidth="1"/>
    <col min="3799" max="3799" width="0" style="1" hidden="1" customWidth="1"/>
    <col min="3800" max="3800" width="24.7109375" style="1" customWidth="1"/>
    <col min="3801" max="3801" width="12.28515625" style="1" customWidth="1"/>
    <col min="3802" max="3802" width="0" style="1" hidden="1" customWidth="1"/>
    <col min="3803" max="3803" width="3.42578125" style="1" customWidth="1"/>
    <col min="3804" max="3804" width="0" style="1" hidden="1" customWidth="1"/>
    <col min="3805" max="3805" width="17.7109375" style="1" customWidth="1"/>
    <col min="3806" max="3806" width="3.42578125" style="1" customWidth="1"/>
    <col min="3807" max="3807" width="0" style="1" hidden="1" customWidth="1"/>
    <col min="3808" max="3808" width="23.7109375" style="1" customWidth="1"/>
    <col min="3809" max="3809" width="10" style="1" customWidth="1"/>
    <col min="3810" max="3810" width="0" style="1" hidden="1" customWidth="1"/>
    <col min="3811" max="3812" width="14.7109375" style="1" customWidth="1"/>
    <col min="3813" max="3813" width="12.85546875" style="1" customWidth="1"/>
    <col min="3814" max="3814" width="3.28515625" style="1" customWidth="1"/>
    <col min="3815" max="3815" width="30.28515625" style="1" customWidth="1"/>
    <col min="3816" max="3816" width="5" style="1" customWidth="1"/>
    <col min="3817" max="3817" width="0" style="1" hidden="1" customWidth="1"/>
    <col min="3818" max="3818" width="14.28515625" style="1" customWidth="1"/>
    <col min="3819" max="3819" width="5.7109375" style="1" customWidth="1"/>
    <col min="3820" max="3820" width="0" style="1" hidden="1" customWidth="1"/>
    <col min="3821" max="3821" width="17.28515625" style="1" customWidth="1"/>
    <col min="3822" max="3822" width="12.7109375" style="1" customWidth="1"/>
    <col min="3823" max="3823" width="0" style="1" hidden="1" customWidth="1"/>
    <col min="3824" max="3824" width="5.28515625" style="1" customWidth="1"/>
    <col min="3825" max="3825" width="0" style="1" hidden="1" customWidth="1"/>
    <col min="3826" max="3826" width="17" style="1" customWidth="1"/>
    <col min="3827" max="3827" width="6.28515625" style="1" customWidth="1"/>
    <col min="3828" max="3828" width="0" style="1" hidden="1" customWidth="1"/>
    <col min="3829" max="3829" width="14.28515625" style="1" customWidth="1"/>
    <col min="3830" max="3830" width="7.5703125" style="1" customWidth="1"/>
    <col min="3831" max="3831" width="0" style="1" hidden="1" customWidth="1"/>
    <col min="3832" max="3833" width="14.28515625" style="1" customWidth="1"/>
    <col min="3834" max="3834" width="20.85546875" style="1" customWidth="1"/>
    <col min="3835" max="3835" width="14.42578125" style="1" customWidth="1"/>
    <col min="3836" max="3836" width="15" style="1" customWidth="1"/>
    <col min="3837" max="3837" width="2.7109375" style="1" customWidth="1"/>
    <col min="3838" max="3838" width="11.7109375" style="1" customWidth="1"/>
    <col min="3839" max="3839" width="11.5703125" style="1" customWidth="1"/>
    <col min="3840" max="3840" width="2.28515625" style="1" customWidth="1"/>
    <col min="3841" max="3841" width="41" style="1" customWidth="1"/>
    <col min="3842" max="3842" width="14.28515625" style="1" customWidth="1"/>
    <col min="3843" max="3844" width="11.5703125" style="1" customWidth="1"/>
    <col min="3845" max="3845" width="21.85546875" style="1" customWidth="1"/>
    <col min="3846" max="4037" width="11.42578125" style="1"/>
    <col min="4038" max="4038" width="21.85546875" style="1" customWidth="1"/>
    <col min="4039" max="4039" width="13.85546875" style="1" customWidth="1"/>
    <col min="4040" max="4040" width="38.7109375" style="1" customWidth="1"/>
    <col min="4041" max="4041" width="3" style="1" bestFit="1" customWidth="1"/>
    <col min="4042" max="4042" width="32.28515625" style="1" customWidth="1"/>
    <col min="4043" max="4043" width="46.28515625" style="1" customWidth="1"/>
    <col min="4044" max="4044" width="19" style="1" customWidth="1"/>
    <col min="4045" max="4045" width="0" style="1" hidden="1" customWidth="1"/>
    <col min="4046" max="4046" width="17.7109375" style="1" customWidth="1"/>
    <col min="4047" max="4047" width="0" style="1" hidden="1" customWidth="1"/>
    <col min="4048" max="4048" width="22.28515625" style="1" customWidth="1"/>
    <col min="4049" max="4049" width="5.28515625" style="1" customWidth="1"/>
    <col min="4050" max="4050" width="36.28515625" style="1" customWidth="1"/>
    <col min="4051" max="4051" width="5.7109375" style="1" customWidth="1"/>
    <col min="4052" max="4052" width="0" style="1" hidden="1" customWidth="1"/>
    <col min="4053" max="4053" width="20.7109375" style="1" customWidth="1"/>
    <col min="4054" max="4054" width="4.85546875" style="1" customWidth="1"/>
    <col min="4055" max="4055" width="0" style="1" hidden="1" customWidth="1"/>
    <col min="4056" max="4056" width="24.7109375" style="1" customWidth="1"/>
    <col min="4057" max="4057" width="12.28515625" style="1" customWidth="1"/>
    <col min="4058" max="4058" width="0" style="1" hidden="1" customWidth="1"/>
    <col min="4059" max="4059" width="3.42578125" style="1" customWidth="1"/>
    <col min="4060" max="4060" width="0" style="1" hidden="1" customWidth="1"/>
    <col min="4061" max="4061" width="17.7109375" style="1" customWidth="1"/>
    <col min="4062" max="4062" width="3.42578125" style="1" customWidth="1"/>
    <col min="4063" max="4063" width="0" style="1" hidden="1" customWidth="1"/>
    <col min="4064" max="4064" width="23.7109375" style="1" customWidth="1"/>
    <col min="4065" max="4065" width="10" style="1" customWidth="1"/>
    <col min="4066" max="4066" width="0" style="1" hidden="1" customWidth="1"/>
    <col min="4067" max="4068" width="14.7109375" style="1" customWidth="1"/>
    <col min="4069" max="4069" width="12.85546875" style="1" customWidth="1"/>
    <col min="4070" max="4070" width="3.28515625" style="1" customWidth="1"/>
    <col min="4071" max="4071" width="30.28515625" style="1" customWidth="1"/>
    <col min="4072" max="4072" width="5" style="1" customWidth="1"/>
    <col min="4073" max="4073" width="0" style="1" hidden="1" customWidth="1"/>
    <col min="4074" max="4074" width="14.28515625" style="1" customWidth="1"/>
    <col min="4075" max="4075" width="5.7109375" style="1" customWidth="1"/>
    <col min="4076" max="4076" width="0" style="1" hidden="1" customWidth="1"/>
    <col min="4077" max="4077" width="17.28515625" style="1" customWidth="1"/>
    <col min="4078" max="4078" width="12.7109375" style="1" customWidth="1"/>
    <col min="4079" max="4079" width="0" style="1" hidden="1" customWidth="1"/>
    <col min="4080" max="4080" width="5.28515625" style="1" customWidth="1"/>
    <col min="4081" max="4081" width="0" style="1" hidden="1" customWidth="1"/>
    <col min="4082" max="4082" width="17" style="1" customWidth="1"/>
    <col min="4083" max="4083" width="6.28515625" style="1" customWidth="1"/>
    <col min="4084" max="4084" width="0" style="1" hidden="1" customWidth="1"/>
    <col min="4085" max="4085" width="14.28515625" style="1" customWidth="1"/>
    <col min="4086" max="4086" width="7.5703125" style="1" customWidth="1"/>
    <col min="4087" max="4087" width="0" style="1" hidden="1" customWidth="1"/>
    <col min="4088" max="4089" width="14.28515625" style="1" customWidth="1"/>
    <col min="4090" max="4090" width="20.85546875" style="1" customWidth="1"/>
    <col min="4091" max="4091" width="14.42578125" style="1" customWidth="1"/>
    <col min="4092" max="4092" width="15" style="1" customWidth="1"/>
    <col min="4093" max="4093" width="2.7109375" style="1" customWidth="1"/>
    <col min="4094" max="4094" width="11.7109375" style="1" customWidth="1"/>
    <col min="4095" max="4095" width="11.5703125" style="1" customWidth="1"/>
    <col min="4096" max="4096" width="2.28515625" style="1" customWidth="1"/>
    <col min="4097" max="4097" width="41" style="1" customWidth="1"/>
    <col min="4098" max="4098" width="14.28515625" style="1" customWidth="1"/>
    <col min="4099" max="4100" width="11.5703125" style="1" customWidth="1"/>
    <col min="4101" max="4101" width="21.85546875" style="1" customWidth="1"/>
    <col min="4102" max="4293" width="11.42578125" style="1"/>
    <col min="4294" max="4294" width="21.85546875" style="1" customWidth="1"/>
    <col min="4295" max="4295" width="13.85546875" style="1" customWidth="1"/>
    <col min="4296" max="4296" width="38.7109375" style="1" customWidth="1"/>
    <col min="4297" max="4297" width="3" style="1" bestFit="1" customWidth="1"/>
    <col min="4298" max="4298" width="32.28515625" style="1" customWidth="1"/>
    <col min="4299" max="4299" width="46.28515625" style="1" customWidth="1"/>
    <col min="4300" max="4300" width="19" style="1" customWidth="1"/>
    <col min="4301" max="4301" width="0" style="1" hidden="1" customWidth="1"/>
    <col min="4302" max="4302" width="17.7109375" style="1" customWidth="1"/>
    <col min="4303" max="4303" width="0" style="1" hidden="1" customWidth="1"/>
    <col min="4304" max="4304" width="22.28515625" style="1" customWidth="1"/>
    <col min="4305" max="4305" width="5.28515625" style="1" customWidth="1"/>
    <col min="4306" max="4306" width="36.28515625" style="1" customWidth="1"/>
    <col min="4307" max="4307" width="5.7109375" style="1" customWidth="1"/>
    <col min="4308" max="4308" width="0" style="1" hidden="1" customWidth="1"/>
    <col min="4309" max="4309" width="20.7109375" style="1" customWidth="1"/>
    <col min="4310" max="4310" width="4.85546875" style="1" customWidth="1"/>
    <col min="4311" max="4311" width="0" style="1" hidden="1" customWidth="1"/>
    <col min="4312" max="4312" width="24.7109375" style="1" customWidth="1"/>
    <col min="4313" max="4313" width="12.28515625" style="1" customWidth="1"/>
    <col min="4314" max="4314" width="0" style="1" hidden="1" customWidth="1"/>
    <col min="4315" max="4315" width="3.42578125" style="1" customWidth="1"/>
    <col min="4316" max="4316" width="0" style="1" hidden="1" customWidth="1"/>
    <col min="4317" max="4317" width="17.7109375" style="1" customWidth="1"/>
    <col min="4318" max="4318" width="3.42578125" style="1" customWidth="1"/>
    <col min="4319" max="4319" width="0" style="1" hidden="1" customWidth="1"/>
    <col min="4320" max="4320" width="23.7109375" style="1" customWidth="1"/>
    <col min="4321" max="4321" width="10" style="1" customWidth="1"/>
    <col min="4322" max="4322" width="0" style="1" hidden="1" customWidth="1"/>
    <col min="4323" max="4324" width="14.7109375" style="1" customWidth="1"/>
    <col min="4325" max="4325" width="12.85546875" style="1" customWidth="1"/>
    <col min="4326" max="4326" width="3.28515625" style="1" customWidth="1"/>
    <col min="4327" max="4327" width="30.28515625" style="1" customWidth="1"/>
    <col min="4328" max="4328" width="5" style="1" customWidth="1"/>
    <col min="4329" max="4329" width="0" style="1" hidden="1" customWidth="1"/>
    <col min="4330" max="4330" width="14.28515625" style="1" customWidth="1"/>
    <col min="4331" max="4331" width="5.7109375" style="1" customWidth="1"/>
    <col min="4332" max="4332" width="0" style="1" hidden="1" customWidth="1"/>
    <col min="4333" max="4333" width="17.28515625" style="1" customWidth="1"/>
    <col min="4334" max="4334" width="12.7109375" style="1" customWidth="1"/>
    <col min="4335" max="4335" width="0" style="1" hidden="1" customWidth="1"/>
    <col min="4336" max="4336" width="5.28515625" style="1" customWidth="1"/>
    <col min="4337" max="4337" width="0" style="1" hidden="1" customWidth="1"/>
    <col min="4338" max="4338" width="17" style="1" customWidth="1"/>
    <col min="4339" max="4339" width="6.28515625" style="1" customWidth="1"/>
    <col min="4340" max="4340" width="0" style="1" hidden="1" customWidth="1"/>
    <col min="4341" max="4341" width="14.28515625" style="1" customWidth="1"/>
    <col min="4342" max="4342" width="7.5703125" style="1" customWidth="1"/>
    <col min="4343" max="4343" width="0" style="1" hidden="1" customWidth="1"/>
    <col min="4344" max="4345" width="14.28515625" style="1" customWidth="1"/>
    <col min="4346" max="4346" width="20.85546875" style="1" customWidth="1"/>
    <col min="4347" max="4347" width="14.42578125" style="1" customWidth="1"/>
    <col min="4348" max="4348" width="15" style="1" customWidth="1"/>
    <col min="4349" max="4349" width="2.7109375" style="1" customWidth="1"/>
    <col min="4350" max="4350" width="11.7109375" style="1" customWidth="1"/>
    <col min="4351" max="4351" width="11.5703125" style="1" customWidth="1"/>
    <col min="4352" max="4352" width="2.28515625" style="1" customWidth="1"/>
    <col min="4353" max="4353" width="41" style="1" customWidth="1"/>
    <col min="4354" max="4354" width="14.28515625" style="1" customWidth="1"/>
    <col min="4355" max="4356" width="11.5703125" style="1" customWidth="1"/>
    <col min="4357" max="4357" width="21.85546875" style="1" customWidth="1"/>
    <col min="4358" max="4549" width="11.42578125" style="1"/>
    <col min="4550" max="4550" width="21.85546875" style="1" customWidth="1"/>
    <col min="4551" max="4551" width="13.85546875" style="1" customWidth="1"/>
    <col min="4552" max="4552" width="38.7109375" style="1" customWidth="1"/>
    <col min="4553" max="4553" width="3" style="1" bestFit="1" customWidth="1"/>
    <col min="4554" max="4554" width="32.28515625" style="1" customWidth="1"/>
    <col min="4555" max="4555" width="46.28515625" style="1" customWidth="1"/>
    <col min="4556" max="4556" width="19" style="1" customWidth="1"/>
    <col min="4557" max="4557" width="0" style="1" hidden="1" customWidth="1"/>
    <col min="4558" max="4558" width="17.7109375" style="1" customWidth="1"/>
    <col min="4559" max="4559" width="0" style="1" hidden="1" customWidth="1"/>
    <col min="4560" max="4560" width="22.28515625" style="1" customWidth="1"/>
    <col min="4561" max="4561" width="5.28515625" style="1" customWidth="1"/>
    <col min="4562" max="4562" width="36.28515625" style="1" customWidth="1"/>
    <col min="4563" max="4563" width="5.7109375" style="1" customWidth="1"/>
    <col min="4564" max="4564" width="0" style="1" hidden="1" customWidth="1"/>
    <col min="4565" max="4565" width="20.7109375" style="1" customWidth="1"/>
    <col min="4566" max="4566" width="4.85546875" style="1" customWidth="1"/>
    <col min="4567" max="4567" width="0" style="1" hidden="1" customWidth="1"/>
    <col min="4568" max="4568" width="24.7109375" style="1" customWidth="1"/>
    <col min="4569" max="4569" width="12.28515625" style="1" customWidth="1"/>
    <col min="4570" max="4570" width="0" style="1" hidden="1" customWidth="1"/>
    <col min="4571" max="4571" width="3.42578125" style="1" customWidth="1"/>
    <col min="4572" max="4572" width="0" style="1" hidden="1" customWidth="1"/>
    <col min="4573" max="4573" width="17.7109375" style="1" customWidth="1"/>
    <col min="4574" max="4574" width="3.42578125" style="1" customWidth="1"/>
    <col min="4575" max="4575" width="0" style="1" hidden="1" customWidth="1"/>
    <col min="4576" max="4576" width="23.7109375" style="1" customWidth="1"/>
    <col min="4577" max="4577" width="10" style="1" customWidth="1"/>
    <col min="4578" max="4578" width="0" style="1" hidden="1" customWidth="1"/>
    <col min="4579" max="4580" width="14.7109375" style="1" customWidth="1"/>
    <col min="4581" max="4581" width="12.85546875" style="1" customWidth="1"/>
    <col min="4582" max="4582" width="3.28515625" style="1" customWidth="1"/>
    <col min="4583" max="4583" width="30.28515625" style="1" customWidth="1"/>
    <col min="4584" max="4584" width="5" style="1" customWidth="1"/>
    <col min="4585" max="4585" width="0" style="1" hidden="1" customWidth="1"/>
    <col min="4586" max="4586" width="14.28515625" style="1" customWidth="1"/>
    <col min="4587" max="4587" width="5.7109375" style="1" customWidth="1"/>
    <col min="4588" max="4588" width="0" style="1" hidden="1" customWidth="1"/>
    <col min="4589" max="4589" width="17.28515625" style="1" customWidth="1"/>
    <col min="4590" max="4590" width="12.7109375" style="1" customWidth="1"/>
    <col min="4591" max="4591" width="0" style="1" hidden="1" customWidth="1"/>
    <col min="4592" max="4592" width="5.28515625" style="1" customWidth="1"/>
    <col min="4593" max="4593" width="0" style="1" hidden="1" customWidth="1"/>
    <col min="4594" max="4594" width="17" style="1" customWidth="1"/>
    <col min="4595" max="4595" width="6.28515625" style="1" customWidth="1"/>
    <col min="4596" max="4596" width="0" style="1" hidden="1" customWidth="1"/>
    <col min="4597" max="4597" width="14.28515625" style="1" customWidth="1"/>
    <col min="4598" max="4598" width="7.5703125" style="1" customWidth="1"/>
    <col min="4599" max="4599" width="0" style="1" hidden="1" customWidth="1"/>
    <col min="4600" max="4601" width="14.28515625" style="1" customWidth="1"/>
    <col min="4602" max="4602" width="20.85546875" style="1" customWidth="1"/>
    <col min="4603" max="4603" width="14.42578125" style="1" customWidth="1"/>
    <col min="4604" max="4604" width="15" style="1" customWidth="1"/>
    <col min="4605" max="4605" width="2.7109375" style="1" customWidth="1"/>
    <col min="4606" max="4606" width="11.7109375" style="1" customWidth="1"/>
    <col min="4607" max="4607" width="11.5703125" style="1" customWidth="1"/>
    <col min="4608" max="4608" width="2.28515625" style="1" customWidth="1"/>
    <col min="4609" max="4609" width="41" style="1" customWidth="1"/>
    <col min="4610" max="4610" width="14.28515625" style="1" customWidth="1"/>
    <col min="4611" max="4612" width="11.5703125" style="1" customWidth="1"/>
    <col min="4613" max="4613" width="21.85546875" style="1" customWidth="1"/>
    <col min="4614" max="4805" width="11.42578125" style="1"/>
    <col min="4806" max="4806" width="21.85546875" style="1" customWidth="1"/>
    <col min="4807" max="4807" width="13.85546875" style="1" customWidth="1"/>
    <col min="4808" max="4808" width="38.7109375" style="1" customWidth="1"/>
    <col min="4809" max="4809" width="3" style="1" bestFit="1" customWidth="1"/>
    <col min="4810" max="4810" width="32.28515625" style="1" customWidth="1"/>
    <col min="4811" max="4811" width="46.28515625" style="1" customWidth="1"/>
    <col min="4812" max="4812" width="19" style="1" customWidth="1"/>
    <col min="4813" max="4813" width="0" style="1" hidden="1" customWidth="1"/>
    <col min="4814" max="4814" width="17.7109375" style="1" customWidth="1"/>
    <col min="4815" max="4815" width="0" style="1" hidden="1" customWidth="1"/>
    <col min="4816" max="4816" width="22.28515625" style="1" customWidth="1"/>
    <col min="4817" max="4817" width="5.28515625" style="1" customWidth="1"/>
    <col min="4818" max="4818" width="36.28515625" style="1" customWidth="1"/>
    <col min="4819" max="4819" width="5.7109375" style="1" customWidth="1"/>
    <col min="4820" max="4820" width="0" style="1" hidden="1" customWidth="1"/>
    <col min="4821" max="4821" width="20.7109375" style="1" customWidth="1"/>
    <col min="4822" max="4822" width="4.85546875" style="1" customWidth="1"/>
    <col min="4823" max="4823" width="0" style="1" hidden="1" customWidth="1"/>
    <col min="4824" max="4824" width="24.7109375" style="1" customWidth="1"/>
    <col min="4825" max="4825" width="12.28515625" style="1" customWidth="1"/>
    <col min="4826" max="4826" width="0" style="1" hidden="1" customWidth="1"/>
    <col min="4827" max="4827" width="3.42578125" style="1" customWidth="1"/>
    <col min="4828" max="4828" width="0" style="1" hidden="1" customWidth="1"/>
    <col min="4829" max="4829" width="17.7109375" style="1" customWidth="1"/>
    <col min="4830" max="4830" width="3.42578125" style="1" customWidth="1"/>
    <col min="4831" max="4831" width="0" style="1" hidden="1" customWidth="1"/>
    <col min="4832" max="4832" width="23.7109375" style="1" customWidth="1"/>
    <col min="4833" max="4833" width="10" style="1" customWidth="1"/>
    <col min="4834" max="4834" width="0" style="1" hidden="1" customWidth="1"/>
    <col min="4835" max="4836" width="14.7109375" style="1" customWidth="1"/>
    <col min="4837" max="4837" width="12.85546875" style="1" customWidth="1"/>
    <col min="4838" max="4838" width="3.28515625" style="1" customWidth="1"/>
    <col min="4839" max="4839" width="30.28515625" style="1" customWidth="1"/>
    <col min="4840" max="4840" width="5" style="1" customWidth="1"/>
    <col min="4841" max="4841" width="0" style="1" hidden="1" customWidth="1"/>
    <col min="4842" max="4842" width="14.28515625" style="1" customWidth="1"/>
    <col min="4843" max="4843" width="5.7109375" style="1" customWidth="1"/>
    <col min="4844" max="4844" width="0" style="1" hidden="1" customWidth="1"/>
    <col min="4845" max="4845" width="17.28515625" style="1" customWidth="1"/>
    <col min="4846" max="4846" width="12.7109375" style="1" customWidth="1"/>
    <col min="4847" max="4847" width="0" style="1" hidden="1" customWidth="1"/>
    <col min="4848" max="4848" width="5.28515625" style="1" customWidth="1"/>
    <col min="4849" max="4849" width="0" style="1" hidden="1" customWidth="1"/>
    <col min="4850" max="4850" width="17" style="1" customWidth="1"/>
    <col min="4851" max="4851" width="6.28515625" style="1" customWidth="1"/>
    <col min="4852" max="4852" width="0" style="1" hidden="1" customWidth="1"/>
    <col min="4853" max="4853" width="14.28515625" style="1" customWidth="1"/>
    <col min="4854" max="4854" width="7.5703125" style="1" customWidth="1"/>
    <col min="4855" max="4855" width="0" style="1" hidden="1" customWidth="1"/>
    <col min="4856" max="4857" width="14.28515625" style="1" customWidth="1"/>
    <col min="4858" max="4858" width="20.85546875" style="1" customWidth="1"/>
    <col min="4859" max="4859" width="14.42578125" style="1" customWidth="1"/>
    <col min="4860" max="4860" width="15" style="1" customWidth="1"/>
    <col min="4861" max="4861" width="2.7109375" style="1" customWidth="1"/>
    <col min="4862" max="4862" width="11.7109375" style="1" customWidth="1"/>
    <col min="4863" max="4863" width="11.5703125" style="1" customWidth="1"/>
    <col min="4864" max="4864" width="2.28515625" style="1" customWidth="1"/>
    <col min="4865" max="4865" width="41" style="1" customWidth="1"/>
    <col min="4866" max="4866" width="14.28515625" style="1" customWidth="1"/>
    <col min="4867" max="4868" width="11.5703125" style="1" customWidth="1"/>
    <col min="4869" max="4869" width="21.85546875" style="1" customWidth="1"/>
    <col min="4870" max="5061" width="11.42578125" style="1"/>
    <col min="5062" max="5062" width="21.85546875" style="1" customWidth="1"/>
    <col min="5063" max="5063" width="13.85546875" style="1" customWidth="1"/>
    <col min="5064" max="5064" width="38.7109375" style="1" customWidth="1"/>
    <col min="5065" max="5065" width="3" style="1" bestFit="1" customWidth="1"/>
    <col min="5066" max="5066" width="32.28515625" style="1" customWidth="1"/>
    <col min="5067" max="5067" width="46.28515625" style="1" customWidth="1"/>
    <col min="5068" max="5068" width="19" style="1" customWidth="1"/>
    <col min="5069" max="5069" width="0" style="1" hidden="1" customWidth="1"/>
    <col min="5070" max="5070" width="17.7109375" style="1" customWidth="1"/>
    <col min="5071" max="5071" width="0" style="1" hidden="1" customWidth="1"/>
    <col min="5072" max="5072" width="22.28515625" style="1" customWidth="1"/>
    <col min="5073" max="5073" width="5.28515625" style="1" customWidth="1"/>
    <col min="5074" max="5074" width="36.28515625" style="1" customWidth="1"/>
    <col min="5075" max="5075" width="5.7109375" style="1" customWidth="1"/>
    <col min="5076" max="5076" width="0" style="1" hidden="1" customWidth="1"/>
    <col min="5077" max="5077" width="20.7109375" style="1" customWidth="1"/>
    <col min="5078" max="5078" width="4.85546875" style="1" customWidth="1"/>
    <col min="5079" max="5079" width="0" style="1" hidden="1" customWidth="1"/>
    <col min="5080" max="5080" width="24.7109375" style="1" customWidth="1"/>
    <col min="5081" max="5081" width="12.28515625" style="1" customWidth="1"/>
    <col min="5082" max="5082" width="0" style="1" hidden="1" customWidth="1"/>
    <col min="5083" max="5083" width="3.42578125" style="1" customWidth="1"/>
    <col min="5084" max="5084" width="0" style="1" hidden="1" customWidth="1"/>
    <col min="5085" max="5085" width="17.7109375" style="1" customWidth="1"/>
    <col min="5086" max="5086" width="3.42578125" style="1" customWidth="1"/>
    <col min="5087" max="5087" width="0" style="1" hidden="1" customWidth="1"/>
    <col min="5088" max="5088" width="23.7109375" style="1" customWidth="1"/>
    <col min="5089" max="5089" width="10" style="1" customWidth="1"/>
    <col min="5090" max="5090" width="0" style="1" hidden="1" customWidth="1"/>
    <col min="5091" max="5092" width="14.7109375" style="1" customWidth="1"/>
    <col min="5093" max="5093" width="12.85546875" style="1" customWidth="1"/>
    <col min="5094" max="5094" width="3.28515625" style="1" customWidth="1"/>
    <col min="5095" max="5095" width="30.28515625" style="1" customWidth="1"/>
    <col min="5096" max="5096" width="5" style="1" customWidth="1"/>
    <col min="5097" max="5097" width="0" style="1" hidden="1" customWidth="1"/>
    <col min="5098" max="5098" width="14.28515625" style="1" customWidth="1"/>
    <col min="5099" max="5099" width="5.7109375" style="1" customWidth="1"/>
    <col min="5100" max="5100" width="0" style="1" hidden="1" customWidth="1"/>
    <col min="5101" max="5101" width="17.28515625" style="1" customWidth="1"/>
    <col min="5102" max="5102" width="12.7109375" style="1" customWidth="1"/>
    <col min="5103" max="5103" width="0" style="1" hidden="1" customWidth="1"/>
    <col min="5104" max="5104" width="5.28515625" style="1" customWidth="1"/>
    <col min="5105" max="5105" width="0" style="1" hidden="1" customWidth="1"/>
    <col min="5106" max="5106" width="17" style="1" customWidth="1"/>
    <col min="5107" max="5107" width="6.28515625" style="1" customWidth="1"/>
    <col min="5108" max="5108" width="0" style="1" hidden="1" customWidth="1"/>
    <col min="5109" max="5109" width="14.28515625" style="1" customWidth="1"/>
    <col min="5110" max="5110" width="7.5703125" style="1" customWidth="1"/>
    <col min="5111" max="5111" width="0" style="1" hidden="1" customWidth="1"/>
    <col min="5112" max="5113" width="14.28515625" style="1" customWidth="1"/>
    <col min="5114" max="5114" width="20.85546875" style="1" customWidth="1"/>
    <col min="5115" max="5115" width="14.42578125" style="1" customWidth="1"/>
    <col min="5116" max="5116" width="15" style="1" customWidth="1"/>
    <col min="5117" max="5117" width="2.7109375" style="1" customWidth="1"/>
    <col min="5118" max="5118" width="11.7109375" style="1" customWidth="1"/>
    <col min="5119" max="5119" width="11.5703125" style="1" customWidth="1"/>
    <col min="5120" max="5120" width="2.28515625" style="1" customWidth="1"/>
    <col min="5121" max="5121" width="41" style="1" customWidth="1"/>
    <col min="5122" max="5122" width="14.28515625" style="1" customWidth="1"/>
    <col min="5123" max="5124" width="11.5703125" style="1" customWidth="1"/>
    <col min="5125" max="5125" width="21.85546875" style="1" customWidth="1"/>
    <col min="5126" max="5317" width="11.42578125" style="1"/>
    <col min="5318" max="5318" width="21.85546875" style="1" customWidth="1"/>
    <col min="5319" max="5319" width="13.85546875" style="1" customWidth="1"/>
    <col min="5320" max="5320" width="38.7109375" style="1" customWidth="1"/>
    <col min="5321" max="5321" width="3" style="1" bestFit="1" customWidth="1"/>
    <col min="5322" max="5322" width="32.28515625" style="1" customWidth="1"/>
    <col min="5323" max="5323" width="46.28515625" style="1" customWidth="1"/>
    <col min="5324" max="5324" width="19" style="1" customWidth="1"/>
    <col min="5325" max="5325" width="0" style="1" hidden="1" customWidth="1"/>
    <col min="5326" max="5326" width="17.7109375" style="1" customWidth="1"/>
    <col min="5327" max="5327" width="0" style="1" hidden="1" customWidth="1"/>
    <col min="5328" max="5328" width="22.28515625" style="1" customWidth="1"/>
    <col min="5329" max="5329" width="5.28515625" style="1" customWidth="1"/>
    <col min="5330" max="5330" width="36.28515625" style="1" customWidth="1"/>
    <col min="5331" max="5331" width="5.7109375" style="1" customWidth="1"/>
    <col min="5332" max="5332" width="0" style="1" hidden="1" customWidth="1"/>
    <col min="5333" max="5333" width="20.7109375" style="1" customWidth="1"/>
    <col min="5334" max="5334" width="4.85546875" style="1" customWidth="1"/>
    <col min="5335" max="5335" width="0" style="1" hidden="1" customWidth="1"/>
    <col min="5336" max="5336" width="24.7109375" style="1" customWidth="1"/>
    <col min="5337" max="5337" width="12.28515625" style="1" customWidth="1"/>
    <col min="5338" max="5338" width="0" style="1" hidden="1" customWidth="1"/>
    <col min="5339" max="5339" width="3.42578125" style="1" customWidth="1"/>
    <col min="5340" max="5340" width="0" style="1" hidden="1" customWidth="1"/>
    <col min="5341" max="5341" width="17.7109375" style="1" customWidth="1"/>
    <col min="5342" max="5342" width="3.42578125" style="1" customWidth="1"/>
    <col min="5343" max="5343" width="0" style="1" hidden="1" customWidth="1"/>
    <col min="5344" max="5344" width="23.7109375" style="1" customWidth="1"/>
    <col min="5345" max="5345" width="10" style="1" customWidth="1"/>
    <col min="5346" max="5346" width="0" style="1" hidden="1" customWidth="1"/>
    <col min="5347" max="5348" width="14.7109375" style="1" customWidth="1"/>
    <col min="5349" max="5349" width="12.85546875" style="1" customWidth="1"/>
    <col min="5350" max="5350" width="3.28515625" style="1" customWidth="1"/>
    <col min="5351" max="5351" width="30.28515625" style="1" customWidth="1"/>
    <col min="5352" max="5352" width="5" style="1" customWidth="1"/>
    <col min="5353" max="5353" width="0" style="1" hidden="1" customWidth="1"/>
    <col min="5354" max="5354" width="14.28515625" style="1" customWidth="1"/>
    <col min="5355" max="5355" width="5.7109375" style="1" customWidth="1"/>
    <col min="5356" max="5356" width="0" style="1" hidden="1" customWidth="1"/>
    <col min="5357" max="5357" width="17.28515625" style="1" customWidth="1"/>
    <col min="5358" max="5358" width="12.7109375" style="1" customWidth="1"/>
    <col min="5359" max="5359" width="0" style="1" hidden="1" customWidth="1"/>
    <col min="5360" max="5360" width="5.28515625" style="1" customWidth="1"/>
    <col min="5361" max="5361" width="0" style="1" hidden="1" customWidth="1"/>
    <col min="5362" max="5362" width="17" style="1" customWidth="1"/>
    <col min="5363" max="5363" width="6.28515625" style="1" customWidth="1"/>
    <col min="5364" max="5364" width="0" style="1" hidden="1" customWidth="1"/>
    <col min="5365" max="5365" width="14.28515625" style="1" customWidth="1"/>
    <col min="5366" max="5366" width="7.5703125" style="1" customWidth="1"/>
    <col min="5367" max="5367" width="0" style="1" hidden="1" customWidth="1"/>
    <col min="5368" max="5369" width="14.28515625" style="1" customWidth="1"/>
    <col min="5370" max="5370" width="20.85546875" style="1" customWidth="1"/>
    <col min="5371" max="5371" width="14.42578125" style="1" customWidth="1"/>
    <col min="5372" max="5372" width="15" style="1" customWidth="1"/>
    <col min="5373" max="5373" width="2.7109375" style="1" customWidth="1"/>
    <col min="5374" max="5374" width="11.7109375" style="1" customWidth="1"/>
    <col min="5375" max="5375" width="11.5703125" style="1" customWidth="1"/>
    <col min="5376" max="5376" width="2.28515625" style="1" customWidth="1"/>
    <col min="5377" max="5377" width="41" style="1" customWidth="1"/>
    <col min="5378" max="5378" width="14.28515625" style="1" customWidth="1"/>
    <col min="5379" max="5380" width="11.5703125" style="1" customWidth="1"/>
    <col min="5381" max="5381" width="21.85546875" style="1" customWidth="1"/>
    <col min="5382" max="5573" width="11.42578125" style="1"/>
    <col min="5574" max="5574" width="21.85546875" style="1" customWidth="1"/>
    <col min="5575" max="5575" width="13.85546875" style="1" customWidth="1"/>
    <col min="5576" max="5576" width="38.7109375" style="1" customWidth="1"/>
    <col min="5577" max="5577" width="3" style="1" bestFit="1" customWidth="1"/>
    <col min="5578" max="5578" width="32.28515625" style="1" customWidth="1"/>
    <col min="5579" max="5579" width="46.28515625" style="1" customWidth="1"/>
    <col min="5580" max="5580" width="19" style="1" customWidth="1"/>
    <col min="5581" max="5581" width="0" style="1" hidden="1" customWidth="1"/>
    <col min="5582" max="5582" width="17.7109375" style="1" customWidth="1"/>
    <col min="5583" max="5583" width="0" style="1" hidden="1" customWidth="1"/>
    <col min="5584" max="5584" width="22.28515625" style="1" customWidth="1"/>
    <col min="5585" max="5585" width="5.28515625" style="1" customWidth="1"/>
    <col min="5586" max="5586" width="36.28515625" style="1" customWidth="1"/>
    <col min="5587" max="5587" width="5.7109375" style="1" customWidth="1"/>
    <col min="5588" max="5588" width="0" style="1" hidden="1" customWidth="1"/>
    <col min="5589" max="5589" width="20.7109375" style="1" customWidth="1"/>
    <col min="5590" max="5590" width="4.85546875" style="1" customWidth="1"/>
    <col min="5591" max="5591" width="0" style="1" hidden="1" customWidth="1"/>
    <col min="5592" max="5592" width="24.7109375" style="1" customWidth="1"/>
    <col min="5593" max="5593" width="12.28515625" style="1" customWidth="1"/>
    <col min="5594" max="5594" width="0" style="1" hidden="1" customWidth="1"/>
    <col min="5595" max="5595" width="3.42578125" style="1" customWidth="1"/>
    <col min="5596" max="5596" width="0" style="1" hidden="1" customWidth="1"/>
    <col min="5597" max="5597" width="17.7109375" style="1" customWidth="1"/>
    <col min="5598" max="5598" width="3.42578125" style="1" customWidth="1"/>
    <col min="5599" max="5599" width="0" style="1" hidden="1" customWidth="1"/>
    <col min="5600" max="5600" width="23.7109375" style="1" customWidth="1"/>
    <col min="5601" max="5601" width="10" style="1" customWidth="1"/>
    <col min="5602" max="5602" width="0" style="1" hidden="1" customWidth="1"/>
    <col min="5603" max="5604" width="14.7109375" style="1" customWidth="1"/>
    <col min="5605" max="5605" width="12.85546875" style="1" customWidth="1"/>
    <col min="5606" max="5606" width="3.28515625" style="1" customWidth="1"/>
    <col min="5607" max="5607" width="30.28515625" style="1" customWidth="1"/>
    <col min="5608" max="5608" width="5" style="1" customWidth="1"/>
    <col min="5609" max="5609" width="0" style="1" hidden="1" customWidth="1"/>
    <col min="5610" max="5610" width="14.28515625" style="1" customWidth="1"/>
    <col min="5611" max="5611" width="5.7109375" style="1" customWidth="1"/>
    <col min="5612" max="5612" width="0" style="1" hidden="1" customWidth="1"/>
    <col min="5613" max="5613" width="17.28515625" style="1" customWidth="1"/>
    <col min="5614" max="5614" width="12.7109375" style="1" customWidth="1"/>
    <col min="5615" max="5615" width="0" style="1" hidden="1" customWidth="1"/>
    <col min="5616" max="5616" width="5.28515625" style="1" customWidth="1"/>
    <col min="5617" max="5617" width="0" style="1" hidden="1" customWidth="1"/>
    <col min="5618" max="5618" width="17" style="1" customWidth="1"/>
    <col min="5619" max="5619" width="6.28515625" style="1" customWidth="1"/>
    <col min="5620" max="5620" width="0" style="1" hidden="1" customWidth="1"/>
    <col min="5621" max="5621" width="14.28515625" style="1" customWidth="1"/>
    <col min="5622" max="5622" width="7.5703125" style="1" customWidth="1"/>
    <col min="5623" max="5623" width="0" style="1" hidden="1" customWidth="1"/>
    <col min="5624" max="5625" width="14.28515625" style="1" customWidth="1"/>
    <col min="5626" max="5626" width="20.85546875" style="1" customWidth="1"/>
    <col min="5627" max="5627" width="14.42578125" style="1" customWidth="1"/>
    <col min="5628" max="5628" width="15" style="1" customWidth="1"/>
    <col min="5629" max="5629" width="2.7109375" style="1" customWidth="1"/>
    <col min="5630" max="5630" width="11.7109375" style="1" customWidth="1"/>
    <col min="5631" max="5631" width="11.5703125" style="1" customWidth="1"/>
    <col min="5632" max="5632" width="2.28515625" style="1" customWidth="1"/>
    <col min="5633" max="5633" width="41" style="1" customWidth="1"/>
    <col min="5634" max="5634" width="14.28515625" style="1" customWidth="1"/>
    <col min="5635" max="5636" width="11.5703125" style="1" customWidth="1"/>
    <col min="5637" max="5637" width="21.85546875" style="1" customWidth="1"/>
    <col min="5638" max="5829" width="11.42578125" style="1"/>
    <col min="5830" max="5830" width="21.85546875" style="1" customWidth="1"/>
    <col min="5831" max="5831" width="13.85546875" style="1" customWidth="1"/>
    <col min="5832" max="5832" width="38.7109375" style="1" customWidth="1"/>
    <col min="5833" max="5833" width="3" style="1" bestFit="1" customWidth="1"/>
    <col min="5834" max="5834" width="32.28515625" style="1" customWidth="1"/>
    <col min="5835" max="5835" width="46.28515625" style="1" customWidth="1"/>
    <col min="5836" max="5836" width="19" style="1" customWidth="1"/>
    <col min="5837" max="5837" width="0" style="1" hidden="1" customWidth="1"/>
    <col min="5838" max="5838" width="17.7109375" style="1" customWidth="1"/>
    <col min="5839" max="5839" width="0" style="1" hidden="1" customWidth="1"/>
    <col min="5840" max="5840" width="22.28515625" style="1" customWidth="1"/>
    <col min="5841" max="5841" width="5.28515625" style="1" customWidth="1"/>
    <col min="5842" max="5842" width="36.28515625" style="1" customWidth="1"/>
    <col min="5843" max="5843" width="5.7109375" style="1" customWidth="1"/>
    <col min="5844" max="5844" width="0" style="1" hidden="1" customWidth="1"/>
    <col min="5845" max="5845" width="20.7109375" style="1" customWidth="1"/>
    <col min="5846" max="5846" width="4.85546875" style="1" customWidth="1"/>
    <col min="5847" max="5847" width="0" style="1" hidden="1" customWidth="1"/>
    <col min="5848" max="5848" width="24.7109375" style="1" customWidth="1"/>
    <col min="5849" max="5849" width="12.28515625" style="1" customWidth="1"/>
    <col min="5850" max="5850" width="0" style="1" hidden="1" customWidth="1"/>
    <col min="5851" max="5851" width="3.42578125" style="1" customWidth="1"/>
    <col min="5852" max="5852" width="0" style="1" hidden="1" customWidth="1"/>
    <col min="5853" max="5853" width="17.7109375" style="1" customWidth="1"/>
    <col min="5854" max="5854" width="3.42578125" style="1" customWidth="1"/>
    <col min="5855" max="5855" width="0" style="1" hidden="1" customWidth="1"/>
    <col min="5856" max="5856" width="23.7109375" style="1" customWidth="1"/>
    <col min="5857" max="5857" width="10" style="1" customWidth="1"/>
    <col min="5858" max="5858" width="0" style="1" hidden="1" customWidth="1"/>
    <col min="5859" max="5860" width="14.7109375" style="1" customWidth="1"/>
    <col min="5861" max="5861" width="12.85546875" style="1" customWidth="1"/>
    <col min="5862" max="5862" width="3.28515625" style="1" customWidth="1"/>
    <col min="5863" max="5863" width="30.28515625" style="1" customWidth="1"/>
    <col min="5864" max="5864" width="5" style="1" customWidth="1"/>
    <col min="5865" max="5865" width="0" style="1" hidden="1" customWidth="1"/>
    <col min="5866" max="5866" width="14.28515625" style="1" customWidth="1"/>
    <col min="5867" max="5867" width="5.7109375" style="1" customWidth="1"/>
    <col min="5868" max="5868" width="0" style="1" hidden="1" customWidth="1"/>
    <col min="5869" max="5869" width="17.28515625" style="1" customWidth="1"/>
    <col min="5870" max="5870" width="12.7109375" style="1" customWidth="1"/>
    <col min="5871" max="5871" width="0" style="1" hidden="1" customWidth="1"/>
    <col min="5872" max="5872" width="5.28515625" style="1" customWidth="1"/>
    <col min="5873" max="5873" width="0" style="1" hidden="1" customWidth="1"/>
    <col min="5874" max="5874" width="17" style="1" customWidth="1"/>
    <col min="5875" max="5875" width="6.28515625" style="1" customWidth="1"/>
    <col min="5876" max="5876" width="0" style="1" hidden="1" customWidth="1"/>
    <col min="5877" max="5877" width="14.28515625" style="1" customWidth="1"/>
    <col min="5878" max="5878" width="7.5703125" style="1" customWidth="1"/>
    <col min="5879" max="5879" width="0" style="1" hidden="1" customWidth="1"/>
    <col min="5880" max="5881" width="14.28515625" style="1" customWidth="1"/>
    <col min="5882" max="5882" width="20.85546875" style="1" customWidth="1"/>
    <col min="5883" max="5883" width="14.42578125" style="1" customWidth="1"/>
    <col min="5884" max="5884" width="15" style="1" customWidth="1"/>
    <col min="5885" max="5885" width="2.7109375" style="1" customWidth="1"/>
    <col min="5886" max="5886" width="11.7109375" style="1" customWidth="1"/>
    <col min="5887" max="5887" width="11.5703125" style="1" customWidth="1"/>
    <col min="5888" max="5888" width="2.28515625" style="1" customWidth="1"/>
    <col min="5889" max="5889" width="41" style="1" customWidth="1"/>
    <col min="5890" max="5890" width="14.28515625" style="1" customWidth="1"/>
    <col min="5891" max="5892" width="11.5703125" style="1" customWidth="1"/>
    <col min="5893" max="5893" width="21.85546875" style="1" customWidth="1"/>
    <col min="5894" max="6085" width="11.42578125" style="1"/>
    <col min="6086" max="6086" width="21.85546875" style="1" customWidth="1"/>
    <col min="6087" max="6087" width="13.85546875" style="1" customWidth="1"/>
    <col min="6088" max="6088" width="38.7109375" style="1" customWidth="1"/>
    <col min="6089" max="6089" width="3" style="1" bestFit="1" customWidth="1"/>
    <col min="6090" max="6090" width="32.28515625" style="1" customWidth="1"/>
    <col min="6091" max="6091" width="46.28515625" style="1" customWidth="1"/>
    <col min="6092" max="6092" width="19" style="1" customWidth="1"/>
    <col min="6093" max="6093" width="0" style="1" hidden="1" customWidth="1"/>
    <col min="6094" max="6094" width="17.7109375" style="1" customWidth="1"/>
    <col min="6095" max="6095" width="0" style="1" hidden="1" customWidth="1"/>
    <col min="6096" max="6096" width="22.28515625" style="1" customWidth="1"/>
    <col min="6097" max="6097" width="5.28515625" style="1" customWidth="1"/>
    <col min="6098" max="6098" width="36.28515625" style="1" customWidth="1"/>
    <col min="6099" max="6099" width="5.7109375" style="1" customWidth="1"/>
    <col min="6100" max="6100" width="0" style="1" hidden="1" customWidth="1"/>
    <col min="6101" max="6101" width="20.7109375" style="1" customWidth="1"/>
    <col min="6102" max="6102" width="4.85546875" style="1" customWidth="1"/>
    <col min="6103" max="6103" width="0" style="1" hidden="1" customWidth="1"/>
    <col min="6104" max="6104" width="24.7109375" style="1" customWidth="1"/>
    <col min="6105" max="6105" width="12.28515625" style="1" customWidth="1"/>
    <col min="6106" max="6106" width="0" style="1" hidden="1" customWidth="1"/>
    <col min="6107" max="6107" width="3.42578125" style="1" customWidth="1"/>
    <col min="6108" max="6108" width="0" style="1" hidden="1" customWidth="1"/>
    <col min="6109" max="6109" width="17.7109375" style="1" customWidth="1"/>
    <col min="6110" max="6110" width="3.42578125" style="1" customWidth="1"/>
    <col min="6111" max="6111" width="0" style="1" hidden="1" customWidth="1"/>
    <col min="6112" max="6112" width="23.7109375" style="1" customWidth="1"/>
    <col min="6113" max="6113" width="10" style="1" customWidth="1"/>
    <col min="6114" max="6114" width="0" style="1" hidden="1" customWidth="1"/>
    <col min="6115" max="6116" width="14.7109375" style="1" customWidth="1"/>
    <col min="6117" max="6117" width="12.85546875" style="1" customWidth="1"/>
    <col min="6118" max="6118" width="3.28515625" style="1" customWidth="1"/>
    <col min="6119" max="6119" width="30.28515625" style="1" customWidth="1"/>
    <col min="6120" max="6120" width="5" style="1" customWidth="1"/>
    <col min="6121" max="6121" width="0" style="1" hidden="1" customWidth="1"/>
    <col min="6122" max="6122" width="14.28515625" style="1" customWidth="1"/>
    <col min="6123" max="6123" width="5.7109375" style="1" customWidth="1"/>
    <col min="6124" max="6124" width="0" style="1" hidden="1" customWidth="1"/>
    <col min="6125" max="6125" width="17.28515625" style="1" customWidth="1"/>
    <col min="6126" max="6126" width="12.7109375" style="1" customWidth="1"/>
    <col min="6127" max="6127" width="0" style="1" hidden="1" customWidth="1"/>
    <col min="6128" max="6128" width="5.28515625" style="1" customWidth="1"/>
    <col min="6129" max="6129" width="0" style="1" hidden="1" customWidth="1"/>
    <col min="6130" max="6130" width="17" style="1" customWidth="1"/>
    <col min="6131" max="6131" width="6.28515625" style="1" customWidth="1"/>
    <col min="6132" max="6132" width="0" style="1" hidden="1" customWidth="1"/>
    <col min="6133" max="6133" width="14.28515625" style="1" customWidth="1"/>
    <col min="6134" max="6134" width="7.5703125" style="1" customWidth="1"/>
    <col min="6135" max="6135" width="0" style="1" hidden="1" customWidth="1"/>
    <col min="6136" max="6137" width="14.28515625" style="1" customWidth="1"/>
    <col min="6138" max="6138" width="20.85546875" style="1" customWidth="1"/>
    <col min="6139" max="6139" width="14.42578125" style="1" customWidth="1"/>
    <col min="6140" max="6140" width="15" style="1" customWidth="1"/>
    <col min="6141" max="6141" width="2.7109375" style="1" customWidth="1"/>
    <col min="6142" max="6142" width="11.7109375" style="1" customWidth="1"/>
    <col min="6143" max="6143" width="11.5703125" style="1" customWidth="1"/>
    <col min="6144" max="6144" width="2.28515625" style="1" customWidth="1"/>
    <col min="6145" max="6145" width="41" style="1" customWidth="1"/>
    <col min="6146" max="6146" width="14.28515625" style="1" customWidth="1"/>
    <col min="6147" max="6148" width="11.5703125" style="1" customWidth="1"/>
    <col min="6149" max="6149" width="21.85546875" style="1" customWidth="1"/>
    <col min="6150" max="6341" width="11.42578125" style="1"/>
    <col min="6342" max="6342" width="21.85546875" style="1" customWidth="1"/>
    <col min="6343" max="6343" width="13.85546875" style="1" customWidth="1"/>
    <col min="6344" max="6344" width="38.7109375" style="1" customWidth="1"/>
    <col min="6345" max="6345" width="3" style="1" bestFit="1" customWidth="1"/>
    <col min="6346" max="6346" width="32.28515625" style="1" customWidth="1"/>
    <col min="6347" max="6347" width="46.28515625" style="1" customWidth="1"/>
    <col min="6348" max="6348" width="19" style="1" customWidth="1"/>
    <col min="6349" max="6349" width="0" style="1" hidden="1" customWidth="1"/>
    <col min="6350" max="6350" width="17.7109375" style="1" customWidth="1"/>
    <col min="6351" max="6351" width="0" style="1" hidden="1" customWidth="1"/>
    <col min="6352" max="6352" width="22.28515625" style="1" customWidth="1"/>
    <col min="6353" max="6353" width="5.28515625" style="1" customWidth="1"/>
    <col min="6354" max="6354" width="36.28515625" style="1" customWidth="1"/>
    <col min="6355" max="6355" width="5.7109375" style="1" customWidth="1"/>
    <col min="6356" max="6356" width="0" style="1" hidden="1" customWidth="1"/>
    <col min="6357" max="6357" width="20.7109375" style="1" customWidth="1"/>
    <col min="6358" max="6358" width="4.85546875" style="1" customWidth="1"/>
    <col min="6359" max="6359" width="0" style="1" hidden="1" customWidth="1"/>
    <col min="6360" max="6360" width="24.7109375" style="1" customWidth="1"/>
    <col min="6361" max="6361" width="12.28515625" style="1" customWidth="1"/>
    <col min="6362" max="6362" width="0" style="1" hidden="1" customWidth="1"/>
    <col min="6363" max="6363" width="3.42578125" style="1" customWidth="1"/>
    <col min="6364" max="6364" width="0" style="1" hidden="1" customWidth="1"/>
    <col min="6365" max="6365" width="17.7109375" style="1" customWidth="1"/>
    <col min="6366" max="6366" width="3.42578125" style="1" customWidth="1"/>
    <col min="6367" max="6367" width="0" style="1" hidden="1" customWidth="1"/>
    <col min="6368" max="6368" width="23.7109375" style="1" customWidth="1"/>
    <col min="6369" max="6369" width="10" style="1" customWidth="1"/>
    <col min="6370" max="6370" width="0" style="1" hidden="1" customWidth="1"/>
    <col min="6371" max="6372" width="14.7109375" style="1" customWidth="1"/>
    <col min="6373" max="6373" width="12.85546875" style="1" customWidth="1"/>
    <col min="6374" max="6374" width="3.28515625" style="1" customWidth="1"/>
    <col min="6375" max="6375" width="30.28515625" style="1" customWidth="1"/>
    <col min="6376" max="6376" width="5" style="1" customWidth="1"/>
    <col min="6377" max="6377" width="0" style="1" hidden="1" customWidth="1"/>
    <col min="6378" max="6378" width="14.28515625" style="1" customWidth="1"/>
    <col min="6379" max="6379" width="5.7109375" style="1" customWidth="1"/>
    <col min="6380" max="6380" width="0" style="1" hidden="1" customWidth="1"/>
    <col min="6381" max="6381" width="17.28515625" style="1" customWidth="1"/>
    <col min="6382" max="6382" width="12.7109375" style="1" customWidth="1"/>
    <col min="6383" max="6383" width="0" style="1" hidden="1" customWidth="1"/>
    <col min="6384" max="6384" width="5.28515625" style="1" customWidth="1"/>
    <col min="6385" max="6385" width="0" style="1" hidden="1" customWidth="1"/>
    <col min="6386" max="6386" width="17" style="1" customWidth="1"/>
    <col min="6387" max="6387" width="6.28515625" style="1" customWidth="1"/>
    <col min="6388" max="6388" width="0" style="1" hidden="1" customWidth="1"/>
    <col min="6389" max="6389" width="14.28515625" style="1" customWidth="1"/>
    <col min="6390" max="6390" width="7.5703125" style="1" customWidth="1"/>
    <col min="6391" max="6391" width="0" style="1" hidden="1" customWidth="1"/>
    <col min="6392" max="6393" width="14.28515625" style="1" customWidth="1"/>
    <col min="6394" max="6394" width="20.85546875" style="1" customWidth="1"/>
    <col min="6395" max="6395" width="14.42578125" style="1" customWidth="1"/>
    <col min="6396" max="6396" width="15" style="1" customWidth="1"/>
    <col min="6397" max="6397" width="2.7109375" style="1" customWidth="1"/>
    <col min="6398" max="6398" width="11.7109375" style="1" customWidth="1"/>
    <col min="6399" max="6399" width="11.5703125" style="1" customWidth="1"/>
    <col min="6400" max="6400" width="2.28515625" style="1" customWidth="1"/>
    <col min="6401" max="6401" width="41" style="1" customWidth="1"/>
    <col min="6402" max="6402" width="14.28515625" style="1" customWidth="1"/>
    <col min="6403" max="6404" width="11.5703125" style="1" customWidth="1"/>
    <col min="6405" max="6405" width="21.85546875" style="1" customWidth="1"/>
    <col min="6406" max="6597" width="11.42578125" style="1"/>
    <col min="6598" max="6598" width="21.85546875" style="1" customWidth="1"/>
    <col min="6599" max="6599" width="13.85546875" style="1" customWidth="1"/>
    <col min="6600" max="6600" width="38.7109375" style="1" customWidth="1"/>
    <col min="6601" max="6601" width="3" style="1" bestFit="1" customWidth="1"/>
    <col min="6602" max="6602" width="32.28515625" style="1" customWidth="1"/>
    <col min="6603" max="6603" width="46.28515625" style="1" customWidth="1"/>
    <col min="6604" max="6604" width="19" style="1" customWidth="1"/>
    <col min="6605" max="6605" width="0" style="1" hidden="1" customWidth="1"/>
    <col min="6606" max="6606" width="17.7109375" style="1" customWidth="1"/>
    <col min="6607" max="6607" width="0" style="1" hidden="1" customWidth="1"/>
    <col min="6608" max="6608" width="22.28515625" style="1" customWidth="1"/>
    <col min="6609" max="6609" width="5.28515625" style="1" customWidth="1"/>
    <col min="6610" max="6610" width="36.28515625" style="1" customWidth="1"/>
    <col min="6611" max="6611" width="5.7109375" style="1" customWidth="1"/>
    <col min="6612" max="6612" width="0" style="1" hidden="1" customWidth="1"/>
    <col min="6613" max="6613" width="20.7109375" style="1" customWidth="1"/>
    <col min="6614" max="6614" width="4.85546875" style="1" customWidth="1"/>
    <col min="6615" max="6615" width="0" style="1" hidden="1" customWidth="1"/>
    <col min="6616" max="6616" width="24.7109375" style="1" customWidth="1"/>
    <col min="6617" max="6617" width="12.28515625" style="1" customWidth="1"/>
    <col min="6618" max="6618" width="0" style="1" hidden="1" customWidth="1"/>
    <col min="6619" max="6619" width="3.42578125" style="1" customWidth="1"/>
    <col min="6620" max="6620" width="0" style="1" hidden="1" customWidth="1"/>
    <col min="6621" max="6621" width="17.7109375" style="1" customWidth="1"/>
    <col min="6622" max="6622" width="3.42578125" style="1" customWidth="1"/>
    <col min="6623" max="6623" width="0" style="1" hidden="1" customWidth="1"/>
    <col min="6624" max="6624" width="23.7109375" style="1" customWidth="1"/>
    <col min="6625" max="6625" width="10" style="1" customWidth="1"/>
    <col min="6626" max="6626" width="0" style="1" hidden="1" customWidth="1"/>
    <col min="6627" max="6628" width="14.7109375" style="1" customWidth="1"/>
    <col min="6629" max="6629" width="12.85546875" style="1" customWidth="1"/>
    <col min="6630" max="6630" width="3.28515625" style="1" customWidth="1"/>
    <col min="6631" max="6631" width="30.28515625" style="1" customWidth="1"/>
    <col min="6632" max="6632" width="5" style="1" customWidth="1"/>
    <col min="6633" max="6633" width="0" style="1" hidden="1" customWidth="1"/>
    <col min="6634" max="6634" width="14.28515625" style="1" customWidth="1"/>
    <col min="6635" max="6635" width="5.7109375" style="1" customWidth="1"/>
    <col min="6636" max="6636" width="0" style="1" hidden="1" customWidth="1"/>
    <col min="6637" max="6637" width="17.28515625" style="1" customWidth="1"/>
    <col min="6638" max="6638" width="12.7109375" style="1" customWidth="1"/>
    <col min="6639" max="6639" width="0" style="1" hidden="1" customWidth="1"/>
    <col min="6640" max="6640" width="5.28515625" style="1" customWidth="1"/>
    <col min="6641" max="6641" width="0" style="1" hidden="1" customWidth="1"/>
    <col min="6642" max="6642" width="17" style="1" customWidth="1"/>
    <col min="6643" max="6643" width="6.28515625" style="1" customWidth="1"/>
    <col min="6644" max="6644" width="0" style="1" hidden="1" customWidth="1"/>
    <col min="6645" max="6645" width="14.28515625" style="1" customWidth="1"/>
    <col min="6646" max="6646" width="7.5703125" style="1" customWidth="1"/>
    <col min="6647" max="6647" width="0" style="1" hidden="1" customWidth="1"/>
    <col min="6648" max="6649" width="14.28515625" style="1" customWidth="1"/>
    <col min="6650" max="6650" width="20.85546875" style="1" customWidth="1"/>
    <col min="6651" max="6651" width="14.42578125" style="1" customWidth="1"/>
    <col min="6652" max="6652" width="15" style="1" customWidth="1"/>
    <col min="6653" max="6653" width="2.7109375" style="1" customWidth="1"/>
    <col min="6654" max="6654" width="11.7109375" style="1" customWidth="1"/>
    <col min="6655" max="6655" width="11.5703125" style="1" customWidth="1"/>
    <col min="6656" max="6656" width="2.28515625" style="1" customWidth="1"/>
    <col min="6657" max="6657" width="41" style="1" customWidth="1"/>
    <col min="6658" max="6658" width="14.28515625" style="1" customWidth="1"/>
    <col min="6659" max="6660" width="11.5703125" style="1" customWidth="1"/>
    <col min="6661" max="6661" width="21.85546875" style="1" customWidth="1"/>
    <col min="6662" max="6853" width="11.42578125" style="1"/>
    <col min="6854" max="6854" width="21.85546875" style="1" customWidth="1"/>
    <col min="6855" max="6855" width="13.85546875" style="1" customWidth="1"/>
    <col min="6856" max="6856" width="38.7109375" style="1" customWidth="1"/>
    <col min="6857" max="6857" width="3" style="1" bestFit="1" customWidth="1"/>
    <col min="6858" max="6858" width="32.28515625" style="1" customWidth="1"/>
    <col min="6859" max="6859" width="46.28515625" style="1" customWidth="1"/>
    <col min="6860" max="6860" width="19" style="1" customWidth="1"/>
    <col min="6861" max="6861" width="0" style="1" hidden="1" customWidth="1"/>
    <col min="6862" max="6862" width="17.7109375" style="1" customWidth="1"/>
    <col min="6863" max="6863" width="0" style="1" hidden="1" customWidth="1"/>
    <col min="6864" max="6864" width="22.28515625" style="1" customWidth="1"/>
    <col min="6865" max="6865" width="5.28515625" style="1" customWidth="1"/>
    <col min="6866" max="6866" width="36.28515625" style="1" customWidth="1"/>
    <col min="6867" max="6867" width="5.7109375" style="1" customWidth="1"/>
    <col min="6868" max="6868" width="0" style="1" hidden="1" customWidth="1"/>
    <col min="6869" max="6869" width="20.7109375" style="1" customWidth="1"/>
    <col min="6870" max="6870" width="4.85546875" style="1" customWidth="1"/>
    <col min="6871" max="6871" width="0" style="1" hidden="1" customWidth="1"/>
    <col min="6872" max="6872" width="24.7109375" style="1" customWidth="1"/>
    <col min="6873" max="6873" width="12.28515625" style="1" customWidth="1"/>
    <col min="6874" max="6874" width="0" style="1" hidden="1" customWidth="1"/>
    <col min="6875" max="6875" width="3.42578125" style="1" customWidth="1"/>
    <col min="6876" max="6876" width="0" style="1" hidden="1" customWidth="1"/>
    <col min="6877" max="6877" width="17.7109375" style="1" customWidth="1"/>
    <col min="6878" max="6878" width="3.42578125" style="1" customWidth="1"/>
    <col min="6879" max="6879" width="0" style="1" hidden="1" customWidth="1"/>
    <col min="6880" max="6880" width="23.7109375" style="1" customWidth="1"/>
    <col min="6881" max="6881" width="10" style="1" customWidth="1"/>
    <col min="6882" max="6882" width="0" style="1" hidden="1" customWidth="1"/>
    <col min="6883" max="6884" width="14.7109375" style="1" customWidth="1"/>
    <col min="6885" max="6885" width="12.85546875" style="1" customWidth="1"/>
    <col min="6886" max="6886" width="3.28515625" style="1" customWidth="1"/>
    <col min="6887" max="6887" width="30.28515625" style="1" customWidth="1"/>
    <col min="6888" max="6888" width="5" style="1" customWidth="1"/>
    <col min="6889" max="6889" width="0" style="1" hidden="1" customWidth="1"/>
    <col min="6890" max="6890" width="14.28515625" style="1" customWidth="1"/>
    <col min="6891" max="6891" width="5.7109375" style="1" customWidth="1"/>
    <col min="6892" max="6892" width="0" style="1" hidden="1" customWidth="1"/>
    <col min="6893" max="6893" width="17.28515625" style="1" customWidth="1"/>
    <col min="6894" max="6894" width="12.7109375" style="1" customWidth="1"/>
    <col min="6895" max="6895" width="0" style="1" hidden="1" customWidth="1"/>
    <col min="6896" max="6896" width="5.28515625" style="1" customWidth="1"/>
    <col min="6897" max="6897" width="0" style="1" hidden="1" customWidth="1"/>
    <col min="6898" max="6898" width="17" style="1" customWidth="1"/>
    <col min="6899" max="6899" width="6.28515625" style="1" customWidth="1"/>
    <col min="6900" max="6900" width="0" style="1" hidden="1" customWidth="1"/>
    <col min="6901" max="6901" width="14.28515625" style="1" customWidth="1"/>
    <col min="6902" max="6902" width="7.5703125" style="1" customWidth="1"/>
    <col min="6903" max="6903" width="0" style="1" hidden="1" customWidth="1"/>
    <col min="6904" max="6905" width="14.28515625" style="1" customWidth="1"/>
    <col min="6906" max="6906" width="20.85546875" style="1" customWidth="1"/>
    <col min="6907" max="6907" width="14.42578125" style="1" customWidth="1"/>
    <col min="6908" max="6908" width="15" style="1" customWidth="1"/>
    <col min="6909" max="6909" width="2.7109375" style="1" customWidth="1"/>
    <col min="6910" max="6910" width="11.7109375" style="1" customWidth="1"/>
    <col min="6911" max="6911" width="11.5703125" style="1" customWidth="1"/>
    <col min="6912" max="6912" width="2.28515625" style="1" customWidth="1"/>
    <col min="6913" max="6913" width="41" style="1" customWidth="1"/>
    <col min="6914" max="6914" width="14.28515625" style="1" customWidth="1"/>
    <col min="6915" max="6916" width="11.5703125" style="1" customWidth="1"/>
    <col min="6917" max="6917" width="21.85546875" style="1" customWidth="1"/>
    <col min="6918" max="7109" width="11.42578125" style="1"/>
    <col min="7110" max="7110" width="21.85546875" style="1" customWidth="1"/>
    <col min="7111" max="7111" width="13.85546875" style="1" customWidth="1"/>
    <col min="7112" max="7112" width="38.7109375" style="1" customWidth="1"/>
    <col min="7113" max="7113" width="3" style="1" bestFit="1" customWidth="1"/>
    <col min="7114" max="7114" width="32.28515625" style="1" customWidth="1"/>
    <col min="7115" max="7115" width="46.28515625" style="1" customWidth="1"/>
    <col min="7116" max="7116" width="19" style="1" customWidth="1"/>
    <col min="7117" max="7117" width="0" style="1" hidden="1" customWidth="1"/>
    <col min="7118" max="7118" width="17.7109375" style="1" customWidth="1"/>
    <col min="7119" max="7119" width="0" style="1" hidden="1" customWidth="1"/>
    <col min="7120" max="7120" width="22.28515625" style="1" customWidth="1"/>
    <col min="7121" max="7121" width="5.28515625" style="1" customWidth="1"/>
    <col min="7122" max="7122" width="36.28515625" style="1" customWidth="1"/>
    <col min="7123" max="7123" width="5.7109375" style="1" customWidth="1"/>
    <col min="7124" max="7124" width="0" style="1" hidden="1" customWidth="1"/>
    <col min="7125" max="7125" width="20.7109375" style="1" customWidth="1"/>
    <col min="7126" max="7126" width="4.85546875" style="1" customWidth="1"/>
    <col min="7127" max="7127" width="0" style="1" hidden="1" customWidth="1"/>
    <col min="7128" max="7128" width="24.7109375" style="1" customWidth="1"/>
    <col min="7129" max="7129" width="12.28515625" style="1" customWidth="1"/>
    <col min="7130" max="7130" width="0" style="1" hidden="1" customWidth="1"/>
    <col min="7131" max="7131" width="3.42578125" style="1" customWidth="1"/>
    <col min="7132" max="7132" width="0" style="1" hidden="1" customWidth="1"/>
    <col min="7133" max="7133" width="17.7109375" style="1" customWidth="1"/>
    <col min="7134" max="7134" width="3.42578125" style="1" customWidth="1"/>
    <col min="7135" max="7135" width="0" style="1" hidden="1" customWidth="1"/>
    <col min="7136" max="7136" width="23.7109375" style="1" customWidth="1"/>
    <col min="7137" max="7137" width="10" style="1" customWidth="1"/>
    <col min="7138" max="7138" width="0" style="1" hidden="1" customWidth="1"/>
    <col min="7139" max="7140" width="14.7109375" style="1" customWidth="1"/>
    <col min="7141" max="7141" width="12.85546875" style="1" customWidth="1"/>
    <col min="7142" max="7142" width="3.28515625" style="1" customWidth="1"/>
    <col min="7143" max="7143" width="30.28515625" style="1" customWidth="1"/>
    <col min="7144" max="7144" width="5" style="1" customWidth="1"/>
    <col min="7145" max="7145" width="0" style="1" hidden="1" customWidth="1"/>
    <col min="7146" max="7146" width="14.28515625" style="1" customWidth="1"/>
    <col min="7147" max="7147" width="5.7109375" style="1" customWidth="1"/>
    <col min="7148" max="7148" width="0" style="1" hidden="1" customWidth="1"/>
    <col min="7149" max="7149" width="17.28515625" style="1" customWidth="1"/>
    <col min="7150" max="7150" width="12.7109375" style="1" customWidth="1"/>
    <col min="7151" max="7151" width="0" style="1" hidden="1" customWidth="1"/>
    <col min="7152" max="7152" width="5.28515625" style="1" customWidth="1"/>
    <col min="7153" max="7153" width="0" style="1" hidden="1" customWidth="1"/>
    <col min="7154" max="7154" width="17" style="1" customWidth="1"/>
    <col min="7155" max="7155" width="6.28515625" style="1" customWidth="1"/>
    <col min="7156" max="7156" width="0" style="1" hidden="1" customWidth="1"/>
    <col min="7157" max="7157" width="14.28515625" style="1" customWidth="1"/>
    <col min="7158" max="7158" width="7.5703125" style="1" customWidth="1"/>
    <col min="7159" max="7159" width="0" style="1" hidden="1" customWidth="1"/>
    <col min="7160" max="7161" width="14.28515625" style="1" customWidth="1"/>
    <col min="7162" max="7162" width="20.85546875" style="1" customWidth="1"/>
    <col min="7163" max="7163" width="14.42578125" style="1" customWidth="1"/>
    <col min="7164" max="7164" width="15" style="1" customWidth="1"/>
    <col min="7165" max="7165" width="2.7109375" style="1" customWidth="1"/>
    <col min="7166" max="7166" width="11.7109375" style="1" customWidth="1"/>
    <col min="7167" max="7167" width="11.5703125" style="1" customWidth="1"/>
    <col min="7168" max="7168" width="2.28515625" style="1" customWidth="1"/>
    <col min="7169" max="7169" width="41" style="1" customWidth="1"/>
    <col min="7170" max="7170" width="14.28515625" style="1" customWidth="1"/>
    <col min="7171" max="7172" width="11.5703125" style="1" customWidth="1"/>
    <col min="7173" max="7173" width="21.85546875" style="1" customWidth="1"/>
    <col min="7174" max="7365" width="11.42578125" style="1"/>
    <col min="7366" max="7366" width="21.85546875" style="1" customWidth="1"/>
    <col min="7367" max="7367" width="13.85546875" style="1" customWidth="1"/>
    <col min="7368" max="7368" width="38.7109375" style="1" customWidth="1"/>
    <col min="7369" max="7369" width="3" style="1" bestFit="1" customWidth="1"/>
    <col min="7370" max="7370" width="32.28515625" style="1" customWidth="1"/>
    <col min="7371" max="7371" width="46.28515625" style="1" customWidth="1"/>
    <col min="7372" max="7372" width="19" style="1" customWidth="1"/>
    <col min="7373" max="7373" width="0" style="1" hidden="1" customWidth="1"/>
    <col min="7374" max="7374" width="17.7109375" style="1" customWidth="1"/>
    <col min="7375" max="7375" width="0" style="1" hidden="1" customWidth="1"/>
    <col min="7376" max="7376" width="22.28515625" style="1" customWidth="1"/>
    <col min="7377" max="7377" width="5.28515625" style="1" customWidth="1"/>
    <col min="7378" max="7378" width="36.28515625" style="1" customWidth="1"/>
    <col min="7379" max="7379" width="5.7109375" style="1" customWidth="1"/>
    <col min="7380" max="7380" width="0" style="1" hidden="1" customWidth="1"/>
    <col min="7381" max="7381" width="20.7109375" style="1" customWidth="1"/>
    <col min="7382" max="7382" width="4.85546875" style="1" customWidth="1"/>
    <col min="7383" max="7383" width="0" style="1" hidden="1" customWidth="1"/>
    <col min="7384" max="7384" width="24.7109375" style="1" customWidth="1"/>
    <col min="7385" max="7385" width="12.28515625" style="1" customWidth="1"/>
    <col min="7386" max="7386" width="0" style="1" hidden="1" customWidth="1"/>
    <col min="7387" max="7387" width="3.42578125" style="1" customWidth="1"/>
    <col min="7388" max="7388" width="0" style="1" hidden="1" customWidth="1"/>
    <col min="7389" max="7389" width="17.7109375" style="1" customWidth="1"/>
    <col min="7390" max="7390" width="3.42578125" style="1" customWidth="1"/>
    <col min="7391" max="7391" width="0" style="1" hidden="1" customWidth="1"/>
    <col min="7392" max="7392" width="23.7109375" style="1" customWidth="1"/>
    <col min="7393" max="7393" width="10" style="1" customWidth="1"/>
    <col min="7394" max="7394" width="0" style="1" hidden="1" customWidth="1"/>
    <col min="7395" max="7396" width="14.7109375" style="1" customWidth="1"/>
    <col min="7397" max="7397" width="12.85546875" style="1" customWidth="1"/>
    <col min="7398" max="7398" width="3.28515625" style="1" customWidth="1"/>
    <col min="7399" max="7399" width="30.28515625" style="1" customWidth="1"/>
    <col min="7400" max="7400" width="5" style="1" customWidth="1"/>
    <col min="7401" max="7401" width="0" style="1" hidden="1" customWidth="1"/>
    <col min="7402" max="7402" width="14.28515625" style="1" customWidth="1"/>
    <col min="7403" max="7403" width="5.7109375" style="1" customWidth="1"/>
    <col min="7404" max="7404" width="0" style="1" hidden="1" customWidth="1"/>
    <col min="7405" max="7405" width="17.28515625" style="1" customWidth="1"/>
    <col min="7406" max="7406" width="12.7109375" style="1" customWidth="1"/>
    <col min="7407" max="7407" width="0" style="1" hidden="1" customWidth="1"/>
    <col min="7408" max="7408" width="5.28515625" style="1" customWidth="1"/>
    <col min="7409" max="7409" width="0" style="1" hidden="1" customWidth="1"/>
    <col min="7410" max="7410" width="17" style="1" customWidth="1"/>
    <col min="7411" max="7411" width="6.28515625" style="1" customWidth="1"/>
    <col min="7412" max="7412" width="0" style="1" hidden="1" customWidth="1"/>
    <col min="7413" max="7413" width="14.28515625" style="1" customWidth="1"/>
    <col min="7414" max="7414" width="7.5703125" style="1" customWidth="1"/>
    <col min="7415" max="7415" width="0" style="1" hidden="1" customWidth="1"/>
    <col min="7416" max="7417" width="14.28515625" style="1" customWidth="1"/>
    <col min="7418" max="7418" width="20.85546875" style="1" customWidth="1"/>
    <col min="7419" max="7419" width="14.42578125" style="1" customWidth="1"/>
    <col min="7420" max="7420" width="15" style="1" customWidth="1"/>
    <col min="7421" max="7421" width="2.7109375" style="1" customWidth="1"/>
    <col min="7422" max="7422" width="11.7109375" style="1" customWidth="1"/>
    <col min="7423" max="7423" width="11.5703125" style="1" customWidth="1"/>
    <col min="7424" max="7424" width="2.28515625" style="1" customWidth="1"/>
    <col min="7425" max="7425" width="41" style="1" customWidth="1"/>
    <col min="7426" max="7426" width="14.28515625" style="1" customWidth="1"/>
    <col min="7427" max="7428" width="11.5703125" style="1" customWidth="1"/>
    <col min="7429" max="7429" width="21.85546875" style="1" customWidth="1"/>
    <col min="7430" max="7621" width="11.42578125" style="1"/>
    <col min="7622" max="7622" width="21.85546875" style="1" customWidth="1"/>
    <col min="7623" max="7623" width="13.85546875" style="1" customWidth="1"/>
    <col min="7624" max="7624" width="38.7109375" style="1" customWidth="1"/>
    <col min="7625" max="7625" width="3" style="1" bestFit="1" customWidth="1"/>
    <col min="7626" max="7626" width="32.28515625" style="1" customWidth="1"/>
    <col min="7627" max="7627" width="46.28515625" style="1" customWidth="1"/>
    <col min="7628" max="7628" width="19" style="1" customWidth="1"/>
    <col min="7629" max="7629" width="0" style="1" hidden="1" customWidth="1"/>
    <col min="7630" max="7630" width="17.7109375" style="1" customWidth="1"/>
    <col min="7631" max="7631" width="0" style="1" hidden="1" customWidth="1"/>
    <col min="7632" max="7632" width="22.28515625" style="1" customWidth="1"/>
    <col min="7633" max="7633" width="5.28515625" style="1" customWidth="1"/>
    <col min="7634" max="7634" width="36.28515625" style="1" customWidth="1"/>
    <col min="7635" max="7635" width="5.7109375" style="1" customWidth="1"/>
    <col min="7636" max="7636" width="0" style="1" hidden="1" customWidth="1"/>
    <col min="7637" max="7637" width="20.7109375" style="1" customWidth="1"/>
    <col min="7638" max="7638" width="4.85546875" style="1" customWidth="1"/>
    <col min="7639" max="7639" width="0" style="1" hidden="1" customWidth="1"/>
    <col min="7640" max="7640" width="24.7109375" style="1" customWidth="1"/>
    <col min="7641" max="7641" width="12.28515625" style="1" customWidth="1"/>
    <col min="7642" max="7642" width="0" style="1" hidden="1" customWidth="1"/>
    <col min="7643" max="7643" width="3.42578125" style="1" customWidth="1"/>
    <col min="7644" max="7644" width="0" style="1" hidden="1" customWidth="1"/>
    <col min="7645" max="7645" width="17.7109375" style="1" customWidth="1"/>
    <col min="7646" max="7646" width="3.42578125" style="1" customWidth="1"/>
    <col min="7647" max="7647" width="0" style="1" hidden="1" customWidth="1"/>
    <col min="7648" max="7648" width="23.7109375" style="1" customWidth="1"/>
    <col min="7649" max="7649" width="10" style="1" customWidth="1"/>
    <col min="7650" max="7650" width="0" style="1" hidden="1" customWidth="1"/>
    <col min="7651" max="7652" width="14.7109375" style="1" customWidth="1"/>
    <col min="7653" max="7653" width="12.85546875" style="1" customWidth="1"/>
    <col min="7654" max="7654" width="3.28515625" style="1" customWidth="1"/>
    <col min="7655" max="7655" width="30.28515625" style="1" customWidth="1"/>
    <col min="7656" max="7656" width="5" style="1" customWidth="1"/>
    <col min="7657" max="7657" width="0" style="1" hidden="1" customWidth="1"/>
    <col min="7658" max="7658" width="14.28515625" style="1" customWidth="1"/>
    <col min="7659" max="7659" width="5.7109375" style="1" customWidth="1"/>
    <col min="7660" max="7660" width="0" style="1" hidden="1" customWidth="1"/>
    <col min="7661" max="7661" width="17.28515625" style="1" customWidth="1"/>
    <col min="7662" max="7662" width="12.7109375" style="1" customWidth="1"/>
    <col min="7663" max="7663" width="0" style="1" hidden="1" customWidth="1"/>
    <col min="7664" max="7664" width="5.28515625" style="1" customWidth="1"/>
    <col min="7665" max="7665" width="0" style="1" hidden="1" customWidth="1"/>
    <col min="7666" max="7666" width="17" style="1" customWidth="1"/>
    <col min="7667" max="7667" width="6.28515625" style="1" customWidth="1"/>
    <col min="7668" max="7668" width="0" style="1" hidden="1" customWidth="1"/>
    <col min="7669" max="7669" width="14.28515625" style="1" customWidth="1"/>
    <col min="7670" max="7670" width="7.5703125" style="1" customWidth="1"/>
    <col min="7671" max="7671" width="0" style="1" hidden="1" customWidth="1"/>
    <col min="7672" max="7673" width="14.28515625" style="1" customWidth="1"/>
    <col min="7674" max="7674" width="20.85546875" style="1" customWidth="1"/>
    <col min="7675" max="7675" width="14.42578125" style="1" customWidth="1"/>
    <col min="7676" max="7676" width="15" style="1" customWidth="1"/>
    <col min="7677" max="7677" width="2.7109375" style="1" customWidth="1"/>
    <col min="7678" max="7678" width="11.7109375" style="1" customWidth="1"/>
    <col min="7679" max="7679" width="11.5703125" style="1" customWidth="1"/>
    <col min="7680" max="7680" width="2.28515625" style="1" customWidth="1"/>
    <col min="7681" max="7681" width="41" style="1" customWidth="1"/>
    <col min="7682" max="7682" width="14.28515625" style="1" customWidth="1"/>
    <col min="7683" max="7684" width="11.5703125" style="1" customWidth="1"/>
    <col min="7685" max="7685" width="21.85546875" style="1" customWidth="1"/>
    <col min="7686" max="7877" width="11.42578125" style="1"/>
    <col min="7878" max="7878" width="21.85546875" style="1" customWidth="1"/>
    <col min="7879" max="7879" width="13.85546875" style="1" customWidth="1"/>
    <col min="7880" max="7880" width="38.7109375" style="1" customWidth="1"/>
    <col min="7881" max="7881" width="3" style="1" bestFit="1" customWidth="1"/>
    <col min="7882" max="7882" width="32.28515625" style="1" customWidth="1"/>
    <col min="7883" max="7883" width="46.28515625" style="1" customWidth="1"/>
    <col min="7884" max="7884" width="19" style="1" customWidth="1"/>
    <col min="7885" max="7885" width="0" style="1" hidden="1" customWidth="1"/>
    <col min="7886" max="7886" width="17.7109375" style="1" customWidth="1"/>
    <col min="7887" max="7887" width="0" style="1" hidden="1" customWidth="1"/>
    <col min="7888" max="7888" width="22.28515625" style="1" customWidth="1"/>
    <col min="7889" max="7889" width="5.28515625" style="1" customWidth="1"/>
    <col min="7890" max="7890" width="36.28515625" style="1" customWidth="1"/>
    <col min="7891" max="7891" width="5.7109375" style="1" customWidth="1"/>
    <col min="7892" max="7892" width="0" style="1" hidden="1" customWidth="1"/>
    <col min="7893" max="7893" width="20.7109375" style="1" customWidth="1"/>
    <col min="7894" max="7894" width="4.85546875" style="1" customWidth="1"/>
    <col min="7895" max="7895" width="0" style="1" hidden="1" customWidth="1"/>
    <col min="7896" max="7896" width="24.7109375" style="1" customWidth="1"/>
    <col min="7897" max="7897" width="12.28515625" style="1" customWidth="1"/>
    <col min="7898" max="7898" width="0" style="1" hidden="1" customWidth="1"/>
    <col min="7899" max="7899" width="3.42578125" style="1" customWidth="1"/>
    <col min="7900" max="7900" width="0" style="1" hidden="1" customWidth="1"/>
    <col min="7901" max="7901" width="17.7109375" style="1" customWidth="1"/>
    <col min="7902" max="7902" width="3.42578125" style="1" customWidth="1"/>
    <col min="7903" max="7903" width="0" style="1" hidden="1" customWidth="1"/>
    <col min="7904" max="7904" width="23.7109375" style="1" customWidth="1"/>
    <col min="7905" max="7905" width="10" style="1" customWidth="1"/>
    <col min="7906" max="7906" width="0" style="1" hidden="1" customWidth="1"/>
    <col min="7907" max="7908" width="14.7109375" style="1" customWidth="1"/>
    <col min="7909" max="7909" width="12.85546875" style="1" customWidth="1"/>
    <col min="7910" max="7910" width="3.28515625" style="1" customWidth="1"/>
    <col min="7911" max="7911" width="30.28515625" style="1" customWidth="1"/>
    <col min="7912" max="7912" width="5" style="1" customWidth="1"/>
    <col min="7913" max="7913" width="0" style="1" hidden="1" customWidth="1"/>
    <col min="7914" max="7914" width="14.28515625" style="1" customWidth="1"/>
    <col min="7915" max="7915" width="5.7109375" style="1" customWidth="1"/>
    <col min="7916" max="7916" width="0" style="1" hidden="1" customWidth="1"/>
    <col min="7917" max="7917" width="17.28515625" style="1" customWidth="1"/>
    <col min="7918" max="7918" width="12.7109375" style="1" customWidth="1"/>
    <col min="7919" max="7919" width="0" style="1" hidden="1" customWidth="1"/>
    <col min="7920" max="7920" width="5.28515625" style="1" customWidth="1"/>
    <col min="7921" max="7921" width="0" style="1" hidden="1" customWidth="1"/>
    <col min="7922" max="7922" width="17" style="1" customWidth="1"/>
    <col min="7923" max="7923" width="6.28515625" style="1" customWidth="1"/>
    <col min="7924" max="7924" width="0" style="1" hidden="1" customWidth="1"/>
    <col min="7925" max="7925" width="14.28515625" style="1" customWidth="1"/>
    <col min="7926" max="7926" width="7.5703125" style="1" customWidth="1"/>
    <col min="7927" max="7927" width="0" style="1" hidden="1" customWidth="1"/>
    <col min="7928" max="7929" width="14.28515625" style="1" customWidth="1"/>
    <col min="7930" max="7930" width="20.85546875" style="1" customWidth="1"/>
    <col min="7931" max="7931" width="14.42578125" style="1" customWidth="1"/>
    <col min="7932" max="7932" width="15" style="1" customWidth="1"/>
    <col min="7933" max="7933" width="2.7109375" style="1" customWidth="1"/>
    <col min="7934" max="7934" width="11.7109375" style="1" customWidth="1"/>
    <col min="7935" max="7935" width="11.5703125" style="1" customWidth="1"/>
    <col min="7936" max="7936" width="2.28515625" style="1" customWidth="1"/>
    <col min="7937" max="7937" width="41" style="1" customWidth="1"/>
    <col min="7938" max="7938" width="14.28515625" style="1" customWidth="1"/>
    <col min="7939" max="7940" width="11.5703125" style="1" customWidth="1"/>
    <col min="7941" max="7941" width="21.85546875" style="1" customWidth="1"/>
    <col min="7942" max="8133" width="11.42578125" style="1"/>
    <col min="8134" max="8134" width="21.85546875" style="1" customWidth="1"/>
    <col min="8135" max="8135" width="13.85546875" style="1" customWidth="1"/>
    <col min="8136" max="8136" width="38.7109375" style="1" customWidth="1"/>
    <col min="8137" max="8137" width="3" style="1" bestFit="1" customWidth="1"/>
    <col min="8138" max="8138" width="32.28515625" style="1" customWidth="1"/>
    <col min="8139" max="8139" width="46.28515625" style="1" customWidth="1"/>
    <col min="8140" max="8140" width="19" style="1" customWidth="1"/>
    <col min="8141" max="8141" width="0" style="1" hidden="1" customWidth="1"/>
    <col min="8142" max="8142" width="17.7109375" style="1" customWidth="1"/>
    <col min="8143" max="8143" width="0" style="1" hidden="1" customWidth="1"/>
    <col min="8144" max="8144" width="22.28515625" style="1" customWidth="1"/>
    <col min="8145" max="8145" width="5.28515625" style="1" customWidth="1"/>
    <col min="8146" max="8146" width="36.28515625" style="1" customWidth="1"/>
    <col min="8147" max="8147" width="5.7109375" style="1" customWidth="1"/>
    <col min="8148" max="8148" width="0" style="1" hidden="1" customWidth="1"/>
    <col min="8149" max="8149" width="20.7109375" style="1" customWidth="1"/>
    <col min="8150" max="8150" width="4.85546875" style="1" customWidth="1"/>
    <col min="8151" max="8151" width="0" style="1" hidden="1" customWidth="1"/>
    <col min="8152" max="8152" width="24.7109375" style="1" customWidth="1"/>
    <col min="8153" max="8153" width="12.28515625" style="1" customWidth="1"/>
    <col min="8154" max="8154" width="0" style="1" hidden="1" customWidth="1"/>
    <col min="8155" max="8155" width="3.42578125" style="1" customWidth="1"/>
    <col min="8156" max="8156" width="0" style="1" hidden="1" customWidth="1"/>
    <col min="8157" max="8157" width="17.7109375" style="1" customWidth="1"/>
    <col min="8158" max="8158" width="3.42578125" style="1" customWidth="1"/>
    <col min="8159" max="8159" width="0" style="1" hidden="1" customWidth="1"/>
    <col min="8160" max="8160" width="23.7109375" style="1" customWidth="1"/>
    <col min="8161" max="8161" width="10" style="1" customWidth="1"/>
    <col min="8162" max="8162" width="0" style="1" hidden="1" customWidth="1"/>
    <col min="8163" max="8164" width="14.7109375" style="1" customWidth="1"/>
    <col min="8165" max="8165" width="12.85546875" style="1" customWidth="1"/>
    <col min="8166" max="8166" width="3.28515625" style="1" customWidth="1"/>
    <col min="8167" max="8167" width="30.28515625" style="1" customWidth="1"/>
    <col min="8168" max="8168" width="5" style="1" customWidth="1"/>
    <col min="8169" max="8169" width="0" style="1" hidden="1" customWidth="1"/>
    <col min="8170" max="8170" width="14.28515625" style="1" customWidth="1"/>
    <col min="8171" max="8171" width="5.7109375" style="1" customWidth="1"/>
    <col min="8172" max="8172" width="0" style="1" hidden="1" customWidth="1"/>
    <col min="8173" max="8173" width="17.28515625" style="1" customWidth="1"/>
    <col min="8174" max="8174" width="12.7109375" style="1" customWidth="1"/>
    <col min="8175" max="8175" width="0" style="1" hidden="1" customWidth="1"/>
    <col min="8176" max="8176" width="5.28515625" style="1" customWidth="1"/>
    <col min="8177" max="8177" width="0" style="1" hidden="1" customWidth="1"/>
    <col min="8178" max="8178" width="17" style="1" customWidth="1"/>
    <col min="8179" max="8179" width="6.28515625" style="1" customWidth="1"/>
    <col min="8180" max="8180" width="0" style="1" hidden="1" customWidth="1"/>
    <col min="8181" max="8181" width="14.28515625" style="1" customWidth="1"/>
    <col min="8182" max="8182" width="7.5703125" style="1" customWidth="1"/>
    <col min="8183" max="8183" width="0" style="1" hidden="1" customWidth="1"/>
    <col min="8184" max="8185" width="14.28515625" style="1" customWidth="1"/>
    <col min="8186" max="8186" width="20.85546875" style="1" customWidth="1"/>
    <col min="8187" max="8187" width="14.42578125" style="1" customWidth="1"/>
    <col min="8188" max="8188" width="15" style="1" customWidth="1"/>
    <col min="8189" max="8189" width="2.7109375" style="1" customWidth="1"/>
    <col min="8190" max="8190" width="11.7109375" style="1" customWidth="1"/>
    <col min="8191" max="8191" width="11.5703125" style="1" customWidth="1"/>
    <col min="8192" max="8192" width="2.28515625" style="1" customWidth="1"/>
    <col min="8193" max="8193" width="41" style="1" customWidth="1"/>
    <col min="8194" max="8194" width="14.28515625" style="1" customWidth="1"/>
    <col min="8195" max="8196" width="11.5703125" style="1" customWidth="1"/>
    <col min="8197" max="8197" width="21.85546875" style="1" customWidth="1"/>
    <col min="8198" max="8389" width="11.42578125" style="1"/>
    <col min="8390" max="8390" width="21.85546875" style="1" customWidth="1"/>
    <col min="8391" max="8391" width="13.85546875" style="1" customWidth="1"/>
    <col min="8392" max="8392" width="38.7109375" style="1" customWidth="1"/>
    <col min="8393" max="8393" width="3" style="1" bestFit="1" customWidth="1"/>
    <col min="8394" max="8394" width="32.28515625" style="1" customWidth="1"/>
    <col min="8395" max="8395" width="46.28515625" style="1" customWidth="1"/>
    <col min="8396" max="8396" width="19" style="1" customWidth="1"/>
    <col min="8397" max="8397" width="0" style="1" hidden="1" customWidth="1"/>
    <col min="8398" max="8398" width="17.7109375" style="1" customWidth="1"/>
    <col min="8399" max="8399" width="0" style="1" hidden="1" customWidth="1"/>
    <col min="8400" max="8400" width="22.28515625" style="1" customWidth="1"/>
    <col min="8401" max="8401" width="5.28515625" style="1" customWidth="1"/>
    <col min="8402" max="8402" width="36.28515625" style="1" customWidth="1"/>
    <col min="8403" max="8403" width="5.7109375" style="1" customWidth="1"/>
    <col min="8404" max="8404" width="0" style="1" hidden="1" customWidth="1"/>
    <col min="8405" max="8405" width="20.7109375" style="1" customWidth="1"/>
    <col min="8406" max="8406" width="4.85546875" style="1" customWidth="1"/>
    <col min="8407" max="8407" width="0" style="1" hidden="1" customWidth="1"/>
    <col min="8408" max="8408" width="24.7109375" style="1" customWidth="1"/>
    <col min="8409" max="8409" width="12.28515625" style="1" customWidth="1"/>
    <col min="8410" max="8410" width="0" style="1" hidden="1" customWidth="1"/>
    <col min="8411" max="8411" width="3.42578125" style="1" customWidth="1"/>
    <col min="8412" max="8412" width="0" style="1" hidden="1" customWidth="1"/>
    <col min="8413" max="8413" width="17.7109375" style="1" customWidth="1"/>
    <col min="8414" max="8414" width="3.42578125" style="1" customWidth="1"/>
    <col min="8415" max="8415" width="0" style="1" hidden="1" customWidth="1"/>
    <col min="8416" max="8416" width="23.7109375" style="1" customWidth="1"/>
    <col min="8417" max="8417" width="10" style="1" customWidth="1"/>
    <col min="8418" max="8418" width="0" style="1" hidden="1" customWidth="1"/>
    <col min="8419" max="8420" width="14.7109375" style="1" customWidth="1"/>
    <col min="8421" max="8421" width="12.85546875" style="1" customWidth="1"/>
    <col min="8422" max="8422" width="3.28515625" style="1" customWidth="1"/>
    <col min="8423" max="8423" width="30.28515625" style="1" customWidth="1"/>
    <col min="8424" max="8424" width="5" style="1" customWidth="1"/>
    <col min="8425" max="8425" width="0" style="1" hidden="1" customWidth="1"/>
    <col min="8426" max="8426" width="14.28515625" style="1" customWidth="1"/>
    <col min="8427" max="8427" width="5.7109375" style="1" customWidth="1"/>
    <col min="8428" max="8428" width="0" style="1" hidden="1" customWidth="1"/>
    <col min="8429" max="8429" width="17.28515625" style="1" customWidth="1"/>
    <col min="8430" max="8430" width="12.7109375" style="1" customWidth="1"/>
    <col min="8431" max="8431" width="0" style="1" hidden="1" customWidth="1"/>
    <col min="8432" max="8432" width="5.28515625" style="1" customWidth="1"/>
    <col min="8433" max="8433" width="0" style="1" hidden="1" customWidth="1"/>
    <col min="8434" max="8434" width="17" style="1" customWidth="1"/>
    <col min="8435" max="8435" width="6.28515625" style="1" customWidth="1"/>
    <col min="8436" max="8436" width="0" style="1" hidden="1" customWidth="1"/>
    <col min="8437" max="8437" width="14.28515625" style="1" customWidth="1"/>
    <col min="8438" max="8438" width="7.5703125" style="1" customWidth="1"/>
    <col min="8439" max="8439" width="0" style="1" hidden="1" customWidth="1"/>
    <col min="8440" max="8441" width="14.28515625" style="1" customWidth="1"/>
    <col min="8442" max="8442" width="20.85546875" style="1" customWidth="1"/>
    <col min="8443" max="8443" width="14.42578125" style="1" customWidth="1"/>
    <col min="8444" max="8444" width="15" style="1" customWidth="1"/>
    <col min="8445" max="8445" width="2.7109375" style="1" customWidth="1"/>
    <col min="8446" max="8446" width="11.7109375" style="1" customWidth="1"/>
    <col min="8447" max="8447" width="11.5703125" style="1" customWidth="1"/>
    <col min="8448" max="8448" width="2.28515625" style="1" customWidth="1"/>
    <col min="8449" max="8449" width="41" style="1" customWidth="1"/>
    <col min="8450" max="8450" width="14.28515625" style="1" customWidth="1"/>
    <col min="8451" max="8452" width="11.5703125" style="1" customWidth="1"/>
    <col min="8453" max="8453" width="21.85546875" style="1" customWidth="1"/>
    <col min="8454" max="8645" width="11.42578125" style="1"/>
    <col min="8646" max="8646" width="21.85546875" style="1" customWidth="1"/>
    <col min="8647" max="8647" width="13.85546875" style="1" customWidth="1"/>
    <col min="8648" max="8648" width="38.7109375" style="1" customWidth="1"/>
    <col min="8649" max="8649" width="3" style="1" bestFit="1" customWidth="1"/>
    <col min="8650" max="8650" width="32.28515625" style="1" customWidth="1"/>
    <col min="8651" max="8651" width="46.28515625" style="1" customWidth="1"/>
    <col min="8652" max="8652" width="19" style="1" customWidth="1"/>
    <col min="8653" max="8653" width="0" style="1" hidden="1" customWidth="1"/>
    <col min="8654" max="8654" width="17.7109375" style="1" customWidth="1"/>
    <col min="8655" max="8655" width="0" style="1" hidden="1" customWidth="1"/>
    <col min="8656" max="8656" width="22.28515625" style="1" customWidth="1"/>
    <col min="8657" max="8657" width="5.28515625" style="1" customWidth="1"/>
    <col min="8658" max="8658" width="36.28515625" style="1" customWidth="1"/>
    <col min="8659" max="8659" width="5.7109375" style="1" customWidth="1"/>
    <col min="8660" max="8660" width="0" style="1" hidden="1" customWidth="1"/>
    <col min="8661" max="8661" width="20.7109375" style="1" customWidth="1"/>
    <col min="8662" max="8662" width="4.85546875" style="1" customWidth="1"/>
    <col min="8663" max="8663" width="0" style="1" hidden="1" customWidth="1"/>
    <col min="8664" max="8664" width="24.7109375" style="1" customWidth="1"/>
    <col min="8665" max="8665" width="12.28515625" style="1" customWidth="1"/>
    <col min="8666" max="8666" width="0" style="1" hidden="1" customWidth="1"/>
    <col min="8667" max="8667" width="3.42578125" style="1" customWidth="1"/>
    <col min="8668" max="8668" width="0" style="1" hidden="1" customWidth="1"/>
    <col min="8669" max="8669" width="17.7109375" style="1" customWidth="1"/>
    <col min="8670" max="8670" width="3.42578125" style="1" customWidth="1"/>
    <col min="8671" max="8671" width="0" style="1" hidden="1" customWidth="1"/>
    <col min="8672" max="8672" width="23.7109375" style="1" customWidth="1"/>
    <col min="8673" max="8673" width="10" style="1" customWidth="1"/>
    <col min="8674" max="8674" width="0" style="1" hidden="1" customWidth="1"/>
    <col min="8675" max="8676" width="14.7109375" style="1" customWidth="1"/>
    <col min="8677" max="8677" width="12.85546875" style="1" customWidth="1"/>
    <col min="8678" max="8678" width="3.28515625" style="1" customWidth="1"/>
    <col min="8679" max="8679" width="30.28515625" style="1" customWidth="1"/>
    <col min="8680" max="8680" width="5" style="1" customWidth="1"/>
    <col min="8681" max="8681" width="0" style="1" hidden="1" customWidth="1"/>
    <col min="8682" max="8682" width="14.28515625" style="1" customWidth="1"/>
    <col min="8683" max="8683" width="5.7109375" style="1" customWidth="1"/>
    <col min="8684" max="8684" width="0" style="1" hidden="1" customWidth="1"/>
    <col min="8685" max="8685" width="17.28515625" style="1" customWidth="1"/>
    <col min="8686" max="8686" width="12.7109375" style="1" customWidth="1"/>
    <col min="8687" max="8687" width="0" style="1" hidden="1" customWidth="1"/>
    <col min="8688" max="8688" width="5.28515625" style="1" customWidth="1"/>
    <col min="8689" max="8689" width="0" style="1" hidden="1" customWidth="1"/>
    <col min="8690" max="8690" width="17" style="1" customWidth="1"/>
    <col min="8691" max="8691" width="6.28515625" style="1" customWidth="1"/>
    <col min="8692" max="8692" width="0" style="1" hidden="1" customWidth="1"/>
    <col min="8693" max="8693" width="14.28515625" style="1" customWidth="1"/>
    <col min="8694" max="8694" width="7.5703125" style="1" customWidth="1"/>
    <col min="8695" max="8695" width="0" style="1" hidden="1" customWidth="1"/>
    <col min="8696" max="8697" width="14.28515625" style="1" customWidth="1"/>
    <col min="8698" max="8698" width="20.85546875" style="1" customWidth="1"/>
    <col min="8699" max="8699" width="14.42578125" style="1" customWidth="1"/>
    <col min="8700" max="8700" width="15" style="1" customWidth="1"/>
    <col min="8701" max="8701" width="2.7109375" style="1" customWidth="1"/>
    <col min="8702" max="8702" width="11.7109375" style="1" customWidth="1"/>
    <col min="8703" max="8703" width="11.5703125" style="1" customWidth="1"/>
    <col min="8704" max="8704" width="2.28515625" style="1" customWidth="1"/>
    <col min="8705" max="8705" width="41" style="1" customWidth="1"/>
    <col min="8706" max="8706" width="14.28515625" style="1" customWidth="1"/>
    <col min="8707" max="8708" width="11.5703125" style="1" customWidth="1"/>
    <col min="8709" max="8709" width="21.85546875" style="1" customWidth="1"/>
    <col min="8710" max="8901" width="11.42578125" style="1"/>
    <col min="8902" max="8902" width="21.85546875" style="1" customWidth="1"/>
    <col min="8903" max="8903" width="13.85546875" style="1" customWidth="1"/>
    <col min="8904" max="8904" width="38.7109375" style="1" customWidth="1"/>
    <col min="8905" max="8905" width="3" style="1" bestFit="1" customWidth="1"/>
    <col min="8906" max="8906" width="32.28515625" style="1" customWidth="1"/>
    <col min="8907" max="8907" width="46.28515625" style="1" customWidth="1"/>
    <col min="8908" max="8908" width="19" style="1" customWidth="1"/>
    <col min="8909" max="8909" width="0" style="1" hidden="1" customWidth="1"/>
    <col min="8910" max="8910" width="17.7109375" style="1" customWidth="1"/>
    <col min="8911" max="8911" width="0" style="1" hidden="1" customWidth="1"/>
    <col min="8912" max="8912" width="22.28515625" style="1" customWidth="1"/>
    <col min="8913" max="8913" width="5.28515625" style="1" customWidth="1"/>
    <col min="8914" max="8914" width="36.28515625" style="1" customWidth="1"/>
    <col min="8915" max="8915" width="5.7109375" style="1" customWidth="1"/>
    <col min="8916" max="8916" width="0" style="1" hidden="1" customWidth="1"/>
    <col min="8917" max="8917" width="20.7109375" style="1" customWidth="1"/>
    <col min="8918" max="8918" width="4.85546875" style="1" customWidth="1"/>
    <col min="8919" max="8919" width="0" style="1" hidden="1" customWidth="1"/>
    <col min="8920" max="8920" width="24.7109375" style="1" customWidth="1"/>
    <col min="8921" max="8921" width="12.28515625" style="1" customWidth="1"/>
    <col min="8922" max="8922" width="0" style="1" hidden="1" customWidth="1"/>
    <col min="8923" max="8923" width="3.42578125" style="1" customWidth="1"/>
    <col min="8924" max="8924" width="0" style="1" hidden="1" customWidth="1"/>
    <col min="8925" max="8925" width="17.7109375" style="1" customWidth="1"/>
    <col min="8926" max="8926" width="3.42578125" style="1" customWidth="1"/>
    <col min="8927" max="8927" width="0" style="1" hidden="1" customWidth="1"/>
    <col min="8928" max="8928" width="23.7109375" style="1" customWidth="1"/>
    <col min="8929" max="8929" width="10" style="1" customWidth="1"/>
    <col min="8930" max="8930" width="0" style="1" hidden="1" customWidth="1"/>
    <col min="8931" max="8932" width="14.7109375" style="1" customWidth="1"/>
    <col min="8933" max="8933" width="12.85546875" style="1" customWidth="1"/>
    <col min="8934" max="8934" width="3.28515625" style="1" customWidth="1"/>
    <col min="8935" max="8935" width="30.28515625" style="1" customWidth="1"/>
    <col min="8936" max="8936" width="5" style="1" customWidth="1"/>
    <col min="8937" max="8937" width="0" style="1" hidden="1" customWidth="1"/>
    <col min="8938" max="8938" width="14.28515625" style="1" customWidth="1"/>
    <col min="8939" max="8939" width="5.7109375" style="1" customWidth="1"/>
    <col min="8940" max="8940" width="0" style="1" hidden="1" customWidth="1"/>
    <col min="8941" max="8941" width="17.28515625" style="1" customWidth="1"/>
    <col min="8942" max="8942" width="12.7109375" style="1" customWidth="1"/>
    <col min="8943" max="8943" width="0" style="1" hidden="1" customWidth="1"/>
    <col min="8944" max="8944" width="5.28515625" style="1" customWidth="1"/>
    <col min="8945" max="8945" width="0" style="1" hidden="1" customWidth="1"/>
    <col min="8946" max="8946" width="17" style="1" customWidth="1"/>
    <col min="8947" max="8947" width="6.28515625" style="1" customWidth="1"/>
    <col min="8948" max="8948" width="0" style="1" hidden="1" customWidth="1"/>
    <col min="8949" max="8949" width="14.28515625" style="1" customWidth="1"/>
    <col min="8950" max="8950" width="7.5703125" style="1" customWidth="1"/>
    <col min="8951" max="8951" width="0" style="1" hidden="1" customWidth="1"/>
    <col min="8952" max="8953" width="14.28515625" style="1" customWidth="1"/>
    <col min="8954" max="8954" width="20.85546875" style="1" customWidth="1"/>
    <col min="8955" max="8955" width="14.42578125" style="1" customWidth="1"/>
    <col min="8956" max="8956" width="15" style="1" customWidth="1"/>
    <col min="8957" max="8957" width="2.7109375" style="1" customWidth="1"/>
    <col min="8958" max="8958" width="11.7109375" style="1" customWidth="1"/>
    <col min="8959" max="8959" width="11.5703125" style="1" customWidth="1"/>
    <col min="8960" max="8960" width="2.28515625" style="1" customWidth="1"/>
    <col min="8961" max="8961" width="41" style="1" customWidth="1"/>
    <col min="8962" max="8962" width="14.28515625" style="1" customWidth="1"/>
    <col min="8963" max="8964" width="11.5703125" style="1" customWidth="1"/>
    <col min="8965" max="8965" width="21.85546875" style="1" customWidth="1"/>
    <col min="8966" max="9157" width="11.42578125" style="1"/>
    <col min="9158" max="9158" width="21.85546875" style="1" customWidth="1"/>
    <col min="9159" max="9159" width="13.85546875" style="1" customWidth="1"/>
    <col min="9160" max="9160" width="38.7109375" style="1" customWidth="1"/>
    <col min="9161" max="9161" width="3" style="1" bestFit="1" customWidth="1"/>
    <col min="9162" max="9162" width="32.28515625" style="1" customWidth="1"/>
    <col min="9163" max="9163" width="46.28515625" style="1" customWidth="1"/>
    <col min="9164" max="9164" width="19" style="1" customWidth="1"/>
    <col min="9165" max="9165" width="0" style="1" hidden="1" customWidth="1"/>
    <col min="9166" max="9166" width="17.7109375" style="1" customWidth="1"/>
    <col min="9167" max="9167" width="0" style="1" hidden="1" customWidth="1"/>
    <col min="9168" max="9168" width="22.28515625" style="1" customWidth="1"/>
    <col min="9169" max="9169" width="5.28515625" style="1" customWidth="1"/>
    <col min="9170" max="9170" width="36.28515625" style="1" customWidth="1"/>
    <col min="9171" max="9171" width="5.7109375" style="1" customWidth="1"/>
    <col min="9172" max="9172" width="0" style="1" hidden="1" customWidth="1"/>
    <col min="9173" max="9173" width="20.7109375" style="1" customWidth="1"/>
    <col min="9174" max="9174" width="4.85546875" style="1" customWidth="1"/>
    <col min="9175" max="9175" width="0" style="1" hidden="1" customWidth="1"/>
    <col min="9176" max="9176" width="24.7109375" style="1" customWidth="1"/>
    <col min="9177" max="9177" width="12.28515625" style="1" customWidth="1"/>
    <col min="9178" max="9178" width="0" style="1" hidden="1" customWidth="1"/>
    <col min="9179" max="9179" width="3.42578125" style="1" customWidth="1"/>
    <col min="9180" max="9180" width="0" style="1" hidden="1" customWidth="1"/>
    <col min="9181" max="9181" width="17.7109375" style="1" customWidth="1"/>
    <col min="9182" max="9182" width="3.42578125" style="1" customWidth="1"/>
    <col min="9183" max="9183" width="0" style="1" hidden="1" customWidth="1"/>
    <col min="9184" max="9184" width="23.7109375" style="1" customWidth="1"/>
    <col min="9185" max="9185" width="10" style="1" customWidth="1"/>
    <col min="9186" max="9186" width="0" style="1" hidden="1" customWidth="1"/>
    <col min="9187" max="9188" width="14.7109375" style="1" customWidth="1"/>
    <col min="9189" max="9189" width="12.85546875" style="1" customWidth="1"/>
    <col min="9190" max="9190" width="3.28515625" style="1" customWidth="1"/>
    <col min="9191" max="9191" width="30.28515625" style="1" customWidth="1"/>
    <col min="9192" max="9192" width="5" style="1" customWidth="1"/>
    <col min="9193" max="9193" width="0" style="1" hidden="1" customWidth="1"/>
    <col min="9194" max="9194" width="14.28515625" style="1" customWidth="1"/>
    <col min="9195" max="9195" width="5.7109375" style="1" customWidth="1"/>
    <col min="9196" max="9196" width="0" style="1" hidden="1" customWidth="1"/>
    <col min="9197" max="9197" width="17.28515625" style="1" customWidth="1"/>
    <col min="9198" max="9198" width="12.7109375" style="1" customWidth="1"/>
    <col min="9199" max="9199" width="0" style="1" hidden="1" customWidth="1"/>
    <col min="9200" max="9200" width="5.28515625" style="1" customWidth="1"/>
    <col min="9201" max="9201" width="0" style="1" hidden="1" customWidth="1"/>
    <col min="9202" max="9202" width="17" style="1" customWidth="1"/>
    <col min="9203" max="9203" width="6.28515625" style="1" customWidth="1"/>
    <col min="9204" max="9204" width="0" style="1" hidden="1" customWidth="1"/>
    <col min="9205" max="9205" width="14.28515625" style="1" customWidth="1"/>
    <col min="9206" max="9206" width="7.5703125" style="1" customWidth="1"/>
    <col min="9207" max="9207" width="0" style="1" hidden="1" customWidth="1"/>
    <col min="9208" max="9209" width="14.28515625" style="1" customWidth="1"/>
    <col min="9210" max="9210" width="20.85546875" style="1" customWidth="1"/>
    <col min="9211" max="9211" width="14.42578125" style="1" customWidth="1"/>
    <col min="9212" max="9212" width="15" style="1" customWidth="1"/>
    <col min="9213" max="9213" width="2.7109375" style="1" customWidth="1"/>
    <col min="9214" max="9214" width="11.7109375" style="1" customWidth="1"/>
    <col min="9215" max="9215" width="11.5703125" style="1" customWidth="1"/>
    <col min="9216" max="9216" width="2.28515625" style="1" customWidth="1"/>
    <col min="9217" max="9217" width="41" style="1" customWidth="1"/>
    <col min="9218" max="9218" width="14.28515625" style="1" customWidth="1"/>
    <col min="9219" max="9220" width="11.5703125" style="1" customWidth="1"/>
    <col min="9221" max="9221" width="21.85546875" style="1" customWidth="1"/>
    <col min="9222" max="9413" width="11.42578125" style="1"/>
    <col min="9414" max="9414" width="21.85546875" style="1" customWidth="1"/>
    <col min="9415" max="9415" width="13.85546875" style="1" customWidth="1"/>
    <col min="9416" max="9416" width="38.7109375" style="1" customWidth="1"/>
    <col min="9417" max="9417" width="3" style="1" bestFit="1" customWidth="1"/>
    <col min="9418" max="9418" width="32.28515625" style="1" customWidth="1"/>
    <col min="9419" max="9419" width="46.28515625" style="1" customWidth="1"/>
    <col min="9420" max="9420" width="19" style="1" customWidth="1"/>
    <col min="9421" max="9421" width="0" style="1" hidden="1" customWidth="1"/>
    <col min="9422" max="9422" width="17.7109375" style="1" customWidth="1"/>
    <col min="9423" max="9423" width="0" style="1" hidden="1" customWidth="1"/>
    <col min="9424" max="9424" width="22.28515625" style="1" customWidth="1"/>
    <col min="9425" max="9425" width="5.28515625" style="1" customWidth="1"/>
    <col min="9426" max="9426" width="36.28515625" style="1" customWidth="1"/>
    <col min="9427" max="9427" width="5.7109375" style="1" customWidth="1"/>
    <col min="9428" max="9428" width="0" style="1" hidden="1" customWidth="1"/>
    <col min="9429" max="9429" width="20.7109375" style="1" customWidth="1"/>
    <col min="9430" max="9430" width="4.85546875" style="1" customWidth="1"/>
    <col min="9431" max="9431" width="0" style="1" hidden="1" customWidth="1"/>
    <col min="9432" max="9432" width="24.7109375" style="1" customWidth="1"/>
    <col min="9433" max="9433" width="12.28515625" style="1" customWidth="1"/>
    <col min="9434" max="9434" width="0" style="1" hidden="1" customWidth="1"/>
    <col min="9435" max="9435" width="3.42578125" style="1" customWidth="1"/>
    <col min="9436" max="9436" width="0" style="1" hidden="1" customWidth="1"/>
    <col min="9437" max="9437" width="17.7109375" style="1" customWidth="1"/>
    <col min="9438" max="9438" width="3.42578125" style="1" customWidth="1"/>
    <col min="9439" max="9439" width="0" style="1" hidden="1" customWidth="1"/>
    <col min="9440" max="9440" width="23.7109375" style="1" customWidth="1"/>
    <col min="9441" max="9441" width="10" style="1" customWidth="1"/>
    <col min="9442" max="9442" width="0" style="1" hidden="1" customWidth="1"/>
    <col min="9443" max="9444" width="14.7109375" style="1" customWidth="1"/>
    <col min="9445" max="9445" width="12.85546875" style="1" customWidth="1"/>
    <col min="9446" max="9446" width="3.28515625" style="1" customWidth="1"/>
    <col min="9447" max="9447" width="30.28515625" style="1" customWidth="1"/>
    <col min="9448" max="9448" width="5" style="1" customWidth="1"/>
    <col min="9449" max="9449" width="0" style="1" hidden="1" customWidth="1"/>
    <col min="9450" max="9450" width="14.28515625" style="1" customWidth="1"/>
    <col min="9451" max="9451" width="5.7109375" style="1" customWidth="1"/>
    <col min="9452" max="9452" width="0" style="1" hidden="1" customWidth="1"/>
    <col min="9453" max="9453" width="17.28515625" style="1" customWidth="1"/>
    <col min="9454" max="9454" width="12.7109375" style="1" customWidth="1"/>
    <col min="9455" max="9455" width="0" style="1" hidden="1" customWidth="1"/>
    <col min="9456" max="9456" width="5.28515625" style="1" customWidth="1"/>
    <col min="9457" max="9457" width="0" style="1" hidden="1" customWidth="1"/>
    <col min="9458" max="9458" width="17" style="1" customWidth="1"/>
    <col min="9459" max="9459" width="6.28515625" style="1" customWidth="1"/>
    <col min="9460" max="9460" width="0" style="1" hidden="1" customWidth="1"/>
    <col min="9461" max="9461" width="14.28515625" style="1" customWidth="1"/>
    <col min="9462" max="9462" width="7.5703125" style="1" customWidth="1"/>
    <col min="9463" max="9463" width="0" style="1" hidden="1" customWidth="1"/>
    <col min="9464" max="9465" width="14.28515625" style="1" customWidth="1"/>
    <col min="9466" max="9466" width="20.85546875" style="1" customWidth="1"/>
    <col min="9467" max="9467" width="14.42578125" style="1" customWidth="1"/>
    <col min="9468" max="9468" width="15" style="1" customWidth="1"/>
    <col min="9469" max="9469" width="2.7109375" style="1" customWidth="1"/>
    <col min="9470" max="9470" width="11.7109375" style="1" customWidth="1"/>
    <col min="9471" max="9471" width="11.5703125" style="1" customWidth="1"/>
    <col min="9472" max="9472" width="2.28515625" style="1" customWidth="1"/>
    <col min="9473" max="9473" width="41" style="1" customWidth="1"/>
    <col min="9474" max="9474" width="14.28515625" style="1" customWidth="1"/>
    <col min="9475" max="9476" width="11.5703125" style="1" customWidth="1"/>
    <col min="9477" max="9477" width="21.85546875" style="1" customWidth="1"/>
    <col min="9478" max="9669" width="11.42578125" style="1"/>
    <col min="9670" max="9670" width="21.85546875" style="1" customWidth="1"/>
    <col min="9671" max="9671" width="13.85546875" style="1" customWidth="1"/>
    <col min="9672" max="9672" width="38.7109375" style="1" customWidth="1"/>
    <col min="9673" max="9673" width="3" style="1" bestFit="1" customWidth="1"/>
    <col min="9674" max="9674" width="32.28515625" style="1" customWidth="1"/>
    <col min="9675" max="9675" width="46.28515625" style="1" customWidth="1"/>
    <col min="9676" max="9676" width="19" style="1" customWidth="1"/>
    <col min="9677" max="9677" width="0" style="1" hidden="1" customWidth="1"/>
    <col min="9678" max="9678" width="17.7109375" style="1" customWidth="1"/>
    <col min="9679" max="9679" width="0" style="1" hidden="1" customWidth="1"/>
    <col min="9680" max="9680" width="22.28515625" style="1" customWidth="1"/>
    <col min="9681" max="9681" width="5.28515625" style="1" customWidth="1"/>
    <col min="9682" max="9682" width="36.28515625" style="1" customWidth="1"/>
    <col min="9683" max="9683" width="5.7109375" style="1" customWidth="1"/>
    <col min="9684" max="9684" width="0" style="1" hidden="1" customWidth="1"/>
    <col min="9685" max="9685" width="20.7109375" style="1" customWidth="1"/>
    <col min="9686" max="9686" width="4.85546875" style="1" customWidth="1"/>
    <col min="9687" max="9687" width="0" style="1" hidden="1" customWidth="1"/>
    <col min="9688" max="9688" width="24.7109375" style="1" customWidth="1"/>
    <col min="9689" max="9689" width="12.28515625" style="1" customWidth="1"/>
    <col min="9690" max="9690" width="0" style="1" hidden="1" customWidth="1"/>
    <col min="9691" max="9691" width="3.42578125" style="1" customWidth="1"/>
    <col min="9692" max="9692" width="0" style="1" hidden="1" customWidth="1"/>
    <col min="9693" max="9693" width="17.7109375" style="1" customWidth="1"/>
    <col min="9694" max="9694" width="3.42578125" style="1" customWidth="1"/>
    <col min="9695" max="9695" width="0" style="1" hidden="1" customWidth="1"/>
    <col min="9696" max="9696" width="23.7109375" style="1" customWidth="1"/>
    <col min="9697" max="9697" width="10" style="1" customWidth="1"/>
    <col min="9698" max="9698" width="0" style="1" hidden="1" customWidth="1"/>
    <col min="9699" max="9700" width="14.7109375" style="1" customWidth="1"/>
    <col min="9701" max="9701" width="12.85546875" style="1" customWidth="1"/>
    <col min="9702" max="9702" width="3.28515625" style="1" customWidth="1"/>
    <col min="9703" max="9703" width="30.28515625" style="1" customWidth="1"/>
    <col min="9704" max="9704" width="5" style="1" customWidth="1"/>
    <col min="9705" max="9705" width="0" style="1" hidden="1" customWidth="1"/>
    <col min="9706" max="9706" width="14.28515625" style="1" customWidth="1"/>
    <col min="9707" max="9707" width="5.7109375" style="1" customWidth="1"/>
    <col min="9708" max="9708" width="0" style="1" hidden="1" customWidth="1"/>
    <col min="9709" max="9709" width="17.28515625" style="1" customWidth="1"/>
    <col min="9710" max="9710" width="12.7109375" style="1" customWidth="1"/>
    <col min="9711" max="9711" width="0" style="1" hidden="1" customWidth="1"/>
    <col min="9712" max="9712" width="5.28515625" style="1" customWidth="1"/>
    <col min="9713" max="9713" width="0" style="1" hidden="1" customWidth="1"/>
    <col min="9714" max="9714" width="17" style="1" customWidth="1"/>
    <col min="9715" max="9715" width="6.28515625" style="1" customWidth="1"/>
    <col min="9716" max="9716" width="0" style="1" hidden="1" customWidth="1"/>
    <col min="9717" max="9717" width="14.28515625" style="1" customWidth="1"/>
    <col min="9718" max="9718" width="7.5703125" style="1" customWidth="1"/>
    <col min="9719" max="9719" width="0" style="1" hidden="1" customWidth="1"/>
    <col min="9720" max="9721" width="14.28515625" style="1" customWidth="1"/>
    <col min="9722" max="9722" width="20.85546875" style="1" customWidth="1"/>
    <col min="9723" max="9723" width="14.42578125" style="1" customWidth="1"/>
    <col min="9724" max="9724" width="15" style="1" customWidth="1"/>
    <col min="9725" max="9725" width="2.7109375" style="1" customWidth="1"/>
    <col min="9726" max="9726" width="11.7109375" style="1" customWidth="1"/>
    <col min="9727" max="9727" width="11.5703125" style="1" customWidth="1"/>
    <col min="9728" max="9728" width="2.28515625" style="1" customWidth="1"/>
    <col min="9729" max="9729" width="41" style="1" customWidth="1"/>
    <col min="9730" max="9730" width="14.28515625" style="1" customWidth="1"/>
    <col min="9731" max="9732" width="11.5703125" style="1" customWidth="1"/>
    <col min="9733" max="9733" width="21.85546875" style="1" customWidth="1"/>
    <col min="9734" max="9925" width="11.42578125" style="1"/>
    <col min="9926" max="9926" width="21.85546875" style="1" customWidth="1"/>
    <col min="9927" max="9927" width="13.85546875" style="1" customWidth="1"/>
    <col min="9928" max="9928" width="38.7109375" style="1" customWidth="1"/>
    <col min="9929" max="9929" width="3" style="1" bestFit="1" customWidth="1"/>
    <col min="9930" max="9930" width="32.28515625" style="1" customWidth="1"/>
    <col min="9931" max="9931" width="46.28515625" style="1" customWidth="1"/>
    <col min="9932" max="9932" width="19" style="1" customWidth="1"/>
    <col min="9933" max="9933" width="0" style="1" hidden="1" customWidth="1"/>
    <col min="9934" max="9934" width="17.7109375" style="1" customWidth="1"/>
    <col min="9935" max="9935" width="0" style="1" hidden="1" customWidth="1"/>
    <col min="9936" max="9936" width="22.28515625" style="1" customWidth="1"/>
    <col min="9937" max="9937" width="5.28515625" style="1" customWidth="1"/>
    <col min="9938" max="9938" width="36.28515625" style="1" customWidth="1"/>
    <col min="9939" max="9939" width="5.7109375" style="1" customWidth="1"/>
    <col min="9940" max="9940" width="0" style="1" hidden="1" customWidth="1"/>
    <col min="9941" max="9941" width="20.7109375" style="1" customWidth="1"/>
    <col min="9942" max="9942" width="4.85546875" style="1" customWidth="1"/>
    <col min="9943" max="9943" width="0" style="1" hidden="1" customWidth="1"/>
    <col min="9944" max="9944" width="24.7109375" style="1" customWidth="1"/>
    <col min="9945" max="9945" width="12.28515625" style="1" customWidth="1"/>
    <col min="9946" max="9946" width="0" style="1" hidden="1" customWidth="1"/>
    <col min="9947" max="9947" width="3.42578125" style="1" customWidth="1"/>
    <col min="9948" max="9948" width="0" style="1" hidden="1" customWidth="1"/>
    <col min="9949" max="9949" width="17.7109375" style="1" customWidth="1"/>
    <col min="9950" max="9950" width="3.42578125" style="1" customWidth="1"/>
    <col min="9951" max="9951" width="0" style="1" hidden="1" customWidth="1"/>
    <col min="9952" max="9952" width="23.7109375" style="1" customWidth="1"/>
    <col min="9953" max="9953" width="10" style="1" customWidth="1"/>
    <col min="9954" max="9954" width="0" style="1" hidden="1" customWidth="1"/>
    <col min="9955" max="9956" width="14.7109375" style="1" customWidth="1"/>
    <col min="9957" max="9957" width="12.85546875" style="1" customWidth="1"/>
    <col min="9958" max="9958" width="3.28515625" style="1" customWidth="1"/>
    <col min="9959" max="9959" width="30.28515625" style="1" customWidth="1"/>
    <col min="9960" max="9960" width="5" style="1" customWidth="1"/>
    <col min="9961" max="9961" width="0" style="1" hidden="1" customWidth="1"/>
    <col min="9962" max="9962" width="14.28515625" style="1" customWidth="1"/>
    <col min="9963" max="9963" width="5.7109375" style="1" customWidth="1"/>
    <col min="9964" max="9964" width="0" style="1" hidden="1" customWidth="1"/>
    <col min="9965" max="9965" width="17.28515625" style="1" customWidth="1"/>
    <col min="9966" max="9966" width="12.7109375" style="1" customWidth="1"/>
    <col min="9967" max="9967" width="0" style="1" hidden="1" customWidth="1"/>
    <col min="9968" max="9968" width="5.28515625" style="1" customWidth="1"/>
    <col min="9969" max="9969" width="0" style="1" hidden="1" customWidth="1"/>
    <col min="9970" max="9970" width="17" style="1" customWidth="1"/>
    <col min="9971" max="9971" width="6.28515625" style="1" customWidth="1"/>
    <col min="9972" max="9972" width="0" style="1" hidden="1" customWidth="1"/>
    <col min="9973" max="9973" width="14.28515625" style="1" customWidth="1"/>
    <col min="9974" max="9974" width="7.5703125" style="1" customWidth="1"/>
    <col min="9975" max="9975" width="0" style="1" hidden="1" customWidth="1"/>
    <col min="9976" max="9977" width="14.28515625" style="1" customWidth="1"/>
    <col min="9978" max="9978" width="20.85546875" style="1" customWidth="1"/>
    <col min="9979" max="9979" width="14.42578125" style="1" customWidth="1"/>
    <col min="9980" max="9980" width="15" style="1" customWidth="1"/>
    <col min="9981" max="9981" width="2.7109375" style="1" customWidth="1"/>
    <col min="9982" max="9982" width="11.7109375" style="1" customWidth="1"/>
    <col min="9983" max="9983" width="11.5703125" style="1" customWidth="1"/>
    <col min="9984" max="9984" width="2.28515625" style="1" customWidth="1"/>
    <col min="9985" max="9985" width="41" style="1" customWidth="1"/>
    <col min="9986" max="9986" width="14.28515625" style="1" customWidth="1"/>
    <col min="9987" max="9988" width="11.5703125" style="1" customWidth="1"/>
    <col min="9989" max="9989" width="21.85546875" style="1" customWidth="1"/>
    <col min="9990" max="10181" width="11.42578125" style="1"/>
    <col min="10182" max="10182" width="21.85546875" style="1" customWidth="1"/>
    <col min="10183" max="10183" width="13.85546875" style="1" customWidth="1"/>
    <col min="10184" max="10184" width="38.7109375" style="1" customWidth="1"/>
    <col min="10185" max="10185" width="3" style="1" bestFit="1" customWidth="1"/>
    <col min="10186" max="10186" width="32.28515625" style="1" customWidth="1"/>
    <col min="10187" max="10187" width="46.28515625" style="1" customWidth="1"/>
    <col min="10188" max="10188" width="19" style="1" customWidth="1"/>
    <col min="10189" max="10189" width="0" style="1" hidden="1" customWidth="1"/>
    <col min="10190" max="10190" width="17.7109375" style="1" customWidth="1"/>
    <col min="10191" max="10191" width="0" style="1" hidden="1" customWidth="1"/>
    <col min="10192" max="10192" width="22.28515625" style="1" customWidth="1"/>
    <col min="10193" max="10193" width="5.28515625" style="1" customWidth="1"/>
    <col min="10194" max="10194" width="36.28515625" style="1" customWidth="1"/>
    <col min="10195" max="10195" width="5.7109375" style="1" customWidth="1"/>
    <col min="10196" max="10196" width="0" style="1" hidden="1" customWidth="1"/>
    <col min="10197" max="10197" width="20.7109375" style="1" customWidth="1"/>
    <col min="10198" max="10198" width="4.85546875" style="1" customWidth="1"/>
    <col min="10199" max="10199" width="0" style="1" hidden="1" customWidth="1"/>
    <col min="10200" max="10200" width="24.7109375" style="1" customWidth="1"/>
    <col min="10201" max="10201" width="12.28515625" style="1" customWidth="1"/>
    <col min="10202" max="10202" width="0" style="1" hidden="1" customWidth="1"/>
    <col min="10203" max="10203" width="3.42578125" style="1" customWidth="1"/>
    <col min="10204" max="10204" width="0" style="1" hidden="1" customWidth="1"/>
    <col min="10205" max="10205" width="17.7109375" style="1" customWidth="1"/>
    <col min="10206" max="10206" width="3.42578125" style="1" customWidth="1"/>
    <col min="10207" max="10207" width="0" style="1" hidden="1" customWidth="1"/>
    <col min="10208" max="10208" width="23.7109375" style="1" customWidth="1"/>
    <col min="10209" max="10209" width="10" style="1" customWidth="1"/>
    <col min="10210" max="10210" width="0" style="1" hidden="1" customWidth="1"/>
    <col min="10211" max="10212" width="14.7109375" style="1" customWidth="1"/>
    <col min="10213" max="10213" width="12.85546875" style="1" customWidth="1"/>
    <col min="10214" max="10214" width="3.28515625" style="1" customWidth="1"/>
    <col min="10215" max="10215" width="30.28515625" style="1" customWidth="1"/>
    <col min="10216" max="10216" width="5" style="1" customWidth="1"/>
    <col min="10217" max="10217" width="0" style="1" hidden="1" customWidth="1"/>
    <col min="10218" max="10218" width="14.28515625" style="1" customWidth="1"/>
    <col min="10219" max="10219" width="5.7109375" style="1" customWidth="1"/>
    <col min="10220" max="10220" width="0" style="1" hidden="1" customWidth="1"/>
    <col min="10221" max="10221" width="17.28515625" style="1" customWidth="1"/>
    <col min="10222" max="10222" width="12.7109375" style="1" customWidth="1"/>
    <col min="10223" max="10223" width="0" style="1" hidden="1" customWidth="1"/>
    <col min="10224" max="10224" width="5.28515625" style="1" customWidth="1"/>
    <col min="10225" max="10225" width="0" style="1" hidden="1" customWidth="1"/>
    <col min="10226" max="10226" width="17" style="1" customWidth="1"/>
    <col min="10227" max="10227" width="6.28515625" style="1" customWidth="1"/>
    <col min="10228" max="10228" width="0" style="1" hidden="1" customWidth="1"/>
    <col min="10229" max="10229" width="14.28515625" style="1" customWidth="1"/>
    <col min="10230" max="10230" width="7.5703125" style="1" customWidth="1"/>
    <col min="10231" max="10231" width="0" style="1" hidden="1" customWidth="1"/>
    <col min="10232" max="10233" width="14.28515625" style="1" customWidth="1"/>
    <col min="10234" max="10234" width="20.85546875" style="1" customWidth="1"/>
    <col min="10235" max="10235" width="14.42578125" style="1" customWidth="1"/>
    <col min="10236" max="10236" width="15" style="1" customWidth="1"/>
    <col min="10237" max="10237" width="2.7109375" style="1" customWidth="1"/>
    <col min="10238" max="10238" width="11.7109375" style="1" customWidth="1"/>
    <col min="10239" max="10239" width="11.5703125" style="1" customWidth="1"/>
    <col min="10240" max="10240" width="2.28515625" style="1" customWidth="1"/>
    <col min="10241" max="10241" width="41" style="1" customWidth="1"/>
    <col min="10242" max="10242" width="14.28515625" style="1" customWidth="1"/>
    <col min="10243" max="10244" width="11.5703125" style="1" customWidth="1"/>
    <col min="10245" max="10245" width="21.85546875" style="1" customWidth="1"/>
    <col min="10246" max="10437" width="11.42578125" style="1"/>
    <col min="10438" max="10438" width="21.85546875" style="1" customWidth="1"/>
    <col min="10439" max="10439" width="13.85546875" style="1" customWidth="1"/>
    <col min="10440" max="10440" width="38.7109375" style="1" customWidth="1"/>
    <col min="10441" max="10441" width="3" style="1" bestFit="1" customWidth="1"/>
    <col min="10442" max="10442" width="32.28515625" style="1" customWidth="1"/>
    <col min="10443" max="10443" width="46.28515625" style="1" customWidth="1"/>
    <col min="10444" max="10444" width="19" style="1" customWidth="1"/>
    <col min="10445" max="10445" width="0" style="1" hidden="1" customWidth="1"/>
    <col min="10446" max="10446" width="17.7109375" style="1" customWidth="1"/>
    <col min="10447" max="10447" width="0" style="1" hidden="1" customWidth="1"/>
    <col min="10448" max="10448" width="22.28515625" style="1" customWidth="1"/>
    <col min="10449" max="10449" width="5.28515625" style="1" customWidth="1"/>
    <col min="10450" max="10450" width="36.28515625" style="1" customWidth="1"/>
    <col min="10451" max="10451" width="5.7109375" style="1" customWidth="1"/>
    <col min="10452" max="10452" width="0" style="1" hidden="1" customWidth="1"/>
    <col min="10453" max="10453" width="20.7109375" style="1" customWidth="1"/>
    <col min="10454" max="10454" width="4.85546875" style="1" customWidth="1"/>
    <col min="10455" max="10455" width="0" style="1" hidden="1" customWidth="1"/>
    <col min="10456" max="10456" width="24.7109375" style="1" customWidth="1"/>
    <col min="10457" max="10457" width="12.28515625" style="1" customWidth="1"/>
    <col min="10458" max="10458" width="0" style="1" hidden="1" customWidth="1"/>
    <col min="10459" max="10459" width="3.42578125" style="1" customWidth="1"/>
    <col min="10460" max="10460" width="0" style="1" hidden="1" customWidth="1"/>
    <col min="10461" max="10461" width="17.7109375" style="1" customWidth="1"/>
    <col min="10462" max="10462" width="3.42578125" style="1" customWidth="1"/>
    <col min="10463" max="10463" width="0" style="1" hidden="1" customWidth="1"/>
    <col min="10464" max="10464" width="23.7109375" style="1" customWidth="1"/>
    <col min="10465" max="10465" width="10" style="1" customWidth="1"/>
    <col min="10466" max="10466" width="0" style="1" hidden="1" customWidth="1"/>
    <col min="10467" max="10468" width="14.7109375" style="1" customWidth="1"/>
    <col min="10469" max="10469" width="12.85546875" style="1" customWidth="1"/>
    <col min="10470" max="10470" width="3.28515625" style="1" customWidth="1"/>
    <col min="10471" max="10471" width="30.28515625" style="1" customWidth="1"/>
    <col min="10472" max="10472" width="5" style="1" customWidth="1"/>
    <col min="10473" max="10473" width="0" style="1" hidden="1" customWidth="1"/>
    <col min="10474" max="10474" width="14.28515625" style="1" customWidth="1"/>
    <col min="10475" max="10475" width="5.7109375" style="1" customWidth="1"/>
    <col min="10476" max="10476" width="0" style="1" hidden="1" customWidth="1"/>
    <col min="10477" max="10477" width="17.28515625" style="1" customWidth="1"/>
    <col min="10478" max="10478" width="12.7109375" style="1" customWidth="1"/>
    <col min="10479" max="10479" width="0" style="1" hidden="1" customWidth="1"/>
    <col min="10480" max="10480" width="5.28515625" style="1" customWidth="1"/>
    <col min="10481" max="10481" width="0" style="1" hidden="1" customWidth="1"/>
    <col min="10482" max="10482" width="17" style="1" customWidth="1"/>
    <col min="10483" max="10483" width="6.28515625" style="1" customWidth="1"/>
    <col min="10484" max="10484" width="0" style="1" hidden="1" customWidth="1"/>
    <col min="10485" max="10485" width="14.28515625" style="1" customWidth="1"/>
    <col min="10486" max="10486" width="7.5703125" style="1" customWidth="1"/>
    <col min="10487" max="10487" width="0" style="1" hidden="1" customWidth="1"/>
    <col min="10488" max="10489" width="14.28515625" style="1" customWidth="1"/>
    <col min="10490" max="10490" width="20.85546875" style="1" customWidth="1"/>
    <col min="10491" max="10491" width="14.42578125" style="1" customWidth="1"/>
    <col min="10492" max="10492" width="15" style="1" customWidth="1"/>
    <col min="10493" max="10493" width="2.7109375" style="1" customWidth="1"/>
    <col min="10494" max="10494" width="11.7109375" style="1" customWidth="1"/>
    <col min="10495" max="10495" width="11.5703125" style="1" customWidth="1"/>
    <col min="10496" max="10496" width="2.28515625" style="1" customWidth="1"/>
    <col min="10497" max="10497" width="41" style="1" customWidth="1"/>
    <col min="10498" max="10498" width="14.28515625" style="1" customWidth="1"/>
    <col min="10499" max="10500" width="11.5703125" style="1" customWidth="1"/>
    <col min="10501" max="10501" width="21.85546875" style="1" customWidth="1"/>
    <col min="10502" max="10693" width="11.42578125" style="1"/>
    <col min="10694" max="10694" width="21.85546875" style="1" customWidth="1"/>
    <col min="10695" max="10695" width="13.85546875" style="1" customWidth="1"/>
    <col min="10696" max="10696" width="38.7109375" style="1" customWidth="1"/>
    <col min="10697" max="10697" width="3" style="1" bestFit="1" customWidth="1"/>
    <col min="10698" max="10698" width="32.28515625" style="1" customWidth="1"/>
    <col min="10699" max="10699" width="46.28515625" style="1" customWidth="1"/>
    <col min="10700" max="10700" width="19" style="1" customWidth="1"/>
    <col min="10701" max="10701" width="0" style="1" hidden="1" customWidth="1"/>
    <col min="10702" max="10702" width="17.7109375" style="1" customWidth="1"/>
    <col min="10703" max="10703" width="0" style="1" hidden="1" customWidth="1"/>
    <col min="10704" max="10704" width="22.28515625" style="1" customWidth="1"/>
    <col min="10705" max="10705" width="5.28515625" style="1" customWidth="1"/>
    <col min="10706" max="10706" width="36.28515625" style="1" customWidth="1"/>
    <col min="10707" max="10707" width="5.7109375" style="1" customWidth="1"/>
    <col min="10708" max="10708" width="0" style="1" hidden="1" customWidth="1"/>
    <col min="10709" max="10709" width="20.7109375" style="1" customWidth="1"/>
    <col min="10710" max="10710" width="4.85546875" style="1" customWidth="1"/>
    <col min="10711" max="10711" width="0" style="1" hidden="1" customWidth="1"/>
    <col min="10712" max="10712" width="24.7109375" style="1" customWidth="1"/>
    <col min="10713" max="10713" width="12.28515625" style="1" customWidth="1"/>
    <col min="10714" max="10714" width="0" style="1" hidden="1" customWidth="1"/>
    <col min="10715" max="10715" width="3.42578125" style="1" customWidth="1"/>
    <col min="10716" max="10716" width="0" style="1" hidden="1" customWidth="1"/>
    <col min="10717" max="10717" width="17.7109375" style="1" customWidth="1"/>
    <col min="10718" max="10718" width="3.42578125" style="1" customWidth="1"/>
    <col min="10719" max="10719" width="0" style="1" hidden="1" customWidth="1"/>
    <col min="10720" max="10720" width="23.7109375" style="1" customWidth="1"/>
    <col min="10721" max="10721" width="10" style="1" customWidth="1"/>
    <col min="10722" max="10722" width="0" style="1" hidden="1" customWidth="1"/>
    <col min="10723" max="10724" width="14.7109375" style="1" customWidth="1"/>
    <col min="10725" max="10725" width="12.85546875" style="1" customWidth="1"/>
    <col min="10726" max="10726" width="3.28515625" style="1" customWidth="1"/>
    <col min="10727" max="10727" width="30.28515625" style="1" customWidth="1"/>
    <col min="10728" max="10728" width="5" style="1" customWidth="1"/>
    <col min="10729" max="10729" width="0" style="1" hidden="1" customWidth="1"/>
    <col min="10730" max="10730" width="14.28515625" style="1" customWidth="1"/>
    <col min="10731" max="10731" width="5.7109375" style="1" customWidth="1"/>
    <col min="10732" max="10732" width="0" style="1" hidden="1" customWidth="1"/>
    <col min="10733" max="10733" width="17.28515625" style="1" customWidth="1"/>
    <col min="10734" max="10734" width="12.7109375" style="1" customWidth="1"/>
    <col min="10735" max="10735" width="0" style="1" hidden="1" customWidth="1"/>
    <col min="10736" max="10736" width="5.28515625" style="1" customWidth="1"/>
    <col min="10737" max="10737" width="0" style="1" hidden="1" customWidth="1"/>
    <col min="10738" max="10738" width="17" style="1" customWidth="1"/>
    <col min="10739" max="10739" width="6.28515625" style="1" customWidth="1"/>
    <col min="10740" max="10740" width="0" style="1" hidden="1" customWidth="1"/>
    <col min="10741" max="10741" width="14.28515625" style="1" customWidth="1"/>
    <col min="10742" max="10742" width="7.5703125" style="1" customWidth="1"/>
    <col min="10743" max="10743" width="0" style="1" hidden="1" customWidth="1"/>
    <col min="10744" max="10745" width="14.28515625" style="1" customWidth="1"/>
    <col min="10746" max="10746" width="20.85546875" style="1" customWidth="1"/>
    <col min="10747" max="10747" width="14.42578125" style="1" customWidth="1"/>
    <col min="10748" max="10748" width="15" style="1" customWidth="1"/>
    <col min="10749" max="10749" width="2.7109375" style="1" customWidth="1"/>
    <col min="10750" max="10750" width="11.7109375" style="1" customWidth="1"/>
    <col min="10751" max="10751" width="11.5703125" style="1" customWidth="1"/>
    <col min="10752" max="10752" width="2.28515625" style="1" customWidth="1"/>
    <col min="10753" max="10753" width="41" style="1" customWidth="1"/>
    <col min="10754" max="10754" width="14.28515625" style="1" customWidth="1"/>
    <col min="10755" max="10756" width="11.5703125" style="1" customWidth="1"/>
    <col min="10757" max="10757" width="21.85546875" style="1" customWidth="1"/>
    <col min="10758" max="10949" width="11.42578125" style="1"/>
    <col min="10950" max="10950" width="21.85546875" style="1" customWidth="1"/>
    <col min="10951" max="10951" width="13.85546875" style="1" customWidth="1"/>
    <col min="10952" max="10952" width="38.7109375" style="1" customWidth="1"/>
    <col min="10953" max="10953" width="3" style="1" bestFit="1" customWidth="1"/>
    <col min="10954" max="10954" width="32.28515625" style="1" customWidth="1"/>
    <col min="10955" max="10955" width="46.28515625" style="1" customWidth="1"/>
    <col min="10956" max="10956" width="19" style="1" customWidth="1"/>
    <col min="10957" max="10957" width="0" style="1" hidden="1" customWidth="1"/>
    <col min="10958" max="10958" width="17.7109375" style="1" customWidth="1"/>
    <col min="10959" max="10959" width="0" style="1" hidden="1" customWidth="1"/>
    <col min="10960" max="10960" width="22.28515625" style="1" customWidth="1"/>
    <col min="10961" max="10961" width="5.28515625" style="1" customWidth="1"/>
    <col min="10962" max="10962" width="36.28515625" style="1" customWidth="1"/>
    <col min="10963" max="10963" width="5.7109375" style="1" customWidth="1"/>
    <col min="10964" max="10964" width="0" style="1" hidden="1" customWidth="1"/>
    <col min="10965" max="10965" width="20.7109375" style="1" customWidth="1"/>
    <col min="10966" max="10966" width="4.85546875" style="1" customWidth="1"/>
    <col min="10967" max="10967" width="0" style="1" hidden="1" customWidth="1"/>
    <col min="10968" max="10968" width="24.7109375" style="1" customWidth="1"/>
    <col min="10969" max="10969" width="12.28515625" style="1" customWidth="1"/>
    <col min="10970" max="10970" width="0" style="1" hidden="1" customWidth="1"/>
    <col min="10971" max="10971" width="3.42578125" style="1" customWidth="1"/>
    <col min="10972" max="10972" width="0" style="1" hidden="1" customWidth="1"/>
    <col min="10973" max="10973" width="17.7109375" style="1" customWidth="1"/>
    <col min="10974" max="10974" width="3.42578125" style="1" customWidth="1"/>
    <col min="10975" max="10975" width="0" style="1" hidden="1" customWidth="1"/>
    <col min="10976" max="10976" width="23.7109375" style="1" customWidth="1"/>
    <col min="10977" max="10977" width="10" style="1" customWidth="1"/>
    <col min="10978" max="10978" width="0" style="1" hidden="1" customWidth="1"/>
    <col min="10979" max="10980" width="14.7109375" style="1" customWidth="1"/>
    <col min="10981" max="10981" width="12.85546875" style="1" customWidth="1"/>
    <col min="10982" max="10982" width="3.28515625" style="1" customWidth="1"/>
    <col min="10983" max="10983" width="30.28515625" style="1" customWidth="1"/>
    <col min="10984" max="10984" width="5" style="1" customWidth="1"/>
    <col min="10985" max="10985" width="0" style="1" hidden="1" customWidth="1"/>
    <col min="10986" max="10986" width="14.28515625" style="1" customWidth="1"/>
    <col min="10987" max="10987" width="5.7109375" style="1" customWidth="1"/>
    <col min="10988" max="10988" width="0" style="1" hidden="1" customWidth="1"/>
    <col min="10989" max="10989" width="17.28515625" style="1" customWidth="1"/>
    <col min="10990" max="10990" width="12.7109375" style="1" customWidth="1"/>
    <col min="10991" max="10991" width="0" style="1" hidden="1" customWidth="1"/>
    <col min="10992" max="10992" width="5.28515625" style="1" customWidth="1"/>
    <col min="10993" max="10993" width="0" style="1" hidden="1" customWidth="1"/>
    <col min="10994" max="10994" width="17" style="1" customWidth="1"/>
    <col min="10995" max="10995" width="6.28515625" style="1" customWidth="1"/>
    <col min="10996" max="10996" width="0" style="1" hidden="1" customWidth="1"/>
    <col min="10997" max="10997" width="14.28515625" style="1" customWidth="1"/>
    <col min="10998" max="10998" width="7.5703125" style="1" customWidth="1"/>
    <col min="10999" max="10999" width="0" style="1" hidden="1" customWidth="1"/>
    <col min="11000" max="11001" width="14.28515625" style="1" customWidth="1"/>
    <col min="11002" max="11002" width="20.85546875" style="1" customWidth="1"/>
    <col min="11003" max="11003" width="14.42578125" style="1" customWidth="1"/>
    <col min="11004" max="11004" width="15" style="1" customWidth="1"/>
    <col min="11005" max="11005" width="2.7109375" style="1" customWidth="1"/>
    <col min="11006" max="11006" width="11.7109375" style="1" customWidth="1"/>
    <col min="11007" max="11007" width="11.5703125" style="1" customWidth="1"/>
    <col min="11008" max="11008" width="2.28515625" style="1" customWidth="1"/>
    <col min="11009" max="11009" width="41" style="1" customWidth="1"/>
    <col min="11010" max="11010" width="14.28515625" style="1" customWidth="1"/>
    <col min="11011" max="11012" width="11.5703125" style="1" customWidth="1"/>
    <col min="11013" max="11013" width="21.85546875" style="1" customWidth="1"/>
    <col min="11014" max="11205" width="11.42578125" style="1"/>
    <col min="11206" max="11206" width="21.85546875" style="1" customWidth="1"/>
    <col min="11207" max="11207" width="13.85546875" style="1" customWidth="1"/>
    <col min="11208" max="11208" width="38.7109375" style="1" customWidth="1"/>
    <col min="11209" max="11209" width="3" style="1" bestFit="1" customWidth="1"/>
    <col min="11210" max="11210" width="32.28515625" style="1" customWidth="1"/>
    <col min="11211" max="11211" width="46.28515625" style="1" customWidth="1"/>
    <col min="11212" max="11212" width="19" style="1" customWidth="1"/>
    <col min="11213" max="11213" width="0" style="1" hidden="1" customWidth="1"/>
    <col min="11214" max="11214" width="17.7109375" style="1" customWidth="1"/>
    <col min="11215" max="11215" width="0" style="1" hidden="1" customWidth="1"/>
    <col min="11216" max="11216" width="22.28515625" style="1" customWidth="1"/>
    <col min="11217" max="11217" width="5.28515625" style="1" customWidth="1"/>
    <col min="11218" max="11218" width="36.28515625" style="1" customWidth="1"/>
    <col min="11219" max="11219" width="5.7109375" style="1" customWidth="1"/>
    <col min="11220" max="11220" width="0" style="1" hidden="1" customWidth="1"/>
    <col min="11221" max="11221" width="20.7109375" style="1" customWidth="1"/>
    <col min="11222" max="11222" width="4.85546875" style="1" customWidth="1"/>
    <col min="11223" max="11223" width="0" style="1" hidden="1" customWidth="1"/>
    <col min="11224" max="11224" width="24.7109375" style="1" customWidth="1"/>
    <col min="11225" max="11225" width="12.28515625" style="1" customWidth="1"/>
    <col min="11226" max="11226" width="0" style="1" hidden="1" customWidth="1"/>
    <col min="11227" max="11227" width="3.42578125" style="1" customWidth="1"/>
    <col min="11228" max="11228" width="0" style="1" hidden="1" customWidth="1"/>
    <col min="11229" max="11229" width="17.7109375" style="1" customWidth="1"/>
    <col min="11230" max="11230" width="3.42578125" style="1" customWidth="1"/>
    <col min="11231" max="11231" width="0" style="1" hidden="1" customWidth="1"/>
    <col min="11232" max="11232" width="23.7109375" style="1" customWidth="1"/>
    <col min="11233" max="11233" width="10" style="1" customWidth="1"/>
    <col min="11234" max="11234" width="0" style="1" hidden="1" customWidth="1"/>
    <col min="11235" max="11236" width="14.7109375" style="1" customWidth="1"/>
    <col min="11237" max="11237" width="12.85546875" style="1" customWidth="1"/>
    <col min="11238" max="11238" width="3.28515625" style="1" customWidth="1"/>
    <col min="11239" max="11239" width="30.28515625" style="1" customWidth="1"/>
    <col min="11240" max="11240" width="5" style="1" customWidth="1"/>
    <col min="11241" max="11241" width="0" style="1" hidden="1" customWidth="1"/>
    <col min="11242" max="11242" width="14.28515625" style="1" customWidth="1"/>
    <col min="11243" max="11243" width="5.7109375" style="1" customWidth="1"/>
    <col min="11244" max="11244" width="0" style="1" hidden="1" customWidth="1"/>
    <col min="11245" max="11245" width="17.28515625" style="1" customWidth="1"/>
    <col min="11246" max="11246" width="12.7109375" style="1" customWidth="1"/>
    <col min="11247" max="11247" width="0" style="1" hidden="1" customWidth="1"/>
    <col min="11248" max="11248" width="5.28515625" style="1" customWidth="1"/>
    <col min="11249" max="11249" width="0" style="1" hidden="1" customWidth="1"/>
    <col min="11250" max="11250" width="17" style="1" customWidth="1"/>
    <col min="11251" max="11251" width="6.28515625" style="1" customWidth="1"/>
    <col min="11252" max="11252" width="0" style="1" hidden="1" customWidth="1"/>
    <col min="11253" max="11253" width="14.28515625" style="1" customWidth="1"/>
    <col min="11254" max="11254" width="7.5703125" style="1" customWidth="1"/>
    <col min="11255" max="11255" width="0" style="1" hidden="1" customWidth="1"/>
    <col min="11256" max="11257" width="14.28515625" style="1" customWidth="1"/>
    <col min="11258" max="11258" width="20.85546875" style="1" customWidth="1"/>
    <col min="11259" max="11259" width="14.42578125" style="1" customWidth="1"/>
    <col min="11260" max="11260" width="15" style="1" customWidth="1"/>
    <col min="11261" max="11261" width="2.7109375" style="1" customWidth="1"/>
    <col min="11262" max="11262" width="11.7109375" style="1" customWidth="1"/>
    <col min="11263" max="11263" width="11.5703125" style="1" customWidth="1"/>
    <col min="11264" max="11264" width="2.28515625" style="1" customWidth="1"/>
    <col min="11265" max="11265" width="41" style="1" customWidth="1"/>
    <col min="11266" max="11266" width="14.28515625" style="1" customWidth="1"/>
    <col min="11267" max="11268" width="11.5703125" style="1" customWidth="1"/>
    <col min="11269" max="11269" width="21.85546875" style="1" customWidth="1"/>
    <col min="11270" max="11461" width="11.42578125" style="1"/>
    <col min="11462" max="11462" width="21.85546875" style="1" customWidth="1"/>
    <col min="11463" max="11463" width="13.85546875" style="1" customWidth="1"/>
    <col min="11464" max="11464" width="38.7109375" style="1" customWidth="1"/>
    <col min="11465" max="11465" width="3" style="1" bestFit="1" customWidth="1"/>
    <col min="11466" max="11466" width="32.28515625" style="1" customWidth="1"/>
    <col min="11467" max="11467" width="46.28515625" style="1" customWidth="1"/>
    <col min="11468" max="11468" width="19" style="1" customWidth="1"/>
    <col min="11469" max="11469" width="0" style="1" hidden="1" customWidth="1"/>
    <col min="11470" max="11470" width="17.7109375" style="1" customWidth="1"/>
    <col min="11471" max="11471" width="0" style="1" hidden="1" customWidth="1"/>
    <col min="11472" max="11472" width="22.28515625" style="1" customWidth="1"/>
    <col min="11473" max="11473" width="5.28515625" style="1" customWidth="1"/>
    <col min="11474" max="11474" width="36.28515625" style="1" customWidth="1"/>
    <col min="11475" max="11475" width="5.7109375" style="1" customWidth="1"/>
    <col min="11476" max="11476" width="0" style="1" hidden="1" customWidth="1"/>
    <col min="11477" max="11477" width="20.7109375" style="1" customWidth="1"/>
    <col min="11478" max="11478" width="4.85546875" style="1" customWidth="1"/>
    <col min="11479" max="11479" width="0" style="1" hidden="1" customWidth="1"/>
    <col min="11480" max="11480" width="24.7109375" style="1" customWidth="1"/>
    <col min="11481" max="11481" width="12.28515625" style="1" customWidth="1"/>
    <col min="11482" max="11482" width="0" style="1" hidden="1" customWidth="1"/>
    <col min="11483" max="11483" width="3.42578125" style="1" customWidth="1"/>
    <col min="11484" max="11484" width="0" style="1" hidden="1" customWidth="1"/>
    <col min="11485" max="11485" width="17.7109375" style="1" customWidth="1"/>
    <col min="11486" max="11486" width="3.42578125" style="1" customWidth="1"/>
    <col min="11487" max="11487" width="0" style="1" hidden="1" customWidth="1"/>
    <col min="11488" max="11488" width="23.7109375" style="1" customWidth="1"/>
    <col min="11489" max="11489" width="10" style="1" customWidth="1"/>
    <col min="11490" max="11490" width="0" style="1" hidden="1" customWidth="1"/>
    <col min="11491" max="11492" width="14.7109375" style="1" customWidth="1"/>
    <col min="11493" max="11493" width="12.85546875" style="1" customWidth="1"/>
    <col min="11494" max="11494" width="3.28515625" style="1" customWidth="1"/>
    <col min="11495" max="11495" width="30.28515625" style="1" customWidth="1"/>
    <col min="11496" max="11496" width="5" style="1" customWidth="1"/>
    <col min="11497" max="11497" width="0" style="1" hidden="1" customWidth="1"/>
    <col min="11498" max="11498" width="14.28515625" style="1" customWidth="1"/>
    <col min="11499" max="11499" width="5.7109375" style="1" customWidth="1"/>
    <col min="11500" max="11500" width="0" style="1" hidden="1" customWidth="1"/>
    <col min="11501" max="11501" width="17.28515625" style="1" customWidth="1"/>
    <col min="11502" max="11502" width="12.7109375" style="1" customWidth="1"/>
    <col min="11503" max="11503" width="0" style="1" hidden="1" customWidth="1"/>
    <col min="11504" max="11504" width="5.28515625" style="1" customWidth="1"/>
    <col min="11505" max="11505" width="0" style="1" hidden="1" customWidth="1"/>
    <col min="11506" max="11506" width="17" style="1" customWidth="1"/>
    <col min="11507" max="11507" width="6.28515625" style="1" customWidth="1"/>
    <col min="11508" max="11508" width="0" style="1" hidden="1" customWidth="1"/>
    <col min="11509" max="11509" width="14.28515625" style="1" customWidth="1"/>
    <col min="11510" max="11510" width="7.5703125" style="1" customWidth="1"/>
    <col min="11511" max="11511" width="0" style="1" hidden="1" customWidth="1"/>
    <col min="11512" max="11513" width="14.28515625" style="1" customWidth="1"/>
    <col min="11514" max="11514" width="20.85546875" style="1" customWidth="1"/>
    <col min="11515" max="11515" width="14.42578125" style="1" customWidth="1"/>
    <col min="11516" max="11516" width="15" style="1" customWidth="1"/>
    <col min="11517" max="11517" width="2.7109375" style="1" customWidth="1"/>
    <col min="11518" max="11518" width="11.7109375" style="1" customWidth="1"/>
    <col min="11519" max="11519" width="11.5703125" style="1" customWidth="1"/>
    <col min="11520" max="11520" width="2.28515625" style="1" customWidth="1"/>
    <col min="11521" max="11521" width="41" style="1" customWidth="1"/>
    <col min="11522" max="11522" width="14.28515625" style="1" customWidth="1"/>
    <col min="11523" max="11524" width="11.5703125" style="1" customWidth="1"/>
    <col min="11525" max="11525" width="21.85546875" style="1" customWidth="1"/>
    <col min="11526" max="11717" width="11.42578125" style="1"/>
    <col min="11718" max="11718" width="21.85546875" style="1" customWidth="1"/>
    <col min="11719" max="11719" width="13.85546875" style="1" customWidth="1"/>
    <col min="11720" max="11720" width="38.7109375" style="1" customWidth="1"/>
    <col min="11721" max="11721" width="3" style="1" bestFit="1" customWidth="1"/>
    <col min="11722" max="11722" width="32.28515625" style="1" customWidth="1"/>
    <col min="11723" max="11723" width="46.28515625" style="1" customWidth="1"/>
    <col min="11724" max="11724" width="19" style="1" customWidth="1"/>
    <col min="11725" max="11725" width="0" style="1" hidden="1" customWidth="1"/>
    <col min="11726" max="11726" width="17.7109375" style="1" customWidth="1"/>
    <col min="11727" max="11727" width="0" style="1" hidden="1" customWidth="1"/>
    <col min="11728" max="11728" width="22.28515625" style="1" customWidth="1"/>
    <col min="11729" max="11729" width="5.28515625" style="1" customWidth="1"/>
    <col min="11730" max="11730" width="36.28515625" style="1" customWidth="1"/>
    <col min="11731" max="11731" width="5.7109375" style="1" customWidth="1"/>
    <col min="11732" max="11732" width="0" style="1" hidden="1" customWidth="1"/>
    <col min="11733" max="11733" width="20.7109375" style="1" customWidth="1"/>
    <col min="11734" max="11734" width="4.85546875" style="1" customWidth="1"/>
    <col min="11735" max="11735" width="0" style="1" hidden="1" customWidth="1"/>
    <col min="11736" max="11736" width="24.7109375" style="1" customWidth="1"/>
    <col min="11737" max="11737" width="12.28515625" style="1" customWidth="1"/>
    <col min="11738" max="11738" width="0" style="1" hidden="1" customWidth="1"/>
    <col min="11739" max="11739" width="3.42578125" style="1" customWidth="1"/>
    <col min="11740" max="11740" width="0" style="1" hidden="1" customWidth="1"/>
    <col min="11741" max="11741" width="17.7109375" style="1" customWidth="1"/>
    <col min="11742" max="11742" width="3.42578125" style="1" customWidth="1"/>
    <col min="11743" max="11743" width="0" style="1" hidden="1" customWidth="1"/>
    <col min="11744" max="11744" width="23.7109375" style="1" customWidth="1"/>
    <col min="11745" max="11745" width="10" style="1" customWidth="1"/>
    <col min="11746" max="11746" width="0" style="1" hidden="1" customWidth="1"/>
    <col min="11747" max="11748" width="14.7109375" style="1" customWidth="1"/>
    <col min="11749" max="11749" width="12.85546875" style="1" customWidth="1"/>
    <col min="11750" max="11750" width="3.28515625" style="1" customWidth="1"/>
    <col min="11751" max="11751" width="30.28515625" style="1" customWidth="1"/>
    <col min="11752" max="11752" width="5" style="1" customWidth="1"/>
    <col min="11753" max="11753" width="0" style="1" hidden="1" customWidth="1"/>
    <col min="11754" max="11754" width="14.28515625" style="1" customWidth="1"/>
    <col min="11755" max="11755" width="5.7109375" style="1" customWidth="1"/>
    <col min="11756" max="11756" width="0" style="1" hidden="1" customWidth="1"/>
    <col min="11757" max="11757" width="17.28515625" style="1" customWidth="1"/>
    <col min="11758" max="11758" width="12.7109375" style="1" customWidth="1"/>
    <col min="11759" max="11759" width="0" style="1" hidden="1" customWidth="1"/>
    <col min="11760" max="11760" width="5.28515625" style="1" customWidth="1"/>
    <col min="11761" max="11761" width="0" style="1" hidden="1" customWidth="1"/>
    <col min="11762" max="11762" width="17" style="1" customWidth="1"/>
    <col min="11763" max="11763" width="6.28515625" style="1" customWidth="1"/>
    <col min="11764" max="11764" width="0" style="1" hidden="1" customWidth="1"/>
    <col min="11765" max="11765" width="14.28515625" style="1" customWidth="1"/>
    <col min="11766" max="11766" width="7.5703125" style="1" customWidth="1"/>
    <col min="11767" max="11767" width="0" style="1" hidden="1" customWidth="1"/>
    <col min="11768" max="11769" width="14.28515625" style="1" customWidth="1"/>
    <col min="11770" max="11770" width="20.85546875" style="1" customWidth="1"/>
    <col min="11771" max="11771" width="14.42578125" style="1" customWidth="1"/>
    <col min="11772" max="11772" width="15" style="1" customWidth="1"/>
    <col min="11773" max="11773" width="2.7109375" style="1" customWidth="1"/>
    <col min="11774" max="11774" width="11.7109375" style="1" customWidth="1"/>
    <col min="11775" max="11775" width="11.5703125" style="1" customWidth="1"/>
    <col min="11776" max="11776" width="2.28515625" style="1" customWidth="1"/>
    <col min="11777" max="11777" width="41" style="1" customWidth="1"/>
    <col min="11778" max="11778" width="14.28515625" style="1" customWidth="1"/>
    <col min="11779" max="11780" width="11.5703125" style="1" customWidth="1"/>
    <col min="11781" max="11781" width="21.85546875" style="1" customWidth="1"/>
    <col min="11782" max="11973" width="11.42578125" style="1"/>
    <col min="11974" max="11974" width="21.85546875" style="1" customWidth="1"/>
    <col min="11975" max="11975" width="13.85546875" style="1" customWidth="1"/>
    <col min="11976" max="11976" width="38.7109375" style="1" customWidth="1"/>
    <col min="11977" max="11977" width="3" style="1" bestFit="1" customWidth="1"/>
    <col min="11978" max="11978" width="32.28515625" style="1" customWidth="1"/>
    <col min="11979" max="11979" width="46.28515625" style="1" customWidth="1"/>
    <col min="11980" max="11980" width="19" style="1" customWidth="1"/>
    <col min="11981" max="11981" width="0" style="1" hidden="1" customWidth="1"/>
    <col min="11982" max="11982" width="17.7109375" style="1" customWidth="1"/>
    <col min="11983" max="11983" width="0" style="1" hidden="1" customWidth="1"/>
    <col min="11984" max="11984" width="22.28515625" style="1" customWidth="1"/>
    <col min="11985" max="11985" width="5.28515625" style="1" customWidth="1"/>
    <col min="11986" max="11986" width="36.28515625" style="1" customWidth="1"/>
    <col min="11987" max="11987" width="5.7109375" style="1" customWidth="1"/>
    <col min="11988" max="11988" width="0" style="1" hidden="1" customWidth="1"/>
    <col min="11989" max="11989" width="20.7109375" style="1" customWidth="1"/>
    <col min="11990" max="11990" width="4.85546875" style="1" customWidth="1"/>
    <col min="11991" max="11991" width="0" style="1" hidden="1" customWidth="1"/>
    <col min="11992" max="11992" width="24.7109375" style="1" customWidth="1"/>
    <col min="11993" max="11993" width="12.28515625" style="1" customWidth="1"/>
    <col min="11994" max="11994" width="0" style="1" hidden="1" customWidth="1"/>
    <col min="11995" max="11995" width="3.42578125" style="1" customWidth="1"/>
    <col min="11996" max="11996" width="0" style="1" hidden="1" customWidth="1"/>
    <col min="11997" max="11997" width="17.7109375" style="1" customWidth="1"/>
    <col min="11998" max="11998" width="3.42578125" style="1" customWidth="1"/>
    <col min="11999" max="11999" width="0" style="1" hidden="1" customWidth="1"/>
    <col min="12000" max="12000" width="23.7109375" style="1" customWidth="1"/>
    <col min="12001" max="12001" width="10" style="1" customWidth="1"/>
    <col min="12002" max="12002" width="0" style="1" hidden="1" customWidth="1"/>
    <col min="12003" max="12004" width="14.7109375" style="1" customWidth="1"/>
    <col min="12005" max="12005" width="12.85546875" style="1" customWidth="1"/>
    <col min="12006" max="12006" width="3.28515625" style="1" customWidth="1"/>
    <col min="12007" max="12007" width="30.28515625" style="1" customWidth="1"/>
    <col min="12008" max="12008" width="5" style="1" customWidth="1"/>
    <col min="12009" max="12009" width="0" style="1" hidden="1" customWidth="1"/>
    <col min="12010" max="12010" width="14.28515625" style="1" customWidth="1"/>
    <col min="12011" max="12011" width="5.7109375" style="1" customWidth="1"/>
    <col min="12012" max="12012" width="0" style="1" hidden="1" customWidth="1"/>
    <col min="12013" max="12013" width="17.28515625" style="1" customWidth="1"/>
    <col min="12014" max="12014" width="12.7109375" style="1" customWidth="1"/>
    <col min="12015" max="12015" width="0" style="1" hidden="1" customWidth="1"/>
    <col min="12016" max="12016" width="5.28515625" style="1" customWidth="1"/>
    <col min="12017" max="12017" width="0" style="1" hidden="1" customWidth="1"/>
    <col min="12018" max="12018" width="17" style="1" customWidth="1"/>
    <col min="12019" max="12019" width="6.28515625" style="1" customWidth="1"/>
    <col min="12020" max="12020" width="0" style="1" hidden="1" customWidth="1"/>
    <col min="12021" max="12021" width="14.28515625" style="1" customWidth="1"/>
    <col min="12022" max="12022" width="7.5703125" style="1" customWidth="1"/>
    <col min="12023" max="12023" width="0" style="1" hidden="1" customWidth="1"/>
    <col min="12024" max="12025" width="14.28515625" style="1" customWidth="1"/>
    <col min="12026" max="12026" width="20.85546875" style="1" customWidth="1"/>
    <col min="12027" max="12027" width="14.42578125" style="1" customWidth="1"/>
    <col min="12028" max="12028" width="15" style="1" customWidth="1"/>
    <col min="12029" max="12029" width="2.7109375" style="1" customWidth="1"/>
    <col min="12030" max="12030" width="11.7109375" style="1" customWidth="1"/>
    <col min="12031" max="12031" width="11.5703125" style="1" customWidth="1"/>
    <col min="12032" max="12032" width="2.28515625" style="1" customWidth="1"/>
    <col min="12033" max="12033" width="41" style="1" customWidth="1"/>
    <col min="12034" max="12034" width="14.28515625" style="1" customWidth="1"/>
    <col min="12035" max="12036" width="11.5703125" style="1" customWidth="1"/>
    <col min="12037" max="12037" width="21.85546875" style="1" customWidth="1"/>
    <col min="12038" max="12229" width="11.42578125" style="1"/>
    <col min="12230" max="12230" width="21.85546875" style="1" customWidth="1"/>
    <col min="12231" max="12231" width="13.85546875" style="1" customWidth="1"/>
    <col min="12232" max="12232" width="38.7109375" style="1" customWidth="1"/>
    <col min="12233" max="12233" width="3" style="1" bestFit="1" customWidth="1"/>
    <col min="12234" max="12234" width="32.28515625" style="1" customWidth="1"/>
    <col min="12235" max="12235" width="46.28515625" style="1" customWidth="1"/>
    <col min="12236" max="12236" width="19" style="1" customWidth="1"/>
    <col min="12237" max="12237" width="0" style="1" hidden="1" customWidth="1"/>
    <col min="12238" max="12238" width="17.7109375" style="1" customWidth="1"/>
    <col min="12239" max="12239" width="0" style="1" hidden="1" customWidth="1"/>
    <col min="12240" max="12240" width="22.28515625" style="1" customWidth="1"/>
    <col min="12241" max="12241" width="5.28515625" style="1" customWidth="1"/>
    <col min="12242" max="12242" width="36.28515625" style="1" customWidth="1"/>
    <col min="12243" max="12243" width="5.7109375" style="1" customWidth="1"/>
    <col min="12244" max="12244" width="0" style="1" hidden="1" customWidth="1"/>
    <col min="12245" max="12245" width="20.7109375" style="1" customWidth="1"/>
    <col min="12246" max="12246" width="4.85546875" style="1" customWidth="1"/>
    <col min="12247" max="12247" width="0" style="1" hidden="1" customWidth="1"/>
    <col min="12248" max="12248" width="24.7109375" style="1" customWidth="1"/>
    <col min="12249" max="12249" width="12.28515625" style="1" customWidth="1"/>
    <col min="12250" max="12250" width="0" style="1" hidden="1" customWidth="1"/>
    <col min="12251" max="12251" width="3.42578125" style="1" customWidth="1"/>
    <col min="12252" max="12252" width="0" style="1" hidden="1" customWidth="1"/>
    <col min="12253" max="12253" width="17.7109375" style="1" customWidth="1"/>
    <col min="12254" max="12254" width="3.42578125" style="1" customWidth="1"/>
    <col min="12255" max="12255" width="0" style="1" hidden="1" customWidth="1"/>
    <col min="12256" max="12256" width="23.7109375" style="1" customWidth="1"/>
    <col min="12257" max="12257" width="10" style="1" customWidth="1"/>
    <col min="12258" max="12258" width="0" style="1" hidden="1" customWidth="1"/>
    <col min="12259" max="12260" width="14.7109375" style="1" customWidth="1"/>
    <col min="12261" max="12261" width="12.85546875" style="1" customWidth="1"/>
    <col min="12262" max="12262" width="3.28515625" style="1" customWidth="1"/>
    <col min="12263" max="12263" width="30.28515625" style="1" customWidth="1"/>
    <col min="12264" max="12264" width="5" style="1" customWidth="1"/>
    <col min="12265" max="12265" width="0" style="1" hidden="1" customWidth="1"/>
    <col min="12266" max="12266" width="14.28515625" style="1" customWidth="1"/>
    <col min="12267" max="12267" width="5.7109375" style="1" customWidth="1"/>
    <col min="12268" max="12268" width="0" style="1" hidden="1" customWidth="1"/>
    <col min="12269" max="12269" width="17.28515625" style="1" customWidth="1"/>
    <col min="12270" max="12270" width="12.7109375" style="1" customWidth="1"/>
    <col min="12271" max="12271" width="0" style="1" hidden="1" customWidth="1"/>
    <col min="12272" max="12272" width="5.28515625" style="1" customWidth="1"/>
    <col min="12273" max="12273" width="0" style="1" hidden="1" customWidth="1"/>
    <col min="12274" max="12274" width="17" style="1" customWidth="1"/>
    <col min="12275" max="12275" width="6.28515625" style="1" customWidth="1"/>
    <col min="12276" max="12276" width="0" style="1" hidden="1" customWidth="1"/>
    <col min="12277" max="12277" width="14.28515625" style="1" customWidth="1"/>
    <col min="12278" max="12278" width="7.5703125" style="1" customWidth="1"/>
    <col min="12279" max="12279" width="0" style="1" hidden="1" customWidth="1"/>
    <col min="12280" max="12281" width="14.28515625" style="1" customWidth="1"/>
    <col min="12282" max="12282" width="20.85546875" style="1" customWidth="1"/>
    <col min="12283" max="12283" width="14.42578125" style="1" customWidth="1"/>
    <col min="12284" max="12284" width="15" style="1" customWidth="1"/>
    <col min="12285" max="12285" width="2.7109375" style="1" customWidth="1"/>
    <col min="12286" max="12286" width="11.7109375" style="1" customWidth="1"/>
    <col min="12287" max="12287" width="11.5703125" style="1" customWidth="1"/>
    <col min="12288" max="12288" width="2.28515625" style="1" customWidth="1"/>
    <col min="12289" max="12289" width="41" style="1" customWidth="1"/>
    <col min="12290" max="12290" width="14.28515625" style="1" customWidth="1"/>
    <col min="12291" max="12292" width="11.5703125" style="1" customWidth="1"/>
    <col min="12293" max="12293" width="21.85546875" style="1" customWidth="1"/>
    <col min="12294" max="12485" width="11.42578125" style="1"/>
    <col min="12486" max="12486" width="21.85546875" style="1" customWidth="1"/>
    <col min="12487" max="12487" width="13.85546875" style="1" customWidth="1"/>
    <col min="12488" max="12488" width="38.7109375" style="1" customWidth="1"/>
    <col min="12489" max="12489" width="3" style="1" bestFit="1" customWidth="1"/>
    <col min="12490" max="12490" width="32.28515625" style="1" customWidth="1"/>
    <col min="12491" max="12491" width="46.28515625" style="1" customWidth="1"/>
    <col min="12492" max="12492" width="19" style="1" customWidth="1"/>
    <col min="12493" max="12493" width="0" style="1" hidden="1" customWidth="1"/>
    <col min="12494" max="12494" width="17.7109375" style="1" customWidth="1"/>
    <col min="12495" max="12495" width="0" style="1" hidden="1" customWidth="1"/>
    <col min="12496" max="12496" width="22.28515625" style="1" customWidth="1"/>
    <col min="12497" max="12497" width="5.28515625" style="1" customWidth="1"/>
    <col min="12498" max="12498" width="36.28515625" style="1" customWidth="1"/>
    <col min="12499" max="12499" width="5.7109375" style="1" customWidth="1"/>
    <col min="12500" max="12500" width="0" style="1" hidden="1" customWidth="1"/>
    <col min="12501" max="12501" width="20.7109375" style="1" customWidth="1"/>
    <col min="12502" max="12502" width="4.85546875" style="1" customWidth="1"/>
    <col min="12503" max="12503" width="0" style="1" hidden="1" customWidth="1"/>
    <col min="12504" max="12504" width="24.7109375" style="1" customWidth="1"/>
    <col min="12505" max="12505" width="12.28515625" style="1" customWidth="1"/>
    <col min="12506" max="12506" width="0" style="1" hidden="1" customWidth="1"/>
    <col min="12507" max="12507" width="3.42578125" style="1" customWidth="1"/>
    <col min="12508" max="12508" width="0" style="1" hidden="1" customWidth="1"/>
    <col min="12509" max="12509" width="17.7109375" style="1" customWidth="1"/>
    <col min="12510" max="12510" width="3.42578125" style="1" customWidth="1"/>
    <col min="12511" max="12511" width="0" style="1" hidden="1" customWidth="1"/>
    <col min="12512" max="12512" width="23.7109375" style="1" customWidth="1"/>
    <col min="12513" max="12513" width="10" style="1" customWidth="1"/>
    <col min="12514" max="12514" width="0" style="1" hidden="1" customWidth="1"/>
    <col min="12515" max="12516" width="14.7109375" style="1" customWidth="1"/>
    <col min="12517" max="12517" width="12.85546875" style="1" customWidth="1"/>
    <col min="12518" max="12518" width="3.28515625" style="1" customWidth="1"/>
    <col min="12519" max="12519" width="30.28515625" style="1" customWidth="1"/>
    <col min="12520" max="12520" width="5" style="1" customWidth="1"/>
    <col min="12521" max="12521" width="0" style="1" hidden="1" customWidth="1"/>
    <col min="12522" max="12522" width="14.28515625" style="1" customWidth="1"/>
    <col min="12523" max="12523" width="5.7109375" style="1" customWidth="1"/>
    <col min="12524" max="12524" width="0" style="1" hidden="1" customWidth="1"/>
    <col min="12525" max="12525" width="17.28515625" style="1" customWidth="1"/>
    <col min="12526" max="12526" width="12.7109375" style="1" customWidth="1"/>
    <col min="12527" max="12527" width="0" style="1" hidden="1" customWidth="1"/>
    <col min="12528" max="12528" width="5.28515625" style="1" customWidth="1"/>
    <col min="12529" max="12529" width="0" style="1" hidden="1" customWidth="1"/>
    <col min="12530" max="12530" width="17" style="1" customWidth="1"/>
    <col min="12531" max="12531" width="6.28515625" style="1" customWidth="1"/>
    <col min="12532" max="12532" width="0" style="1" hidden="1" customWidth="1"/>
    <col min="12533" max="12533" width="14.28515625" style="1" customWidth="1"/>
    <col min="12534" max="12534" width="7.5703125" style="1" customWidth="1"/>
    <col min="12535" max="12535" width="0" style="1" hidden="1" customWidth="1"/>
    <col min="12536" max="12537" width="14.28515625" style="1" customWidth="1"/>
    <col min="12538" max="12538" width="20.85546875" style="1" customWidth="1"/>
    <col min="12539" max="12539" width="14.42578125" style="1" customWidth="1"/>
    <col min="12540" max="12540" width="15" style="1" customWidth="1"/>
    <col min="12541" max="12541" width="2.7109375" style="1" customWidth="1"/>
    <col min="12542" max="12542" width="11.7109375" style="1" customWidth="1"/>
    <col min="12543" max="12543" width="11.5703125" style="1" customWidth="1"/>
    <col min="12544" max="12544" width="2.28515625" style="1" customWidth="1"/>
    <col min="12545" max="12545" width="41" style="1" customWidth="1"/>
    <col min="12546" max="12546" width="14.28515625" style="1" customWidth="1"/>
    <col min="12547" max="12548" width="11.5703125" style="1" customWidth="1"/>
    <col min="12549" max="12549" width="21.85546875" style="1" customWidth="1"/>
    <col min="12550" max="12741" width="11.42578125" style="1"/>
    <col min="12742" max="12742" width="21.85546875" style="1" customWidth="1"/>
    <col min="12743" max="12743" width="13.85546875" style="1" customWidth="1"/>
    <col min="12744" max="12744" width="38.7109375" style="1" customWidth="1"/>
    <col min="12745" max="12745" width="3" style="1" bestFit="1" customWidth="1"/>
    <col min="12746" max="12746" width="32.28515625" style="1" customWidth="1"/>
    <col min="12747" max="12747" width="46.28515625" style="1" customWidth="1"/>
    <col min="12748" max="12748" width="19" style="1" customWidth="1"/>
    <col min="12749" max="12749" width="0" style="1" hidden="1" customWidth="1"/>
    <col min="12750" max="12750" width="17.7109375" style="1" customWidth="1"/>
    <col min="12751" max="12751" width="0" style="1" hidden="1" customWidth="1"/>
    <col min="12752" max="12752" width="22.28515625" style="1" customWidth="1"/>
    <col min="12753" max="12753" width="5.28515625" style="1" customWidth="1"/>
    <col min="12754" max="12754" width="36.28515625" style="1" customWidth="1"/>
    <col min="12755" max="12755" width="5.7109375" style="1" customWidth="1"/>
    <col min="12756" max="12756" width="0" style="1" hidden="1" customWidth="1"/>
    <col min="12757" max="12757" width="20.7109375" style="1" customWidth="1"/>
    <col min="12758" max="12758" width="4.85546875" style="1" customWidth="1"/>
    <col min="12759" max="12759" width="0" style="1" hidden="1" customWidth="1"/>
    <col min="12760" max="12760" width="24.7109375" style="1" customWidth="1"/>
    <col min="12761" max="12761" width="12.28515625" style="1" customWidth="1"/>
    <col min="12762" max="12762" width="0" style="1" hidden="1" customWidth="1"/>
    <col min="12763" max="12763" width="3.42578125" style="1" customWidth="1"/>
    <col min="12764" max="12764" width="0" style="1" hidden="1" customWidth="1"/>
    <col min="12765" max="12765" width="17.7109375" style="1" customWidth="1"/>
    <col min="12766" max="12766" width="3.42578125" style="1" customWidth="1"/>
    <col min="12767" max="12767" width="0" style="1" hidden="1" customWidth="1"/>
    <col min="12768" max="12768" width="23.7109375" style="1" customWidth="1"/>
    <col min="12769" max="12769" width="10" style="1" customWidth="1"/>
    <col min="12770" max="12770" width="0" style="1" hidden="1" customWidth="1"/>
    <col min="12771" max="12772" width="14.7109375" style="1" customWidth="1"/>
    <col min="12773" max="12773" width="12.85546875" style="1" customWidth="1"/>
    <col min="12774" max="12774" width="3.28515625" style="1" customWidth="1"/>
    <col min="12775" max="12775" width="30.28515625" style="1" customWidth="1"/>
    <col min="12776" max="12776" width="5" style="1" customWidth="1"/>
    <col min="12777" max="12777" width="0" style="1" hidden="1" customWidth="1"/>
    <col min="12778" max="12778" width="14.28515625" style="1" customWidth="1"/>
    <col min="12779" max="12779" width="5.7109375" style="1" customWidth="1"/>
    <col min="12780" max="12780" width="0" style="1" hidden="1" customWidth="1"/>
    <col min="12781" max="12781" width="17.28515625" style="1" customWidth="1"/>
    <col min="12782" max="12782" width="12.7109375" style="1" customWidth="1"/>
    <col min="12783" max="12783" width="0" style="1" hidden="1" customWidth="1"/>
    <col min="12784" max="12784" width="5.28515625" style="1" customWidth="1"/>
    <col min="12785" max="12785" width="0" style="1" hidden="1" customWidth="1"/>
    <col min="12786" max="12786" width="17" style="1" customWidth="1"/>
    <col min="12787" max="12787" width="6.28515625" style="1" customWidth="1"/>
    <col min="12788" max="12788" width="0" style="1" hidden="1" customWidth="1"/>
    <col min="12789" max="12789" width="14.28515625" style="1" customWidth="1"/>
    <col min="12790" max="12790" width="7.5703125" style="1" customWidth="1"/>
    <col min="12791" max="12791" width="0" style="1" hidden="1" customWidth="1"/>
    <col min="12792" max="12793" width="14.28515625" style="1" customWidth="1"/>
    <col min="12794" max="12794" width="20.85546875" style="1" customWidth="1"/>
    <col min="12795" max="12795" width="14.42578125" style="1" customWidth="1"/>
    <col min="12796" max="12796" width="15" style="1" customWidth="1"/>
    <col min="12797" max="12797" width="2.7109375" style="1" customWidth="1"/>
    <col min="12798" max="12798" width="11.7109375" style="1" customWidth="1"/>
    <col min="12799" max="12799" width="11.5703125" style="1" customWidth="1"/>
    <col min="12800" max="12800" width="2.28515625" style="1" customWidth="1"/>
    <col min="12801" max="12801" width="41" style="1" customWidth="1"/>
    <col min="12802" max="12802" width="14.28515625" style="1" customWidth="1"/>
    <col min="12803" max="12804" width="11.5703125" style="1" customWidth="1"/>
    <col min="12805" max="12805" width="21.85546875" style="1" customWidth="1"/>
    <col min="12806" max="12997" width="11.42578125" style="1"/>
    <col min="12998" max="12998" width="21.85546875" style="1" customWidth="1"/>
    <col min="12999" max="12999" width="13.85546875" style="1" customWidth="1"/>
    <col min="13000" max="13000" width="38.7109375" style="1" customWidth="1"/>
    <col min="13001" max="13001" width="3" style="1" bestFit="1" customWidth="1"/>
    <col min="13002" max="13002" width="32.28515625" style="1" customWidth="1"/>
    <col min="13003" max="13003" width="46.28515625" style="1" customWidth="1"/>
    <col min="13004" max="13004" width="19" style="1" customWidth="1"/>
    <col min="13005" max="13005" width="0" style="1" hidden="1" customWidth="1"/>
    <col min="13006" max="13006" width="17.7109375" style="1" customWidth="1"/>
    <col min="13007" max="13007" width="0" style="1" hidden="1" customWidth="1"/>
    <col min="13008" max="13008" width="22.28515625" style="1" customWidth="1"/>
    <col min="13009" max="13009" width="5.28515625" style="1" customWidth="1"/>
    <col min="13010" max="13010" width="36.28515625" style="1" customWidth="1"/>
    <col min="13011" max="13011" width="5.7109375" style="1" customWidth="1"/>
    <col min="13012" max="13012" width="0" style="1" hidden="1" customWidth="1"/>
    <col min="13013" max="13013" width="20.7109375" style="1" customWidth="1"/>
    <col min="13014" max="13014" width="4.85546875" style="1" customWidth="1"/>
    <col min="13015" max="13015" width="0" style="1" hidden="1" customWidth="1"/>
    <col min="13016" max="13016" width="24.7109375" style="1" customWidth="1"/>
    <col min="13017" max="13017" width="12.28515625" style="1" customWidth="1"/>
    <col min="13018" max="13018" width="0" style="1" hidden="1" customWidth="1"/>
    <col min="13019" max="13019" width="3.42578125" style="1" customWidth="1"/>
    <col min="13020" max="13020" width="0" style="1" hidden="1" customWidth="1"/>
    <col min="13021" max="13021" width="17.7109375" style="1" customWidth="1"/>
    <col min="13022" max="13022" width="3.42578125" style="1" customWidth="1"/>
    <col min="13023" max="13023" width="0" style="1" hidden="1" customWidth="1"/>
    <col min="13024" max="13024" width="23.7109375" style="1" customWidth="1"/>
    <col min="13025" max="13025" width="10" style="1" customWidth="1"/>
    <col min="13026" max="13026" width="0" style="1" hidden="1" customWidth="1"/>
    <col min="13027" max="13028" width="14.7109375" style="1" customWidth="1"/>
    <col min="13029" max="13029" width="12.85546875" style="1" customWidth="1"/>
    <col min="13030" max="13030" width="3.28515625" style="1" customWidth="1"/>
    <col min="13031" max="13031" width="30.28515625" style="1" customWidth="1"/>
    <col min="13032" max="13032" width="5" style="1" customWidth="1"/>
    <col min="13033" max="13033" width="0" style="1" hidden="1" customWidth="1"/>
    <col min="13034" max="13034" width="14.28515625" style="1" customWidth="1"/>
    <col min="13035" max="13035" width="5.7109375" style="1" customWidth="1"/>
    <col min="13036" max="13036" width="0" style="1" hidden="1" customWidth="1"/>
    <col min="13037" max="13037" width="17.28515625" style="1" customWidth="1"/>
    <col min="13038" max="13038" width="12.7109375" style="1" customWidth="1"/>
    <col min="13039" max="13039" width="0" style="1" hidden="1" customWidth="1"/>
    <col min="13040" max="13040" width="5.28515625" style="1" customWidth="1"/>
    <col min="13041" max="13041" width="0" style="1" hidden="1" customWidth="1"/>
    <col min="13042" max="13042" width="17" style="1" customWidth="1"/>
    <col min="13043" max="13043" width="6.28515625" style="1" customWidth="1"/>
    <col min="13044" max="13044" width="0" style="1" hidden="1" customWidth="1"/>
    <col min="13045" max="13045" width="14.28515625" style="1" customWidth="1"/>
    <col min="13046" max="13046" width="7.5703125" style="1" customWidth="1"/>
    <col min="13047" max="13047" width="0" style="1" hidden="1" customWidth="1"/>
    <col min="13048" max="13049" width="14.28515625" style="1" customWidth="1"/>
    <col min="13050" max="13050" width="20.85546875" style="1" customWidth="1"/>
    <col min="13051" max="13051" width="14.42578125" style="1" customWidth="1"/>
    <col min="13052" max="13052" width="15" style="1" customWidth="1"/>
    <col min="13053" max="13053" width="2.7109375" style="1" customWidth="1"/>
    <col min="13054" max="13054" width="11.7109375" style="1" customWidth="1"/>
    <col min="13055" max="13055" width="11.5703125" style="1" customWidth="1"/>
    <col min="13056" max="13056" width="2.28515625" style="1" customWidth="1"/>
    <col min="13057" max="13057" width="41" style="1" customWidth="1"/>
    <col min="13058" max="13058" width="14.28515625" style="1" customWidth="1"/>
    <col min="13059" max="13060" width="11.5703125" style="1" customWidth="1"/>
    <col min="13061" max="13061" width="21.85546875" style="1" customWidth="1"/>
    <col min="13062" max="13253" width="11.42578125" style="1"/>
    <col min="13254" max="13254" width="21.85546875" style="1" customWidth="1"/>
    <col min="13255" max="13255" width="13.85546875" style="1" customWidth="1"/>
    <col min="13256" max="13256" width="38.7109375" style="1" customWidth="1"/>
    <col min="13257" max="13257" width="3" style="1" bestFit="1" customWidth="1"/>
    <col min="13258" max="13258" width="32.28515625" style="1" customWidth="1"/>
    <col min="13259" max="13259" width="46.28515625" style="1" customWidth="1"/>
    <col min="13260" max="13260" width="19" style="1" customWidth="1"/>
    <col min="13261" max="13261" width="0" style="1" hidden="1" customWidth="1"/>
    <col min="13262" max="13262" width="17.7109375" style="1" customWidth="1"/>
    <col min="13263" max="13263" width="0" style="1" hidden="1" customWidth="1"/>
    <col min="13264" max="13264" width="22.28515625" style="1" customWidth="1"/>
    <col min="13265" max="13265" width="5.28515625" style="1" customWidth="1"/>
    <col min="13266" max="13266" width="36.28515625" style="1" customWidth="1"/>
    <col min="13267" max="13267" width="5.7109375" style="1" customWidth="1"/>
    <col min="13268" max="13268" width="0" style="1" hidden="1" customWidth="1"/>
    <col min="13269" max="13269" width="20.7109375" style="1" customWidth="1"/>
    <col min="13270" max="13270" width="4.85546875" style="1" customWidth="1"/>
    <col min="13271" max="13271" width="0" style="1" hidden="1" customWidth="1"/>
    <col min="13272" max="13272" width="24.7109375" style="1" customWidth="1"/>
    <col min="13273" max="13273" width="12.28515625" style="1" customWidth="1"/>
    <col min="13274" max="13274" width="0" style="1" hidden="1" customWidth="1"/>
    <col min="13275" max="13275" width="3.42578125" style="1" customWidth="1"/>
    <col min="13276" max="13276" width="0" style="1" hidden="1" customWidth="1"/>
    <col min="13277" max="13277" width="17.7109375" style="1" customWidth="1"/>
    <col min="13278" max="13278" width="3.42578125" style="1" customWidth="1"/>
    <col min="13279" max="13279" width="0" style="1" hidden="1" customWidth="1"/>
    <col min="13280" max="13280" width="23.7109375" style="1" customWidth="1"/>
    <col min="13281" max="13281" width="10" style="1" customWidth="1"/>
    <col min="13282" max="13282" width="0" style="1" hidden="1" customWidth="1"/>
    <col min="13283" max="13284" width="14.7109375" style="1" customWidth="1"/>
    <col min="13285" max="13285" width="12.85546875" style="1" customWidth="1"/>
    <col min="13286" max="13286" width="3.28515625" style="1" customWidth="1"/>
    <col min="13287" max="13287" width="30.28515625" style="1" customWidth="1"/>
    <col min="13288" max="13288" width="5" style="1" customWidth="1"/>
    <col min="13289" max="13289" width="0" style="1" hidden="1" customWidth="1"/>
    <col min="13290" max="13290" width="14.28515625" style="1" customWidth="1"/>
    <col min="13291" max="13291" width="5.7109375" style="1" customWidth="1"/>
    <col min="13292" max="13292" width="0" style="1" hidden="1" customWidth="1"/>
    <col min="13293" max="13293" width="17.28515625" style="1" customWidth="1"/>
    <col min="13294" max="13294" width="12.7109375" style="1" customWidth="1"/>
    <col min="13295" max="13295" width="0" style="1" hidden="1" customWidth="1"/>
    <col min="13296" max="13296" width="5.28515625" style="1" customWidth="1"/>
    <col min="13297" max="13297" width="0" style="1" hidden="1" customWidth="1"/>
    <col min="13298" max="13298" width="17" style="1" customWidth="1"/>
    <col min="13299" max="13299" width="6.28515625" style="1" customWidth="1"/>
    <col min="13300" max="13300" width="0" style="1" hidden="1" customWidth="1"/>
    <col min="13301" max="13301" width="14.28515625" style="1" customWidth="1"/>
    <col min="13302" max="13302" width="7.5703125" style="1" customWidth="1"/>
    <col min="13303" max="13303" width="0" style="1" hidden="1" customWidth="1"/>
    <col min="13304" max="13305" width="14.28515625" style="1" customWidth="1"/>
    <col min="13306" max="13306" width="20.85546875" style="1" customWidth="1"/>
    <col min="13307" max="13307" width="14.42578125" style="1" customWidth="1"/>
    <col min="13308" max="13308" width="15" style="1" customWidth="1"/>
    <col min="13309" max="13309" width="2.7109375" style="1" customWidth="1"/>
    <col min="13310" max="13310" width="11.7109375" style="1" customWidth="1"/>
    <col min="13311" max="13311" width="11.5703125" style="1" customWidth="1"/>
    <col min="13312" max="13312" width="2.28515625" style="1" customWidth="1"/>
    <col min="13313" max="13313" width="41" style="1" customWidth="1"/>
    <col min="13314" max="13314" width="14.28515625" style="1" customWidth="1"/>
    <col min="13315" max="13316" width="11.5703125" style="1" customWidth="1"/>
    <col min="13317" max="13317" width="21.85546875" style="1" customWidth="1"/>
    <col min="13318" max="13509" width="11.42578125" style="1"/>
    <col min="13510" max="13510" width="21.85546875" style="1" customWidth="1"/>
    <col min="13511" max="13511" width="13.85546875" style="1" customWidth="1"/>
    <col min="13512" max="13512" width="38.7109375" style="1" customWidth="1"/>
    <col min="13513" max="13513" width="3" style="1" bestFit="1" customWidth="1"/>
    <col min="13514" max="13514" width="32.28515625" style="1" customWidth="1"/>
    <col min="13515" max="13515" width="46.28515625" style="1" customWidth="1"/>
    <col min="13516" max="13516" width="19" style="1" customWidth="1"/>
    <col min="13517" max="13517" width="0" style="1" hidden="1" customWidth="1"/>
    <col min="13518" max="13518" width="17.7109375" style="1" customWidth="1"/>
    <col min="13519" max="13519" width="0" style="1" hidden="1" customWidth="1"/>
    <col min="13520" max="13520" width="22.28515625" style="1" customWidth="1"/>
    <col min="13521" max="13521" width="5.28515625" style="1" customWidth="1"/>
    <col min="13522" max="13522" width="36.28515625" style="1" customWidth="1"/>
    <col min="13523" max="13523" width="5.7109375" style="1" customWidth="1"/>
    <col min="13524" max="13524" width="0" style="1" hidden="1" customWidth="1"/>
    <col min="13525" max="13525" width="20.7109375" style="1" customWidth="1"/>
    <col min="13526" max="13526" width="4.85546875" style="1" customWidth="1"/>
    <col min="13527" max="13527" width="0" style="1" hidden="1" customWidth="1"/>
    <col min="13528" max="13528" width="24.7109375" style="1" customWidth="1"/>
    <col min="13529" max="13529" width="12.28515625" style="1" customWidth="1"/>
    <col min="13530" max="13530" width="0" style="1" hidden="1" customWidth="1"/>
    <col min="13531" max="13531" width="3.42578125" style="1" customWidth="1"/>
    <col min="13532" max="13532" width="0" style="1" hidden="1" customWidth="1"/>
    <col min="13533" max="13533" width="17.7109375" style="1" customWidth="1"/>
    <col min="13534" max="13534" width="3.42578125" style="1" customWidth="1"/>
    <col min="13535" max="13535" width="0" style="1" hidden="1" customWidth="1"/>
    <col min="13536" max="13536" width="23.7109375" style="1" customWidth="1"/>
    <col min="13537" max="13537" width="10" style="1" customWidth="1"/>
    <col min="13538" max="13538" width="0" style="1" hidden="1" customWidth="1"/>
    <col min="13539" max="13540" width="14.7109375" style="1" customWidth="1"/>
    <col min="13541" max="13541" width="12.85546875" style="1" customWidth="1"/>
    <col min="13542" max="13542" width="3.28515625" style="1" customWidth="1"/>
    <col min="13543" max="13543" width="30.28515625" style="1" customWidth="1"/>
    <col min="13544" max="13544" width="5" style="1" customWidth="1"/>
    <col min="13545" max="13545" width="0" style="1" hidden="1" customWidth="1"/>
    <col min="13546" max="13546" width="14.28515625" style="1" customWidth="1"/>
    <col min="13547" max="13547" width="5.7109375" style="1" customWidth="1"/>
    <col min="13548" max="13548" width="0" style="1" hidden="1" customWidth="1"/>
    <col min="13549" max="13549" width="17.28515625" style="1" customWidth="1"/>
    <col min="13550" max="13550" width="12.7109375" style="1" customWidth="1"/>
    <col min="13551" max="13551" width="0" style="1" hidden="1" customWidth="1"/>
    <col min="13552" max="13552" width="5.28515625" style="1" customWidth="1"/>
    <col min="13553" max="13553" width="0" style="1" hidden="1" customWidth="1"/>
    <col min="13554" max="13554" width="17" style="1" customWidth="1"/>
    <col min="13555" max="13555" width="6.28515625" style="1" customWidth="1"/>
    <col min="13556" max="13556" width="0" style="1" hidden="1" customWidth="1"/>
    <col min="13557" max="13557" width="14.28515625" style="1" customWidth="1"/>
    <col min="13558" max="13558" width="7.5703125" style="1" customWidth="1"/>
    <col min="13559" max="13559" width="0" style="1" hidden="1" customWidth="1"/>
    <col min="13560" max="13561" width="14.28515625" style="1" customWidth="1"/>
    <col min="13562" max="13562" width="20.85546875" style="1" customWidth="1"/>
    <col min="13563" max="13563" width="14.42578125" style="1" customWidth="1"/>
    <col min="13564" max="13564" width="15" style="1" customWidth="1"/>
    <col min="13565" max="13565" width="2.7109375" style="1" customWidth="1"/>
    <col min="13566" max="13566" width="11.7109375" style="1" customWidth="1"/>
    <col min="13567" max="13567" width="11.5703125" style="1" customWidth="1"/>
    <col min="13568" max="13568" width="2.28515625" style="1" customWidth="1"/>
    <col min="13569" max="13569" width="41" style="1" customWidth="1"/>
    <col min="13570" max="13570" width="14.28515625" style="1" customWidth="1"/>
    <col min="13571" max="13572" width="11.5703125" style="1" customWidth="1"/>
    <col min="13573" max="13573" width="21.85546875" style="1" customWidth="1"/>
    <col min="13574" max="13765" width="11.42578125" style="1"/>
    <col min="13766" max="13766" width="21.85546875" style="1" customWidth="1"/>
    <col min="13767" max="13767" width="13.85546875" style="1" customWidth="1"/>
    <col min="13768" max="13768" width="38.7109375" style="1" customWidth="1"/>
    <col min="13769" max="13769" width="3" style="1" bestFit="1" customWidth="1"/>
    <col min="13770" max="13770" width="32.28515625" style="1" customWidth="1"/>
    <col min="13771" max="13771" width="46.28515625" style="1" customWidth="1"/>
    <col min="13772" max="13772" width="19" style="1" customWidth="1"/>
    <col min="13773" max="13773" width="0" style="1" hidden="1" customWidth="1"/>
    <col min="13774" max="13774" width="17.7109375" style="1" customWidth="1"/>
    <col min="13775" max="13775" width="0" style="1" hidden="1" customWidth="1"/>
    <col min="13776" max="13776" width="22.28515625" style="1" customWidth="1"/>
    <col min="13777" max="13777" width="5.28515625" style="1" customWidth="1"/>
    <col min="13778" max="13778" width="36.28515625" style="1" customWidth="1"/>
    <col min="13779" max="13779" width="5.7109375" style="1" customWidth="1"/>
    <col min="13780" max="13780" width="0" style="1" hidden="1" customWidth="1"/>
    <col min="13781" max="13781" width="20.7109375" style="1" customWidth="1"/>
    <col min="13782" max="13782" width="4.85546875" style="1" customWidth="1"/>
    <col min="13783" max="13783" width="0" style="1" hidden="1" customWidth="1"/>
    <col min="13784" max="13784" width="24.7109375" style="1" customWidth="1"/>
    <col min="13785" max="13785" width="12.28515625" style="1" customWidth="1"/>
    <col min="13786" max="13786" width="0" style="1" hidden="1" customWidth="1"/>
    <col min="13787" max="13787" width="3.42578125" style="1" customWidth="1"/>
    <col min="13788" max="13788" width="0" style="1" hidden="1" customWidth="1"/>
    <col min="13789" max="13789" width="17.7109375" style="1" customWidth="1"/>
    <col min="13790" max="13790" width="3.42578125" style="1" customWidth="1"/>
    <col min="13791" max="13791" width="0" style="1" hidden="1" customWidth="1"/>
    <col min="13792" max="13792" width="23.7109375" style="1" customWidth="1"/>
    <col min="13793" max="13793" width="10" style="1" customWidth="1"/>
    <col min="13794" max="13794" width="0" style="1" hidden="1" customWidth="1"/>
    <col min="13795" max="13796" width="14.7109375" style="1" customWidth="1"/>
    <col min="13797" max="13797" width="12.85546875" style="1" customWidth="1"/>
    <col min="13798" max="13798" width="3.28515625" style="1" customWidth="1"/>
    <col min="13799" max="13799" width="30.28515625" style="1" customWidth="1"/>
    <col min="13800" max="13800" width="5" style="1" customWidth="1"/>
    <col min="13801" max="13801" width="0" style="1" hidden="1" customWidth="1"/>
    <col min="13802" max="13802" width="14.28515625" style="1" customWidth="1"/>
    <col min="13803" max="13803" width="5.7109375" style="1" customWidth="1"/>
    <col min="13804" max="13804" width="0" style="1" hidden="1" customWidth="1"/>
    <col min="13805" max="13805" width="17.28515625" style="1" customWidth="1"/>
    <col min="13806" max="13806" width="12.7109375" style="1" customWidth="1"/>
    <col min="13807" max="13807" width="0" style="1" hidden="1" customWidth="1"/>
    <col min="13808" max="13808" width="5.28515625" style="1" customWidth="1"/>
    <col min="13809" max="13809" width="0" style="1" hidden="1" customWidth="1"/>
    <col min="13810" max="13810" width="17" style="1" customWidth="1"/>
    <col min="13811" max="13811" width="6.28515625" style="1" customWidth="1"/>
    <col min="13812" max="13812" width="0" style="1" hidden="1" customWidth="1"/>
    <col min="13813" max="13813" width="14.28515625" style="1" customWidth="1"/>
    <col min="13814" max="13814" width="7.5703125" style="1" customWidth="1"/>
    <col min="13815" max="13815" width="0" style="1" hidden="1" customWidth="1"/>
    <col min="13816" max="13817" width="14.28515625" style="1" customWidth="1"/>
    <col min="13818" max="13818" width="20.85546875" style="1" customWidth="1"/>
    <col min="13819" max="13819" width="14.42578125" style="1" customWidth="1"/>
    <col min="13820" max="13820" width="15" style="1" customWidth="1"/>
    <col min="13821" max="13821" width="2.7109375" style="1" customWidth="1"/>
    <col min="13822" max="13822" width="11.7109375" style="1" customWidth="1"/>
    <col min="13823" max="13823" width="11.5703125" style="1" customWidth="1"/>
    <col min="13824" max="13824" width="2.28515625" style="1" customWidth="1"/>
    <col min="13825" max="13825" width="41" style="1" customWidth="1"/>
    <col min="13826" max="13826" width="14.28515625" style="1" customWidth="1"/>
    <col min="13827" max="13828" width="11.5703125" style="1" customWidth="1"/>
    <col min="13829" max="13829" width="21.85546875" style="1" customWidth="1"/>
    <col min="13830" max="14021" width="11.42578125" style="1"/>
    <col min="14022" max="14022" width="21.85546875" style="1" customWidth="1"/>
    <col min="14023" max="14023" width="13.85546875" style="1" customWidth="1"/>
    <col min="14024" max="14024" width="38.7109375" style="1" customWidth="1"/>
    <col min="14025" max="14025" width="3" style="1" bestFit="1" customWidth="1"/>
    <col min="14026" max="14026" width="32.28515625" style="1" customWidth="1"/>
    <col min="14027" max="14027" width="46.28515625" style="1" customWidth="1"/>
    <col min="14028" max="14028" width="19" style="1" customWidth="1"/>
    <col min="14029" max="14029" width="0" style="1" hidden="1" customWidth="1"/>
    <col min="14030" max="14030" width="17.7109375" style="1" customWidth="1"/>
    <col min="14031" max="14031" width="0" style="1" hidden="1" customWidth="1"/>
    <col min="14032" max="14032" width="22.28515625" style="1" customWidth="1"/>
    <col min="14033" max="14033" width="5.28515625" style="1" customWidth="1"/>
    <col min="14034" max="14034" width="36.28515625" style="1" customWidth="1"/>
    <col min="14035" max="14035" width="5.7109375" style="1" customWidth="1"/>
    <col min="14036" max="14036" width="0" style="1" hidden="1" customWidth="1"/>
    <col min="14037" max="14037" width="20.7109375" style="1" customWidth="1"/>
    <col min="14038" max="14038" width="4.85546875" style="1" customWidth="1"/>
    <col min="14039" max="14039" width="0" style="1" hidden="1" customWidth="1"/>
    <col min="14040" max="14040" width="24.7109375" style="1" customWidth="1"/>
    <col min="14041" max="14041" width="12.28515625" style="1" customWidth="1"/>
    <col min="14042" max="14042" width="0" style="1" hidden="1" customWidth="1"/>
    <col min="14043" max="14043" width="3.42578125" style="1" customWidth="1"/>
    <col min="14044" max="14044" width="0" style="1" hidden="1" customWidth="1"/>
    <col min="14045" max="14045" width="17.7109375" style="1" customWidth="1"/>
    <col min="14046" max="14046" width="3.42578125" style="1" customWidth="1"/>
    <col min="14047" max="14047" width="0" style="1" hidden="1" customWidth="1"/>
    <col min="14048" max="14048" width="23.7109375" style="1" customWidth="1"/>
    <col min="14049" max="14049" width="10" style="1" customWidth="1"/>
    <col min="14050" max="14050" width="0" style="1" hidden="1" customWidth="1"/>
    <col min="14051" max="14052" width="14.7109375" style="1" customWidth="1"/>
    <col min="14053" max="14053" width="12.85546875" style="1" customWidth="1"/>
    <col min="14054" max="14054" width="3.28515625" style="1" customWidth="1"/>
    <col min="14055" max="14055" width="30.28515625" style="1" customWidth="1"/>
    <col min="14056" max="14056" width="5" style="1" customWidth="1"/>
    <col min="14057" max="14057" width="0" style="1" hidden="1" customWidth="1"/>
    <col min="14058" max="14058" width="14.28515625" style="1" customWidth="1"/>
    <col min="14059" max="14059" width="5.7109375" style="1" customWidth="1"/>
    <col min="14060" max="14060" width="0" style="1" hidden="1" customWidth="1"/>
    <col min="14061" max="14061" width="17.28515625" style="1" customWidth="1"/>
    <col min="14062" max="14062" width="12.7109375" style="1" customWidth="1"/>
    <col min="14063" max="14063" width="0" style="1" hidden="1" customWidth="1"/>
    <col min="14064" max="14064" width="5.28515625" style="1" customWidth="1"/>
    <col min="14065" max="14065" width="0" style="1" hidden="1" customWidth="1"/>
    <col min="14066" max="14066" width="17" style="1" customWidth="1"/>
    <col min="14067" max="14067" width="6.28515625" style="1" customWidth="1"/>
    <col min="14068" max="14068" width="0" style="1" hidden="1" customWidth="1"/>
    <col min="14069" max="14069" width="14.28515625" style="1" customWidth="1"/>
    <col min="14070" max="14070" width="7.5703125" style="1" customWidth="1"/>
    <col min="14071" max="14071" width="0" style="1" hidden="1" customWidth="1"/>
    <col min="14072" max="14073" width="14.28515625" style="1" customWidth="1"/>
    <col min="14074" max="14074" width="20.85546875" style="1" customWidth="1"/>
    <col min="14075" max="14075" width="14.42578125" style="1" customWidth="1"/>
    <col min="14076" max="14076" width="15" style="1" customWidth="1"/>
    <col min="14077" max="14077" width="2.7109375" style="1" customWidth="1"/>
    <col min="14078" max="14078" width="11.7109375" style="1" customWidth="1"/>
    <col min="14079" max="14079" width="11.5703125" style="1" customWidth="1"/>
    <col min="14080" max="14080" width="2.28515625" style="1" customWidth="1"/>
    <col min="14081" max="14081" width="41" style="1" customWidth="1"/>
    <col min="14082" max="14082" width="14.28515625" style="1" customWidth="1"/>
    <col min="14083" max="14084" width="11.5703125" style="1" customWidth="1"/>
    <col min="14085" max="14085" width="21.85546875" style="1" customWidth="1"/>
    <col min="14086" max="14277" width="11.42578125" style="1"/>
    <col min="14278" max="14278" width="21.85546875" style="1" customWidth="1"/>
    <col min="14279" max="14279" width="13.85546875" style="1" customWidth="1"/>
    <col min="14280" max="14280" width="38.7109375" style="1" customWidth="1"/>
    <col min="14281" max="14281" width="3" style="1" bestFit="1" customWidth="1"/>
    <col min="14282" max="14282" width="32.28515625" style="1" customWidth="1"/>
    <col min="14283" max="14283" width="46.28515625" style="1" customWidth="1"/>
    <col min="14284" max="14284" width="19" style="1" customWidth="1"/>
    <col min="14285" max="14285" width="0" style="1" hidden="1" customWidth="1"/>
    <col min="14286" max="14286" width="17.7109375" style="1" customWidth="1"/>
    <col min="14287" max="14287" width="0" style="1" hidden="1" customWidth="1"/>
    <col min="14288" max="14288" width="22.28515625" style="1" customWidth="1"/>
    <col min="14289" max="14289" width="5.28515625" style="1" customWidth="1"/>
    <col min="14290" max="14290" width="36.28515625" style="1" customWidth="1"/>
    <col min="14291" max="14291" width="5.7109375" style="1" customWidth="1"/>
    <col min="14292" max="14292" width="0" style="1" hidden="1" customWidth="1"/>
    <col min="14293" max="14293" width="20.7109375" style="1" customWidth="1"/>
    <col min="14294" max="14294" width="4.85546875" style="1" customWidth="1"/>
    <col min="14295" max="14295" width="0" style="1" hidden="1" customWidth="1"/>
    <col min="14296" max="14296" width="24.7109375" style="1" customWidth="1"/>
    <col min="14297" max="14297" width="12.28515625" style="1" customWidth="1"/>
    <col min="14298" max="14298" width="0" style="1" hidden="1" customWidth="1"/>
    <col min="14299" max="14299" width="3.42578125" style="1" customWidth="1"/>
    <col min="14300" max="14300" width="0" style="1" hidden="1" customWidth="1"/>
    <col min="14301" max="14301" width="17.7109375" style="1" customWidth="1"/>
    <col min="14302" max="14302" width="3.42578125" style="1" customWidth="1"/>
    <col min="14303" max="14303" width="0" style="1" hidden="1" customWidth="1"/>
    <col min="14304" max="14304" width="23.7109375" style="1" customWidth="1"/>
    <col min="14305" max="14305" width="10" style="1" customWidth="1"/>
    <col min="14306" max="14306" width="0" style="1" hidden="1" customWidth="1"/>
    <col min="14307" max="14308" width="14.7109375" style="1" customWidth="1"/>
    <col min="14309" max="14309" width="12.85546875" style="1" customWidth="1"/>
    <col min="14310" max="14310" width="3.28515625" style="1" customWidth="1"/>
    <col min="14311" max="14311" width="30.28515625" style="1" customWidth="1"/>
    <col min="14312" max="14312" width="5" style="1" customWidth="1"/>
    <col min="14313" max="14313" width="0" style="1" hidden="1" customWidth="1"/>
    <col min="14314" max="14314" width="14.28515625" style="1" customWidth="1"/>
    <col min="14315" max="14315" width="5.7109375" style="1" customWidth="1"/>
    <col min="14316" max="14316" width="0" style="1" hidden="1" customWidth="1"/>
    <col min="14317" max="14317" width="17.28515625" style="1" customWidth="1"/>
    <col min="14318" max="14318" width="12.7109375" style="1" customWidth="1"/>
    <col min="14319" max="14319" width="0" style="1" hidden="1" customWidth="1"/>
    <col min="14320" max="14320" width="5.28515625" style="1" customWidth="1"/>
    <col min="14321" max="14321" width="0" style="1" hidden="1" customWidth="1"/>
    <col min="14322" max="14322" width="17" style="1" customWidth="1"/>
    <col min="14323" max="14323" width="6.28515625" style="1" customWidth="1"/>
    <col min="14324" max="14324" width="0" style="1" hidden="1" customWidth="1"/>
    <col min="14325" max="14325" width="14.28515625" style="1" customWidth="1"/>
    <col min="14326" max="14326" width="7.5703125" style="1" customWidth="1"/>
    <col min="14327" max="14327" width="0" style="1" hidden="1" customWidth="1"/>
    <col min="14328" max="14329" width="14.28515625" style="1" customWidth="1"/>
    <col min="14330" max="14330" width="20.85546875" style="1" customWidth="1"/>
    <col min="14331" max="14331" width="14.42578125" style="1" customWidth="1"/>
    <col min="14332" max="14332" width="15" style="1" customWidth="1"/>
    <col min="14333" max="14333" width="2.7109375" style="1" customWidth="1"/>
    <col min="14334" max="14334" width="11.7109375" style="1" customWidth="1"/>
    <col min="14335" max="14335" width="11.5703125" style="1" customWidth="1"/>
    <col min="14336" max="14336" width="2.28515625" style="1" customWidth="1"/>
    <col min="14337" max="14337" width="41" style="1" customWidth="1"/>
    <col min="14338" max="14338" width="14.28515625" style="1" customWidth="1"/>
    <col min="14339" max="14340" width="11.5703125" style="1" customWidth="1"/>
    <col min="14341" max="14341" width="21.85546875" style="1" customWidth="1"/>
    <col min="14342" max="14533" width="11.42578125" style="1"/>
    <col min="14534" max="14534" width="21.85546875" style="1" customWidth="1"/>
    <col min="14535" max="14535" width="13.85546875" style="1" customWidth="1"/>
    <col min="14536" max="14536" width="38.7109375" style="1" customWidth="1"/>
    <col min="14537" max="14537" width="3" style="1" bestFit="1" customWidth="1"/>
    <col min="14538" max="14538" width="32.28515625" style="1" customWidth="1"/>
    <col min="14539" max="14539" width="46.28515625" style="1" customWidth="1"/>
    <col min="14540" max="14540" width="19" style="1" customWidth="1"/>
    <col min="14541" max="14541" width="0" style="1" hidden="1" customWidth="1"/>
    <col min="14542" max="14542" width="17.7109375" style="1" customWidth="1"/>
    <col min="14543" max="14543" width="0" style="1" hidden="1" customWidth="1"/>
    <col min="14544" max="14544" width="22.28515625" style="1" customWidth="1"/>
    <col min="14545" max="14545" width="5.28515625" style="1" customWidth="1"/>
    <col min="14546" max="14546" width="36.28515625" style="1" customWidth="1"/>
    <col min="14547" max="14547" width="5.7109375" style="1" customWidth="1"/>
    <col min="14548" max="14548" width="0" style="1" hidden="1" customWidth="1"/>
    <col min="14549" max="14549" width="20.7109375" style="1" customWidth="1"/>
    <col min="14550" max="14550" width="4.85546875" style="1" customWidth="1"/>
    <col min="14551" max="14551" width="0" style="1" hidden="1" customWidth="1"/>
    <col min="14552" max="14552" width="24.7109375" style="1" customWidth="1"/>
    <col min="14553" max="14553" width="12.28515625" style="1" customWidth="1"/>
    <col min="14554" max="14554" width="0" style="1" hidden="1" customWidth="1"/>
    <col min="14555" max="14555" width="3.42578125" style="1" customWidth="1"/>
    <col min="14556" max="14556" width="0" style="1" hidden="1" customWidth="1"/>
    <col min="14557" max="14557" width="17.7109375" style="1" customWidth="1"/>
    <col min="14558" max="14558" width="3.42578125" style="1" customWidth="1"/>
    <col min="14559" max="14559" width="0" style="1" hidden="1" customWidth="1"/>
    <col min="14560" max="14560" width="23.7109375" style="1" customWidth="1"/>
    <col min="14561" max="14561" width="10" style="1" customWidth="1"/>
    <col min="14562" max="14562" width="0" style="1" hidden="1" customWidth="1"/>
    <col min="14563" max="14564" width="14.7109375" style="1" customWidth="1"/>
    <col min="14565" max="14565" width="12.85546875" style="1" customWidth="1"/>
    <col min="14566" max="14566" width="3.28515625" style="1" customWidth="1"/>
    <col min="14567" max="14567" width="30.28515625" style="1" customWidth="1"/>
    <col min="14568" max="14568" width="5" style="1" customWidth="1"/>
    <col min="14569" max="14569" width="0" style="1" hidden="1" customWidth="1"/>
    <col min="14570" max="14570" width="14.28515625" style="1" customWidth="1"/>
    <col min="14571" max="14571" width="5.7109375" style="1" customWidth="1"/>
    <col min="14572" max="14572" width="0" style="1" hidden="1" customWidth="1"/>
    <col min="14573" max="14573" width="17.28515625" style="1" customWidth="1"/>
    <col min="14574" max="14574" width="12.7109375" style="1" customWidth="1"/>
    <col min="14575" max="14575" width="0" style="1" hidden="1" customWidth="1"/>
    <col min="14576" max="14576" width="5.28515625" style="1" customWidth="1"/>
    <col min="14577" max="14577" width="0" style="1" hidden="1" customWidth="1"/>
    <col min="14578" max="14578" width="17" style="1" customWidth="1"/>
    <col min="14579" max="14579" width="6.28515625" style="1" customWidth="1"/>
    <col min="14580" max="14580" width="0" style="1" hidden="1" customWidth="1"/>
    <col min="14581" max="14581" width="14.28515625" style="1" customWidth="1"/>
    <col min="14582" max="14582" width="7.5703125" style="1" customWidth="1"/>
    <col min="14583" max="14583" width="0" style="1" hidden="1" customWidth="1"/>
    <col min="14584" max="14585" width="14.28515625" style="1" customWidth="1"/>
    <col min="14586" max="14586" width="20.85546875" style="1" customWidth="1"/>
    <col min="14587" max="14587" width="14.42578125" style="1" customWidth="1"/>
    <col min="14588" max="14588" width="15" style="1" customWidth="1"/>
    <col min="14589" max="14589" width="2.7109375" style="1" customWidth="1"/>
    <col min="14590" max="14590" width="11.7109375" style="1" customWidth="1"/>
    <col min="14591" max="14591" width="11.5703125" style="1" customWidth="1"/>
    <col min="14592" max="14592" width="2.28515625" style="1" customWidth="1"/>
    <col min="14593" max="14593" width="41" style="1" customWidth="1"/>
    <col min="14594" max="14594" width="14.28515625" style="1" customWidth="1"/>
    <col min="14595" max="14596" width="11.5703125" style="1" customWidth="1"/>
    <col min="14597" max="14597" width="21.85546875" style="1" customWidth="1"/>
    <col min="14598" max="14789" width="11.42578125" style="1"/>
    <col min="14790" max="14790" width="21.85546875" style="1" customWidth="1"/>
    <col min="14791" max="14791" width="13.85546875" style="1" customWidth="1"/>
    <col min="14792" max="14792" width="38.7109375" style="1" customWidth="1"/>
    <col min="14793" max="14793" width="3" style="1" bestFit="1" customWidth="1"/>
    <col min="14794" max="14794" width="32.28515625" style="1" customWidth="1"/>
    <col min="14795" max="14795" width="46.28515625" style="1" customWidth="1"/>
    <col min="14796" max="14796" width="19" style="1" customWidth="1"/>
    <col min="14797" max="14797" width="0" style="1" hidden="1" customWidth="1"/>
    <col min="14798" max="14798" width="17.7109375" style="1" customWidth="1"/>
    <col min="14799" max="14799" width="0" style="1" hidden="1" customWidth="1"/>
    <col min="14800" max="14800" width="22.28515625" style="1" customWidth="1"/>
    <col min="14801" max="14801" width="5.28515625" style="1" customWidth="1"/>
    <col min="14802" max="14802" width="36.28515625" style="1" customWidth="1"/>
    <col min="14803" max="14803" width="5.7109375" style="1" customWidth="1"/>
    <col min="14804" max="14804" width="0" style="1" hidden="1" customWidth="1"/>
    <col min="14805" max="14805" width="20.7109375" style="1" customWidth="1"/>
    <col min="14806" max="14806" width="4.85546875" style="1" customWidth="1"/>
    <col min="14807" max="14807" width="0" style="1" hidden="1" customWidth="1"/>
    <col min="14808" max="14808" width="24.7109375" style="1" customWidth="1"/>
    <col min="14809" max="14809" width="12.28515625" style="1" customWidth="1"/>
    <col min="14810" max="14810" width="0" style="1" hidden="1" customWidth="1"/>
    <col min="14811" max="14811" width="3.42578125" style="1" customWidth="1"/>
    <col min="14812" max="14812" width="0" style="1" hidden="1" customWidth="1"/>
    <col min="14813" max="14813" width="17.7109375" style="1" customWidth="1"/>
    <col min="14814" max="14814" width="3.42578125" style="1" customWidth="1"/>
    <col min="14815" max="14815" width="0" style="1" hidden="1" customWidth="1"/>
    <col min="14816" max="14816" width="23.7109375" style="1" customWidth="1"/>
    <col min="14817" max="14817" width="10" style="1" customWidth="1"/>
    <col min="14818" max="14818" width="0" style="1" hidden="1" customWidth="1"/>
    <col min="14819" max="14820" width="14.7109375" style="1" customWidth="1"/>
    <col min="14821" max="14821" width="12.85546875" style="1" customWidth="1"/>
    <col min="14822" max="14822" width="3.28515625" style="1" customWidth="1"/>
    <col min="14823" max="14823" width="30.28515625" style="1" customWidth="1"/>
    <col min="14824" max="14824" width="5" style="1" customWidth="1"/>
    <col min="14825" max="14825" width="0" style="1" hidden="1" customWidth="1"/>
    <col min="14826" max="14826" width="14.28515625" style="1" customWidth="1"/>
    <col min="14827" max="14827" width="5.7109375" style="1" customWidth="1"/>
    <col min="14828" max="14828" width="0" style="1" hidden="1" customWidth="1"/>
    <col min="14829" max="14829" width="17.28515625" style="1" customWidth="1"/>
    <col min="14830" max="14830" width="12.7109375" style="1" customWidth="1"/>
    <col min="14831" max="14831" width="0" style="1" hidden="1" customWidth="1"/>
    <col min="14832" max="14832" width="5.28515625" style="1" customWidth="1"/>
    <col min="14833" max="14833" width="0" style="1" hidden="1" customWidth="1"/>
    <col min="14834" max="14834" width="17" style="1" customWidth="1"/>
    <col min="14835" max="14835" width="6.28515625" style="1" customWidth="1"/>
    <col min="14836" max="14836" width="0" style="1" hidden="1" customWidth="1"/>
    <col min="14837" max="14837" width="14.28515625" style="1" customWidth="1"/>
    <col min="14838" max="14838" width="7.5703125" style="1" customWidth="1"/>
    <col min="14839" max="14839" width="0" style="1" hidden="1" customWidth="1"/>
    <col min="14840" max="14841" width="14.28515625" style="1" customWidth="1"/>
    <col min="14842" max="14842" width="20.85546875" style="1" customWidth="1"/>
    <col min="14843" max="14843" width="14.42578125" style="1" customWidth="1"/>
    <col min="14844" max="14844" width="15" style="1" customWidth="1"/>
    <col min="14845" max="14845" width="2.7109375" style="1" customWidth="1"/>
    <col min="14846" max="14846" width="11.7109375" style="1" customWidth="1"/>
    <col min="14847" max="14847" width="11.5703125" style="1" customWidth="1"/>
    <col min="14848" max="14848" width="2.28515625" style="1" customWidth="1"/>
    <col min="14849" max="14849" width="41" style="1" customWidth="1"/>
    <col min="14850" max="14850" width="14.28515625" style="1" customWidth="1"/>
    <col min="14851" max="14852" width="11.5703125" style="1" customWidth="1"/>
    <col min="14853" max="14853" width="21.85546875" style="1" customWidth="1"/>
    <col min="14854" max="15045" width="11.42578125" style="1"/>
    <col min="15046" max="15046" width="21.85546875" style="1" customWidth="1"/>
    <col min="15047" max="15047" width="13.85546875" style="1" customWidth="1"/>
    <col min="15048" max="15048" width="38.7109375" style="1" customWidth="1"/>
    <col min="15049" max="15049" width="3" style="1" bestFit="1" customWidth="1"/>
    <col min="15050" max="15050" width="32.28515625" style="1" customWidth="1"/>
    <col min="15051" max="15051" width="46.28515625" style="1" customWidth="1"/>
    <col min="15052" max="15052" width="19" style="1" customWidth="1"/>
    <col min="15053" max="15053" width="0" style="1" hidden="1" customWidth="1"/>
    <col min="15054" max="15054" width="17.7109375" style="1" customWidth="1"/>
    <col min="15055" max="15055" width="0" style="1" hidden="1" customWidth="1"/>
    <col min="15056" max="15056" width="22.28515625" style="1" customWidth="1"/>
    <col min="15057" max="15057" width="5.28515625" style="1" customWidth="1"/>
    <col min="15058" max="15058" width="36.28515625" style="1" customWidth="1"/>
    <col min="15059" max="15059" width="5.7109375" style="1" customWidth="1"/>
    <col min="15060" max="15060" width="0" style="1" hidden="1" customWidth="1"/>
    <col min="15061" max="15061" width="20.7109375" style="1" customWidth="1"/>
    <col min="15062" max="15062" width="4.85546875" style="1" customWidth="1"/>
    <col min="15063" max="15063" width="0" style="1" hidden="1" customWidth="1"/>
    <col min="15064" max="15064" width="24.7109375" style="1" customWidth="1"/>
    <col min="15065" max="15065" width="12.28515625" style="1" customWidth="1"/>
    <col min="15066" max="15066" width="0" style="1" hidden="1" customWidth="1"/>
    <col min="15067" max="15067" width="3.42578125" style="1" customWidth="1"/>
    <col min="15068" max="15068" width="0" style="1" hidden="1" customWidth="1"/>
    <col min="15069" max="15069" width="17.7109375" style="1" customWidth="1"/>
    <col min="15070" max="15070" width="3.42578125" style="1" customWidth="1"/>
    <col min="15071" max="15071" width="0" style="1" hidden="1" customWidth="1"/>
    <col min="15072" max="15072" width="23.7109375" style="1" customWidth="1"/>
    <col min="15073" max="15073" width="10" style="1" customWidth="1"/>
    <col min="15074" max="15074" width="0" style="1" hidden="1" customWidth="1"/>
    <col min="15075" max="15076" width="14.7109375" style="1" customWidth="1"/>
    <col min="15077" max="15077" width="12.85546875" style="1" customWidth="1"/>
    <col min="15078" max="15078" width="3.28515625" style="1" customWidth="1"/>
    <col min="15079" max="15079" width="30.28515625" style="1" customWidth="1"/>
    <col min="15080" max="15080" width="5" style="1" customWidth="1"/>
    <col min="15081" max="15081" width="0" style="1" hidden="1" customWidth="1"/>
    <col min="15082" max="15082" width="14.28515625" style="1" customWidth="1"/>
    <col min="15083" max="15083" width="5.7109375" style="1" customWidth="1"/>
    <col min="15084" max="15084" width="0" style="1" hidden="1" customWidth="1"/>
    <col min="15085" max="15085" width="17.28515625" style="1" customWidth="1"/>
    <col min="15086" max="15086" width="12.7109375" style="1" customWidth="1"/>
    <col min="15087" max="15087" width="0" style="1" hidden="1" customWidth="1"/>
    <col min="15088" max="15088" width="5.28515625" style="1" customWidth="1"/>
    <col min="15089" max="15089" width="0" style="1" hidden="1" customWidth="1"/>
    <col min="15090" max="15090" width="17" style="1" customWidth="1"/>
    <col min="15091" max="15091" width="6.28515625" style="1" customWidth="1"/>
    <col min="15092" max="15092" width="0" style="1" hidden="1" customWidth="1"/>
    <col min="15093" max="15093" width="14.28515625" style="1" customWidth="1"/>
    <col min="15094" max="15094" width="7.5703125" style="1" customWidth="1"/>
    <col min="15095" max="15095" width="0" style="1" hidden="1" customWidth="1"/>
    <col min="15096" max="15097" width="14.28515625" style="1" customWidth="1"/>
    <col min="15098" max="15098" width="20.85546875" style="1" customWidth="1"/>
    <col min="15099" max="15099" width="14.42578125" style="1" customWidth="1"/>
    <col min="15100" max="15100" width="15" style="1" customWidth="1"/>
    <col min="15101" max="15101" width="2.7109375" style="1" customWidth="1"/>
    <col min="15102" max="15102" width="11.7109375" style="1" customWidth="1"/>
    <col min="15103" max="15103" width="11.5703125" style="1" customWidth="1"/>
    <col min="15104" max="15104" width="2.28515625" style="1" customWidth="1"/>
    <col min="15105" max="15105" width="41" style="1" customWidth="1"/>
    <col min="15106" max="15106" width="14.28515625" style="1" customWidth="1"/>
    <col min="15107" max="15108" width="11.5703125" style="1" customWidth="1"/>
    <col min="15109" max="15109" width="21.85546875" style="1" customWidth="1"/>
    <col min="15110" max="15301" width="11.42578125" style="1"/>
    <col min="15302" max="15302" width="21.85546875" style="1" customWidth="1"/>
    <col min="15303" max="15303" width="13.85546875" style="1" customWidth="1"/>
    <col min="15304" max="15304" width="38.7109375" style="1" customWidth="1"/>
    <col min="15305" max="15305" width="3" style="1" bestFit="1" customWidth="1"/>
    <col min="15306" max="15306" width="32.28515625" style="1" customWidth="1"/>
    <col min="15307" max="15307" width="46.28515625" style="1" customWidth="1"/>
    <col min="15308" max="15308" width="19" style="1" customWidth="1"/>
    <col min="15309" max="15309" width="0" style="1" hidden="1" customWidth="1"/>
    <col min="15310" max="15310" width="17.7109375" style="1" customWidth="1"/>
    <col min="15311" max="15311" width="0" style="1" hidden="1" customWidth="1"/>
    <col min="15312" max="15312" width="22.28515625" style="1" customWidth="1"/>
    <col min="15313" max="15313" width="5.28515625" style="1" customWidth="1"/>
    <col min="15314" max="15314" width="36.28515625" style="1" customWidth="1"/>
    <col min="15315" max="15315" width="5.7109375" style="1" customWidth="1"/>
    <col min="15316" max="15316" width="0" style="1" hidden="1" customWidth="1"/>
    <col min="15317" max="15317" width="20.7109375" style="1" customWidth="1"/>
    <col min="15318" max="15318" width="4.85546875" style="1" customWidth="1"/>
    <col min="15319" max="15319" width="0" style="1" hidden="1" customWidth="1"/>
    <col min="15320" max="15320" width="24.7109375" style="1" customWidth="1"/>
    <col min="15321" max="15321" width="12.28515625" style="1" customWidth="1"/>
    <col min="15322" max="15322" width="0" style="1" hidden="1" customWidth="1"/>
    <col min="15323" max="15323" width="3.42578125" style="1" customWidth="1"/>
    <col min="15324" max="15324" width="0" style="1" hidden="1" customWidth="1"/>
    <col min="15325" max="15325" width="17.7109375" style="1" customWidth="1"/>
    <col min="15326" max="15326" width="3.42578125" style="1" customWidth="1"/>
    <col min="15327" max="15327" width="0" style="1" hidden="1" customWidth="1"/>
    <col min="15328" max="15328" width="23.7109375" style="1" customWidth="1"/>
    <col min="15329" max="15329" width="10" style="1" customWidth="1"/>
    <col min="15330" max="15330" width="0" style="1" hidden="1" customWidth="1"/>
    <col min="15331" max="15332" width="14.7109375" style="1" customWidth="1"/>
    <col min="15333" max="15333" width="12.85546875" style="1" customWidth="1"/>
    <col min="15334" max="15334" width="3.28515625" style="1" customWidth="1"/>
    <col min="15335" max="15335" width="30.28515625" style="1" customWidth="1"/>
    <col min="15336" max="15336" width="5" style="1" customWidth="1"/>
    <col min="15337" max="15337" width="0" style="1" hidden="1" customWidth="1"/>
    <col min="15338" max="15338" width="14.28515625" style="1" customWidth="1"/>
    <col min="15339" max="15339" width="5.7109375" style="1" customWidth="1"/>
    <col min="15340" max="15340" width="0" style="1" hidden="1" customWidth="1"/>
    <col min="15341" max="15341" width="17.28515625" style="1" customWidth="1"/>
    <col min="15342" max="15342" width="12.7109375" style="1" customWidth="1"/>
    <col min="15343" max="15343" width="0" style="1" hidden="1" customWidth="1"/>
    <col min="15344" max="15344" width="5.28515625" style="1" customWidth="1"/>
    <col min="15345" max="15345" width="0" style="1" hidden="1" customWidth="1"/>
    <col min="15346" max="15346" width="17" style="1" customWidth="1"/>
    <col min="15347" max="15347" width="6.28515625" style="1" customWidth="1"/>
    <col min="15348" max="15348" width="0" style="1" hidden="1" customWidth="1"/>
    <col min="15349" max="15349" width="14.28515625" style="1" customWidth="1"/>
    <col min="15350" max="15350" width="7.5703125" style="1" customWidth="1"/>
    <col min="15351" max="15351" width="0" style="1" hidden="1" customWidth="1"/>
    <col min="15352" max="15353" width="14.28515625" style="1" customWidth="1"/>
    <col min="15354" max="15354" width="20.85546875" style="1" customWidth="1"/>
    <col min="15355" max="15355" width="14.42578125" style="1" customWidth="1"/>
    <col min="15356" max="15356" width="15" style="1" customWidth="1"/>
    <col min="15357" max="15357" width="2.7109375" style="1" customWidth="1"/>
    <col min="15358" max="15358" width="11.7109375" style="1" customWidth="1"/>
    <col min="15359" max="15359" width="11.5703125" style="1" customWidth="1"/>
    <col min="15360" max="15360" width="2.28515625" style="1" customWidth="1"/>
    <col min="15361" max="15361" width="41" style="1" customWidth="1"/>
    <col min="15362" max="15362" width="14.28515625" style="1" customWidth="1"/>
    <col min="15363" max="15364" width="11.5703125" style="1" customWidth="1"/>
    <col min="15365" max="15365" width="21.85546875" style="1" customWidth="1"/>
    <col min="15366" max="15557" width="11.42578125" style="1"/>
    <col min="15558" max="15558" width="21.85546875" style="1" customWidth="1"/>
    <col min="15559" max="15559" width="13.85546875" style="1" customWidth="1"/>
    <col min="15560" max="15560" width="38.7109375" style="1" customWidth="1"/>
    <col min="15561" max="15561" width="3" style="1" bestFit="1" customWidth="1"/>
    <col min="15562" max="15562" width="32.28515625" style="1" customWidth="1"/>
    <col min="15563" max="15563" width="46.28515625" style="1" customWidth="1"/>
    <col min="15564" max="15564" width="19" style="1" customWidth="1"/>
    <col min="15565" max="15565" width="0" style="1" hidden="1" customWidth="1"/>
    <col min="15566" max="15566" width="17.7109375" style="1" customWidth="1"/>
    <col min="15567" max="15567" width="0" style="1" hidden="1" customWidth="1"/>
    <col min="15568" max="15568" width="22.28515625" style="1" customWidth="1"/>
    <col min="15569" max="15569" width="5.28515625" style="1" customWidth="1"/>
    <col min="15570" max="15570" width="36.28515625" style="1" customWidth="1"/>
    <col min="15571" max="15571" width="5.7109375" style="1" customWidth="1"/>
    <col min="15572" max="15572" width="0" style="1" hidden="1" customWidth="1"/>
    <col min="15573" max="15573" width="20.7109375" style="1" customWidth="1"/>
    <col min="15574" max="15574" width="4.85546875" style="1" customWidth="1"/>
    <col min="15575" max="15575" width="0" style="1" hidden="1" customWidth="1"/>
    <col min="15576" max="15576" width="24.7109375" style="1" customWidth="1"/>
    <col min="15577" max="15577" width="12.28515625" style="1" customWidth="1"/>
    <col min="15578" max="15578" width="0" style="1" hidden="1" customWidth="1"/>
    <col min="15579" max="15579" width="3.42578125" style="1" customWidth="1"/>
    <col min="15580" max="15580" width="0" style="1" hidden="1" customWidth="1"/>
    <col min="15581" max="15581" width="17.7109375" style="1" customWidth="1"/>
    <col min="15582" max="15582" width="3.42578125" style="1" customWidth="1"/>
    <col min="15583" max="15583" width="0" style="1" hidden="1" customWidth="1"/>
    <col min="15584" max="15584" width="23.7109375" style="1" customWidth="1"/>
    <col min="15585" max="15585" width="10" style="1" customWidth="1"/>
    <col min="15586" max="15586" width="0" style="1" hidden="1" customWidth="1"/>
    <col min="15587" max="15588" width="14.7109375" style="1" customWidth="1"/>
    <col min="15589" max="15589" width="12.85546875" style="1" customWidth="1"/>
    <col min="15590" max="15590" width="3.28515625" style="1" customWidth="1"/>
    <col min="15591" max="15591" width="30.28515625" style="1" customWidth="1"/>
    <col min="15592" max="15592" width="5" style="1" customWidth="1"/>
    <col min="15593" max="15593" width="0" style="1" hidden="1" customWidth="1"/>
    <col min="15594" max="15594" width="14.28515625" style="1" customWidth="1"/>
    <col min="15595" max="15595" width="5.7109375" style="1" customWidth="1"/>
    <col min="15596" max="15596" width="0" style="1" hidden="1" customWidth="1"/>
    <col min="15597" max="15597" width="17.28515625" style="1" customWidth="1"/>
    <col min="15598" max="15598" width="12.7109375" style="1" customWidth="1"/>
    <col min="15599" max="15599" width="0" style="1" hidden="1" customWidth="1"/>
    <col min="15600" max="15600" width="5.28515625" style="1" customWidth="1"/>
    <col min="15601" max="15601" width="0" style="1" hidden="1" customWidth="1"/>
    <col min="15602" max="15602" width="17" style="1" customWidth="1"/>
    <col min="15603" max="15603" width="6.28515625" style="1" customWidth="1"/>
    <col min="15604" max="15604" width="0" style="1" hidden="1" customWidth="1"/>
    <col min="15605" max="15605" width="14.28515625" style="1" customWidth="1"/>
    <col min="15606" max="15606" width="7.5703125" style="1" customWidth="1"/>
    <col min="15607" max="15607" width="0" style="1" hidden="1" customWidth="1"/>
    <col min="15608" max="15609" width="14.28515625" style="1" customWidth="1"/>
    <col min="15610" max="15610" width="20.85546875" style="1" customWidth="1"/>
    <col min="15611" max="15611" width="14.42578125" style="1" customWidth="1"/>
    <col min="15612" max="15612" width="15" style="1" customWidth="1"/>
    <col min="15613" max="15613" width="2.7109375" style="1" customWidth="1"/>
    <col min="15614" max="15614" width="11.7109375" style="1" customWidth="1"/>
    <col min="15615" max="15615" width="11.5703125" style="1" customWidth="1"/>
    <col min="15616" max="15616" width="2.28515625" style="1" customWidth="1"/>
    <col min="15617" max="15617" width="41" style="1" customWidth="1"/>
    <col min="15618" max="15618" width="14.28515625" style="1" customWidth="1"/>
    <col min="15619" max="15620" width="11.5703125" style="1" customWidth="1"/>
    <col min="15621" max="15621" width="21.85546875" style="1" customWidth="1"/>
    <col min="15622" max="15813" width="11.42578125" style="1"/>
    <col min="15814" max="15814" width="21.85546875" style="1" customWidth="1"/>
    <col min="15815" max="15815" width="13.85546875" style="1" customWidth="1"/>
    <col min="15816" max="15816" width="38.7109375" style="1" customWidth="1"/>
    <col min="15817" max="15817" width="3" style="1" bestFit="1" customWidth="1"/>
    <col min="15818" max="15818" width="32.28515625" style="1" customWidth="1"/>
    <col min="15819" max="15819" width="46.28515625" style="1" customWidth="1"/>
    <col min="15820" max="15820" width="19" style="1" customWidth="1"/>
    <col min="15821" max="15821" width="0" style="1" hidden="1" customWidth="1"/>
    <col min="15822" max="15822" width="17.7109375" style="1" customWidth="1"/>
    <col min="15823" max="15823" width="0" style="1" hidden="1" customWidth="1"/>
    <col min="15824" max="15824" width="22.28515625" style="1" customWidth="1"/>
    <col min="15825" max="15825" width="5.28515625" style="1" customWidth="1"/>
    <col min="15826" max="15826" width="36.28515625" style="1" customWidth="1"/>
    <col min="15827" max="15827" width="5.7109375" style="1" customWidth="1"/>
    <col min="15828" max="15828" width="0" style="1" hidden="1" customWidth="1"/>
    <col min="15829" max="15829" width="20.7109375" style="1" customWidth="1"/>
    <col min="15830" max="15830" width="4.85546875" style="1" customWidth="1"/>
    <col min="15831" max="15831" width="0" style="1" hidden="1" customWidth="1"/>
    <col min="15832" max="15832" width="24.7109375" style="1" customWidth="1"/>
    <col min="15833" max="15833" width="12.28515625" style="1" customWidth="1"/>
    <col min="15834" max="15834" width="0" style="1" hidden="1" customWidth="1"/>
    <col min="15835" max="15835" width="3.42578125" style="1" customWidth="1"/>
    <col min="15836" max="15836" width="0" style="1" hidden="1" customWidth="1"/>
    <col min="15837" max="15837" width="17.7109375" style="1" customWidth="1"/>
    <col min="15838" max="15838" width="3.42578125" style="1" customWidth="1"/>
    <col min="15839" max="15839" width="0" style="1" hidden="1" customWidth="1"/>
    <col min="15840" max="15840" width="23.7109375" style="1" customWidth="1"/>
    <col min="15841" max="15841" width="10" style="1" customWidth="1"/>
    <col min="15842" max="15842" width="0" style="1" hidden="1" customWidth="1"/>
    <col min="15843" max="15844" width="14.7109375" style="1" customWidth="1"/>
    <col min="15845" max="15845" width="12.85546875" style="1" customWidth="1"/>
    <col min="15846" max="15846" width="3.28515625" style="1" customWidth="1"/>
    <col min="15847" max="15847" width="30.28515625" style="1" customWidth="1"/>
    <col min="15848" max="15848" width="5" style="1" customWidth="1"/>
    <col min="15849" max="15849" width="0" style="1" hidden="1" customWidth="1"/>
    <col min="15850" max="15850" width="14.28515625" style="1" customWidth="1"/>
    <col min="15851" max="15851" width="5.7109375" style="1" customWidth="1"/>
    <col min="15852" max="15852" width="0" style="1" hidden="1" customWidth="1"/>
    <col min="15853" max="15853" width="17.28515625" style="1" customWidth="1"/>
    <col min="15854" max="15854" width="12.7109375" style="1" customWidth="1"/>
    <col min="15855" max="15855" width="0" style="1" hidden="1" customWidth="1"/>
    <col min="15856" max="15856" width="5.28515625" style="1" customWidth="1"/>
    <col min="15857" max="15857" width="0" style="1" hidden="1" customWidth="1"/>
    <col min="15858" max="15858" width="17" style="1" customWidth="1"/>
    <col min="15859" max="15859" width="6.28515625" style="1" customWidth="1"/>
    <col min="15860" max="15860" width="0" style="1" hidden="1" customWidth="1"/>
    <col min="15861" max="15861" width="14.28515625" style="1" customWidth="1"/>
    <col min="15862" max="15862" width="7.5703125" style="1" customWidth="1"/>
    <col min="15863" max="15863" width="0" style="1" hidden="1" customWidth="1"/>
    <col min="15864" max="15865" width="14.28515625" style="1" customWidth="1"/>
    <col min="15866" max="15866" width="20.85546875" style="1" customWidth="1"/>
    <col min="15867" max="15867" width="14.42578125" style="1" customWidth="1"/>
    <col min="15868" max="15868" width="15" style="1" customWidth="1"/>
    <col min="15869" max="15869" width="2.7109375" style="1" customWidth="1"/>
    <col min="15870" max="15870" width="11.7109375" style="1" customWidth="1"/>
    <col min="15871" max="15871" width="11.5703125" style="1" customWidth="1"/>
    <col min="15872" max="15872" width="2.28515625" style="1" customWidth="1"/>
    <col min="15873" max="15873" width="41" style="1" customWidth="1"/>
    <col min="15874" max="15874" width="14.28515625" style="1" customWidth="1"/>
    <col min="15875" max="15876" width="11.5703125" style="1" customWidth="1"/>
    <col min="15877" max="15877" width="21.85546875" style="1" customWidth="1"/>
    <col min="15878" max="16069" width="11.42578125" style="1"/>
    <col min="16070" max="16070" width="21.85546875" style="1" customWidth="1"/>
    <col min="16071" max="16071" width="13.85546875" style="1" customWidth="1"/>
    <col min="16072" max="16072" width="38.7109375" style="1" customWidth="1"/>
    <col min="16073" max="16073" width="3" style="1" bestFit="1" customWidth="1"/>
    <col min="16074" max="16074" width="32.28515625" style="1" customWidth="1"/>
    <col min="16075" max="16075" width="46.28515625" style="1" customWidth="1"/>
    <col min="16076" max="16076" width="19" style="1" customWidth="1"/>
    <col min="16077" max="16077" width="0" style="1" hidden="1" customWidth="1"/>
    <col min="16078" max="16078" width="17.7109375" style="1" customWidth="1"/>
    <col min="16079" max="16079" width="0" style="1" hidden="1" customWidth="1"/>
    <col min="16080" max="16080" width="22.28515625" style="1" customWidth="1"/>
    <col min="16081" max="16081" width="5.28515625" style="1" customWidth="1"/>
    <col min="16082" max="16082" width="36.28515625" style="1" customWidth="1"/>
    <col min="16083" max="16083" width="5.7109375" style="1" customWidth="1"/>
    <col min="16084" max="16084" width="0" style="1" hidden="1" customWidth="1"/>
    <col min="16085" max="16085" width="20.7109375" style="1" customWidth="1"/>
    <col min="16086" max="16086" width="4.85546875" style="1" customWidth="1"/>
    <col min="16087" max="16087" width="0" style="1" hidden="1" customWidth="1"/>
    <col min="16088" max="16088" width="24.7109375" style="1" customWidth="1"/>
    <col min="16089" max="16089" width="12.28515625" style="1" customWidth="1"/>
    <col min="16090" max="16090" width="0" style="1" hidden="1" customWidth="1"/>
    <col min="16091" max="16091" width="3.42578125" style="1" customWidth="1"/>
    <col min="16092" max="16092" width="0" style="1" hidden="1" customWidth="1"/>
    <col min="16093" max="16093" width="17.7109375" style="1" customWidth="1"/>
    <col min="16094" max="16094" width="3.42578125" style="1" customWidth="1"/>
    <col min="16095" max="16095" width="0" style="1" hidden="1" customWidth="1"/>
    <col min="16096" max="16096" width="23.7109375" style="1" customWidth="1"/>
    <col min="16097" max="16097" width="10" style="1" customWidth="1"/>
    <col min="16098" max="16098" width="0" style="1" hidden="1" customWidth="1"/>
    <col min="16099" max="16100" width="14.7109375" style="1" customWidth="1"/>
    <col min="16101" max="16101" width="12.85546875" style="1" customWidth="1"/>
    <col min="16102" max="16102" width="3.28515625" style="1" customWidth="1"/>
    <col min="16103" max="16103" width="30.28515625" style="1" customWidth="1"/>
    <col min="16104" max="16104" width="5" style="1" customWidth="1"/>
    <col min="16105" max="16105" width="0" style="1" hidden="1" customWidth="1"/>
    <col min="16106" max="16106" width="14.28515625" style="1" customWidth="1"/>
    <col min="16107" max="16107" width="5.7109375" style="1" customWidth="1"/>
    <col min="16108" max="16108" width="0" style="1" hidden="1" customWidth="1"/>
    <col min="16109" max="16109" width="17.28515625" style="1" customWidth="1"/>
    <col min="16110" max="16110" width="12.7109375" style="1" customWidth="1"/>
    <col min="16111" max="16111" width="0" style="1" hidden="1" customWidth="1"/>
    <col min="16112" max="16112" width="5.28515625" style="1" customWidth="1"/>
    <col min="16113" max="16113" width="0" style="1" hidden="1" customWidth="1"/>
    <col min="16114" max="16114" width="17" style="1" customWidth="1"/>
    <col min="16115" max="16115" width="6.28515625" style="1" customWidth="1"/>
    <col min="16116" max="16116" width="0" style="1" hidden="1" customWidth="1"/>
    <col min="16117" max="16117" width="14.28515625" style="1" customWidth="1"/>
    <col min="16118" max="16118" width="7.5703125" style="1" customWidth="1"/>
    <col min="16119" max="16119" width="0" style="1" hidden="1" customWidth="1"/>
    <col min="16120" max="16121" width="14.28515625" style="1" customWidth="1"/>
    <col min="16122" max="16122" width="20.85546875" style="1" customWidth="1"/>
    <col min="16123" max="16123" width="14.42578125" style="1" customWidth="1"/>
    <col min="16124" max="16124" width="15" style="1" customWidth="1"/>
    <col min="16125" max="16125" width="2.7109375" style="1" customWidth="1"/>
    <col min="16126" max="16126" width="11.7109375" style="1" customWidth="1"/>
    <col min="16127" max="16127" width="11.5703125" style="1" customWidth="1"/>
    <col min="16128" max="16128" width="2.28515625" style="1" customWidth="1"/>
    <col min="16129" max="16129" width="41" style="1" customWidth="1"/>
    <col min="16130" max="16130" width="14.28515625" style="1" customWidth="1"/>
    <col min="16131" max="16132" width="11.5703125" style="1" customWidth="1"/>
    <col min="16133" max="16133" width="21.85546875" style="1" customWidth="1"/>
    <col min="16134" max="16327" width="11.42578125" style="1"/>
    <col min="16328" max="16384" width="11.5703125" style="1" customWidth="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c r="AP3" s="823" t="s">
        <v>181</v>
      </c>
      <c r="AQ3" s="817"/>
      <c r="AR3" s="817" t="s">
        <v>140</v>
      </c>
    </row>
    <row r="4" spans="1:47" s="15" customFormat="1" ht="46.5" customHeight="1" thickBo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row>
    <row r="5" spans="1:47" ht="137.25" customHeight="1">
      <c r="A5" s="847" t="s">
        <v>51</v>
      </c>
      <c r="B5" s="850" t="s">
        <v>108</v>
      </c>
      <c r="C5" s="850" t="s">
        <v>92</v>
      </c>
      <c r="D5" s="850" t="s">
        <v>12</v>
      </c>
      <c r="E5" s="850" t="s">
        <v>36</v>
      </c>
      <c r="F5" s="1215" t="s">
        <v>1406</v>
      </c>
      <c r="G5" s="1221" t="s">
        <v>1206</v>
      </c>
      <c r="H5" s="1221" t="s">
        <v>1010</v>
      </c>
      <c r="I5" s="1215" t="s">
        <v>1407</v>
      </c>
      <c r="J5" s="850" t="s">
        <v>66</v>
      </c>
      <c r="K5" s="850">
        <v>3</v>
      </c>
      <c r="L5" s="860">
        <f>IF(J5="Diaria",+(K5/360),IF(J5="Mensual",+(K5/12),IF(J5="Bimestral",+(K5/6),IF(J5="Trimestral",+(K5/4),IF(J5="Semestral",+(K5/2),IF(J5="Anual",+(K5/1),""))))))</f>
        <v>0.25</v>
      </c>
      <c r="M5" s="850" t="s">
        <v>30</v>
      </c>
      <c r="N5" s="77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1217" t="s">
        <v>1351</v>
      </c>
      <c r="P5" s="779"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50" t="s">
        <v>73</v>
      </c>
      <c r="R5" s="77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63" t="s">
        <v>60</v>
      </c>
      <c r="T5" s="863" t="s">
        <v>73</v>
      </c>
      <c r="U5" s="771">
        <f>+MAX(N5,P5,R5)</f>
        <v>0.2</v>
      </c>
      <c r="V5" s="905" t="str">
        <f>IF(L5&lt;=20%,"Muy baja",IF(L5&lt;=40%,"Baja",IF(L5&lt;=60%,"Media",IF(L5&lt;=80%,"Alta",IF(L5&lt;=100%,"Muy alta",IF(L5&gt;=100%,"Muy alta",""))))))</f>
        <v>Baja</v>
      </c>
      <c r="W5" s="759">
        <v>0.4</v>
      </c>
      <c r="X5" s="869" t="str">
        <f>IF(U5=20%,"Leve",IF(U5=40%,"Menor",IF(U5=60%,"Moderado",IF(U5=80%,"Mayor",IF(U5=100%,"Catastrófico","")))))</f>
        <v>Leve</v>
      </c>
      <c r="Y5" s="800">
        <v>0.6</v>
      </c>
      <c r="Z5" s="907" t="s">
        <v>56</v>
      </c>
      <c r="AA5" s="759">
        <f>IF(Z5="Bajo",25%,IF(Z5="Moderado",50%,IF(Z5="Alto",75%,IF(Z5="Extremo",100%,""))))</f>
        <v>0.5</v>
      </c>
      <c r="AB5" s="1223" t="s">
        <v>1011</v>
      </c>
      <c r="AC5" s="709" t="s">
        <v>1352</v>
      </c>
      <c r="AD5" s="249" t="s">
        <v>57</v>
      </c>
      <c r="AE5" s="250">
        <f>IF(AD5="Preventivo",25%,IF(AD5="Detectivo",15%,IF(AD5="Correctivo",10%,"")))</f>
        <v>0.25</v>
      </c>
      <c r="AF5" s="251" t="s">
        <v>214</v>
      </c>
      <c r="AG5" s="250">
        <f>IF(AF5="Manual",15%,IF(AF5="Automático",25%,""))</f>
        <v>0.15</v>
      </c>
      <c r="AH5" s="250">
        <f>+AG5+AE5</f>
        <v>0.4</v>
      </c>
      <c r="AI5" s="252" t="s">
        <v>24</v>
      </c>
      <c r="AJ5" s="251" t="s">
        <v>505</v>
      </c>
      <c r="AK5" s="302">
        <f>+AH5*AA5</f>
        <v>0.2</v>
      </c>
      <c r="AL5" s="363">
        <f>+AA5-AK5</f>
        <v>0.3</v>
      </c>
      <c r="AM5" s="844" t="str">
        <f>+IF(C5="Corrupción","Moderado",IF(AL7&lt;=25%,"Bajo",IF(AL7&lt;=50%,"Moderado",IF(AL7&lt;=75%,"Alto",IF(AL7&gt;75%,"Extremo","")))))</f>
        <v>Bajo</v>
      </c>
      <c r="AN5" s="765" t="s">
        <v>59</v>
      </c>
      <c r="AO5" s="139">
        <v>1</v>
      </c>
      <c r="AP5" s="33" t="s">
        <v>1012</v>
      </c>
      <c r="AQ5" s="635" t="s">
        <v>1350</v>
      </c>
      <c r="AR5" s="293">
        <v>45658</v>
      </c>
    </row>
    <row r="6" spans="1:47" ht="120" customHeight="1">
      <c r="A6" s="848"/>
      <c r="B6" s="851"/>
      <c r="C6" s="851"/>
      <c r="D6" s="851"/>
      <c r="E6" s="851"/>
      <c r="F6" s="1216"/>
      <c r="G6" s="1222"/>
      <c r="H6" s="1222"/>
      <c r="I6" s="1216"/>
      <c r="J6" s="851"/>
      <c r="K6" s="851"/>
      <c r="L6" s="861"/>
      <c r="M6" s="851"/>
      <c r="N6" s="795"/>
      <c r="O6" s="1218"/>
      <c r="P6" s="795"/>
      <c r="Q6" s="851"/>
      <c r="R6" s="795"/>
      <c r="S6" s="864"/>
      <c r="T6" s="864"/>
      <c r="U6" s="790"/>
      <c r="V6" s="1032"/>
      <c r="W6" s="793"/>
      <c r="X6" s="870"/>
      <c r="Y6" s="801"/>
      <c r="Z6" s="1015"/>
      <c r="AA6" s="793"/>
      <c r="AB6" s="1224"/>
      <c r="AC6" s="253" t="s">
        <v>1014</v>
      </c>
      <c r="AD6" s="39" t="s">
        <v>57</v>
      </c>
      <c r="AE6" s="169">
        <f>IF(AD6="Preventivo",25%,IF(AD6="Detectivo",15%,IF(AD6="Correctivo",10%,"")))</f>
        <v>0.25</v>
      </c>
      <c r="AF6" s="331" t="s">
        <v>214</v>
      </c>
      <c r="AG6" s="169">
        <f>IF(AF6="Manual",15%,IF(AF6="Automático",25%,""))</f>
        <v>0.15</v>
      </c>
      <c r="AH6" s="169">
        <f>+AG6+AE6</f>
        <v>0.4</v>
      </c>
      <c r="AI6" s="306" t="s">
        <v>24</v>
      </c>
      <c r="AJ6" s="331" t="s">
        <v>505</v>
      </c>
      <c r="AK6" s="303">
        <f>+AL5*AH6</f>
        <v>0.12</v>
      </c>
      <c r="AL6" s="32">
        <f>+AL5-AK6</f>
        <v>0.18</v>
      </c>
      <c r="AM6" s="878"/>
      <c r="AN6" s="804"/>
      <c r="AO6" s="139">
        <v>2</v>
      </c>
      <c r="AP6" s="1213" t="s">
        <v>1015</v>
      </c>
      <c r="AQ6" s="1213" t="s">
        <v>1350</v>
      </c>
      <c r="AR6" s="1214">
        <v>45658</v>
      </c>
    </row>
    <row r="7" spans="1:47" ht="117.75" customHeight="1" thickBot="1">
      <c r="A7" s="848"/>
      <c r="B7" s="851"/>
      <c r="C7" s="851"/>
      <c r="D7" s="851"/>
      <c r="E7" s="851"/>
      <c r="F7" s="1216"/>
      <c r="G7" s="1222"/>
      <c r="H7" s="1222"/>
      <c r="I7" s="1216"/>
      <c r="J7" s="851"/>
      <c r="K7" s="851"/>
      <c r="L7" s="861"/>
      <c r="M7" s="851"/>
      <c r="N7" s="780"/>
      <c r="O7" s="1218"/>
      <c r="P7" s="780"/>
      <c r="Q7" s="851"/>
      <c r="R7" s="780"/>
      <c r="S7" s="864"/>
      <c r="T7" s="864"/>
      <c r="U7" s="772"/>
      <c r="V7" s="1032"/>
      <c r="W7" s="760"/>
      <c r="X7" s="870"/>
      <c r="Y7" s="1227"/>
      <c r="Z7" s="1015"/>
      <c r="AA7" s="760"/>
      <c r="AB7" s="1224"/>
      <c r="AC7" s="254" t="s">
        <v>1017</v>
      </c>
      <c r="AD7" s="215" t="s">
        <v>57</v>
      </c>
      <c r="AE7" s="255">
        <f>IF(AD7="Preventivo",25%,IF(AD7="Detectivo",15%,IF(AD7="Correctivo",10%,"")))</f>
        <v>0.25</v>
      </c>
      <c r="AF7" s="155" t="s">
        <v>214</v>
      </c>
      <c r="AG7" s="255">
        <f>IF(AF7="Manual",15%,IF(AF7="Automático",25%,""))</f>
        <v>0.15</v>
      </c>
      <c r="AH7" s="255">
        <f>+AG7+AE7</f>
        <v>0.4</v>
      </c>
      <c r="AI7" s="358" t="s">
        <v>24</v>
      </c>
      <c r="AJ7" s="155" t="s">
        <v>1018</v>
      </c>
      <c r="AK7" s="317">
        <f>+AL6*AH7</f>
        <v>7.1999999999999995E-2</v>
      </c>
      <c r="AL7" s="364">
        <f>+AL6-AK7</f>
        <v>0.108</v>
      </c>
      <c r="AM7" s="845"/>
      <c r="AN7" s="846"/>
      <c r="AO7" s="140">
        <v>3</v>
      </c>
      <c r="AP7" s="1213"/>
      <c r="AQ7" s="1213"/>
      <c r="AR7" s="1214"/>
    </row>
    <row r="8" spans="1:47" ht="18" customHeight="1">
      <c r="A8" s="806" t="s">
        <v>51</v>
      </c>
      <c r="B8" s="779" t="s">
        <v>108</v>
      </c>
      <c r="C8" s="779" t="s">
        <v>92</v>
      </c>
      <c r="D8" s="779" t="s">
        <v>12</v>
      </c>
      <c r="E8" s="779" t="s">
        <v>36</v>
      </c>
      <c r="F8" s="779" t="s">
        <v>1019</v>
      </c>
      <c r="G8" s="779" t="s">
        <v>1215</v>
      </c>
      <c r="H8" s="779" t="s">
        <v>1020</v>
      </c>
      <c r="I8" s="779" t="s">
        <v>1021</v>
      </c>
      <c r="J8" s="779" t="s">
        <v>89</v>
      </c>
      <c r="K8" s="779">
        <v>3</v>
      </c>
      <c r="L8" s="783">
        <f>IF(J8="Diaria",+(K8/360),IF(J8="Mensual",+(K8/12),IF(J8="Bimestral",+(K8/6),IF(J8="Trimestral",+(K8/4),IF(J8="Semestral",+(K8/2),IF(J8="Anual",+(K8/1),""))))))</f>
        <v>0.75</v>
      </c>
      <c r="M8" s="779" t="s">
        <v>63</v>
      </c>
      <c r="N8" s="77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79" t="s">
        <v>64</v>
      </c>
      <c r="P8" s="77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79" t="s">
        <v>73</v>
      </c>
      <c r="R8" s="77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71" t="s">
        <v>73</v>
      </c>
      <c r="T8" s="771" t="s">
        <v>61</v>
      </c>
      <c r="U8" s="771">
        <f>+MAX(N8,P8,R8)</f>
        <v>0.6</v>
      </c>
      <c r="V8" s="773" t="str">
        <f>IF(L8&lt;=20%,"Muy baja",IF(L8&lt;=40%,"Baja",IF(L8&lt;=60%,"Media",IF(L8&lt;=80%,"Alta",IF(L8&lt;=100%,"Muy alta",IF(L8&gt;=100%,"Muy alta",""))))))</f>
        <v>Alta</v>
      </c>
      <c r="W8" s="759">
        <v>0.8</v>
      </c>
      <c r="X8" s="775" t="str">
        <f>IF(U8=20%,"Leve",IF(U8=40%,"Menor",IF(U8=60%,"Moderado",IF(U8=80%,"Mayor",IF(U8=100%,"Catastrófico","")))))</f>
        <v>Moderado</v>
      </c>
      <c r="Y8" s="759">
        <v>0.6</v>
      </c>
      <c r="Z8" s="777" t="s">
        <v>169</v>
      </c>
      <c r="AA8" s="759">
        <f>IF(Z8="Bajo",25%,IF(Z8="Moderado",50%,IF(Z8="Alto",75%,IF(Z8="Extremo",100%,""))))</f>
        <v>0.75</v>
      </c>
      <c r="AB8" s="1225" t="s">
        <v>1022</v>
      </c>
      <c r="AC8" s="253"/>
      <c r="AD8" s="249"/>
      <c r="AE8" s="250"/>
      <c r="AF8" s="251"/>
      <c r="AG8" s="250"/>
      <c r="AH8" s="250"/>
      <c r="AI8" s="252"/>
      <c r="AJ8" s="251"/>
      <c r="AK8" s="302">
        <f>+AH8*AA8</f>
        <v>0</v>
      </c>
      <c r="AL8" s="363">
        <f>+AA8-AK8</f>
        <v>0.75</v>
      </c>
      <c r="AM8" s="763" t="str">
        <f>+IF(C8="Corrupción","Moderado",IF(AL9&lt;=25%,"Bajo",IF(AL9&lt;=50%,"Moderado",IF(AL9&lt;=75%,"Alto",IF(AL9&gt;75%,"Extremo","")))))</f>
        <v>Moderado</v>
      </c>
      <c r="AN8" s="765" t="s">
        <v>59</v>
      </c>
      <c r="AO8" s="139">
        <v>1</v>
      </c>
      <c r="AP8" s="33"/>
      <c r="AQ8" s="635"/>
      <c r="AR8" s="636"/>
    </row>
    <row r="9" spans="1:47" ht="135.4" customHeight="1" thickBot="1">
      <c r="A9" s="956"/>
      <c r="B9" s="957"/>
      <c r="C9" s="957"/>
      <c r="D9" s="957"/>
      <c r="E9" s="957"/>
      <c r="F9" s="957"/>
      <c r="G9" s="957"/>
      <c r="H9" s="957"/>
      <c r="I9" s="957"/>
      <c r="J9" s="957"/>
      <c r="K9" s="957"/>
      <c r="L9" s="959"/>
      <c r="M9" s="957"/>
      <c r="N9" s="957"/>
      <c r="O9" s="957"/>
      <c r="P9" s="957"/>
      <c r="Q9" s="957"/>
      <c r="R9" s="957"/>
      <c r="S9" s="960"/>
      <c r="T9" s="960"/>
      <c r="U9" s="960"/>
      <c r="V9" s="1235"/>
      <c r="W9" s="963"/>
      <c r="X9" s="969"/>
      <c r="Y9" s="963"/>
      <c r="Z9" s="1230"/>
      <c r="AA9" s="963"/>
      <c r="AB9" s="1226"/>
      <c r="AC9" s="256" t="s">
        <v>1023</v>
      </c>
      <c r="AD9" s="257" t="s">
        <v>57</v>
      </c>
      <c r="AE9" s="258">
        <f t="shared" ref="AE9:AE15" si="0">IF(AD9="Preventivo",25%,IF(AD9="Detectivo",15%,IF(AD9="Correctivo",10%,"")))</f>
        <v>0.25</v>
      </c>
      <c r="AF9" s="259" t="s">
        <v>214</v>
      </c>
      <c r="AG9" s="258">
        <f t="shared" ref="AG9:AG15" si="1">IF(AF9="Manual",15%,IF(AF9="Automático",25%,""))</f>
        <v>0.15</v>
      </c>
      <c r="AH9" s="258">
        <f t="shared" ref="AH9:AH15" si="2">+AG9+AE9</f>
        <v>0.4</v>
      </c>
      <c r="AI9" s="260" t="s">
        <v>24</v>
      </c>
      <c r="AJ9" s="259" t="s">
        <v>1024</v>
      </c>
      <c r="AK9" s="365">
        <f>+AL8*AH9</f>
        <v>0.30000000000000004</v>
      </c>
      <c r="AL9" s="45">
        <f>+AL8-AK9</f>
        <v>0.44999999999999996</v>
      </c>
      <c r="AM9" s="965"/>
      <c r="AN9" s="766"/>
      <c r="AO9" s="139">
        <v>2</v>
      </c>
      <c r="AP9" s="33" t="s">
        <v>1025</v>
      </c>
      <c r="AQ9" s="366" t="s">
        <v>1013</v>
      </c>
      <c r="AR9" s="293">
        <v>45658</v>
      </c>
    </row>
    <row r="10" spans="1:47" ht="76.5" customHeight="1">
      <c r="A10" s="785" t="s">
        <v>51</v>
      </c>
      <c r="B10" s="781" t="s">
        <v>108</v>
      </c>
      <c r="C10" s="781" t="s">
        <v>92</v>
      </c>
      <c r="D10" s="781" t="s">
        <v>12</v>
      </c>
      <c r="E10" s="779" t="s">
        <v>36</v>
      </c>
      <c r="F10" s="779" t="s">
        <v>1026</v>
      </c>
      <c r="G10" s="779" t="s">
        <v>844</v>
      </c>
      <c r="H10" s="1219" t="s">
        <v>1027</v>
      </c>
      <c r="I10" s="781" t="s">
        <v>1028</v>
      </c>
      <c r="J10" s="781" t="s">
        <v>99</v>
      </c>
      <c r="K10" s="781">
        <v>1</v>
      </c>
      <c r="L10" s="783">
        <f>IF(J10="Diaria",+(K10/360),IF(J10="Mensual",+(K10/12),IF(J10="Bimestral",+(K10/6),IF(J10="Trimestral",+(K10/4),IF(J10="Semestral",+(K10/2),IF(J10="Anual",+(K10/1),""))))))</f>
        <v>1</v>
      </c>
      <c r="M10" s="779" t="s">
        <v>30</v>
      </c>
      <c r="N10" s="77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79" t="s">
        <v>64</v>
      </c>
      <c r="P10" s="77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81" t="s">
        <v>73</v>
      </c>
      <c r="R10" s="77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67" t="s">
        <v>60</v>
      </c>
      <c r="T10" s="771" t="s">
        <v>61</v>
      </c>
      <c r="U10" s="771">
        <f>+MAX(N10,P10,R10)</f>
        <v>0.6</v>
      </c>
      <c r="V10" s="773" t="str">
        <f>IF(L10&lt;=20%,"Muy baja",IF(L10&lt;=40%,"Baja",IF(L10&lt;=60%,"Media",IF(L10&lt;=80%,"Alta",IF(L10&lt;=100%,"Muy alta",IF(L10&gt;=100%,"Muy alta",""))))))</f>
        <v>Muy alta</v>
      </c>
      <c r="W10" s="58"/>
      <c r="X10" s="775" t="str">
        <f>IF(U10=20%,"Leve",IF(U10=40%,"Menor",IF(U10=60%,"Moderado",IF(U10=80%,"Mayor",IF(U10=100%,"Catastrófico","")))))</f>
        <v>Moderado</v>
      </c>
      <c r="Y10" s="58"/>
      <c r="Z10" s="777" t="s">
        <v>169</v>
      </c>
      <c r="AA10" s="759">
        <f>IF(Z10="Bajo",25%,IF(Z10="Moderado",50%,IF(Z10="Alto",75%,IF(Z10="Extremo",100%,""))))</f>
        <v>0.75</v>
      </c>
      <c r="AB10" s="761"/>
      <c r="AC10" s="253" t="s">
        <v>1014</v>
      </c>
      <c r="AD10" s="249" t="s">
        <v>57</v>
      </c>
      <c r="AE10" s="250">
        <f t="shared" si="0"/>
        <v>0.25</v>
      </c>
      <c r="AF10" s="251" t="s">
        <v>214</v>
      </c>
      <c r="AG10" s="250">
        <f t="shared" si="1"/>
        <v>0.15</v>
      </c>
      <c r="AH10" s="250">
        <f t="shared" si="2"/>
        <v>0.4</v>
      </c>
      <c r="AI10" s="252" t="s">
        <v>24</v>
      </c>
      <c r="AJ10" s="251" t="s">
        <v>505</v>
      </c>
      <c r="AK10" s="271">
        <f>+AH10*AA10</f>
        <v>0.30000000000000004</v>
      </c>
      <c r="AL10" s="363">
        <f>+AA10-AK10</f>
        <v>0.44999999999999996</v>
      </c>
      <c r="AM10" s="763" t="str">
        <f>+IF(C10="Corrupción","Moderado",IF(AL11&lt;=25%,"Bajo",IF(AL11&lt;=50%,"Moderado",IF(AL11&lt;=75%,"Alto",IF(AL11&gt;75%,"Extremo","")))))</f>
        <v>Moderado</v>
      </c>
      <c r="AN10" s="765" t="s">
        <v>59</v>
      </c>
      <c r="AO10" s="149">
        <v>1</v>
      </c>
      <c r="AP10" s="33" t="s">
        <v>509</v>
      </c>
      <c r="AQ10" s="366" t="s">
        <v>1016</v>
      </c>
      <c r="AR10" s="293">
        <v>45658</v>
      </c>
    </row>
    <row r="11" spans="1:47" ht="90.75" thickBot="1">
      <c r="A11" s="786"/>
      <c r="B11" s="782"/>
      <c r="C11" s="782"/>
      <c r="D11" s="782"/>
      <c r="E11" s="780"/>
      <c r="F11" s="780"/>
      <c r="G11" s="957"/>
      <c r="H11" s="1220"/>
      <c r="I11" s="782"/>
      <c r="J11" s="782"/>
      <c r="K11" s="782"/>
      <c r="L11" s="784"/>
      <c r="M11" s="780"/>
      <c r="N11" s="780"/>
      <c r="O11" s="780"/>
      <c r="P11" s="780"/>
      <c r="Q11" s="782"/>
      <c r="R11" s="780"/>
      <c r="S11" s="768"/>
      <c r="T11" s="772"/>
      <c r="U11" s="772"/>
      <c r="V11" s="774"/>
      <c r="W11" s="59"/>
      <c r="X11" s="776"/>
      <c r="Y11" s="59"/>
      <c r="Z11" s="778"/>
      <c r="AA11" s="760"/>
      <c r="AB11" s="762"/>
      <c r="AC11" s="254" t="s">
        <v>1029</v>
      </c>
      <c r="AD11" s="215" t="s">
        <v>57</v>
      </c>
      <c r="AE11" s="255">
        <f>IF(AD11="Preventivo",25%,IF(AD11="Detectivo",15%,IF(AD11="Correctivo",10%,"")))</f>
        <v>0.25</v>
      </c>
      <c r="AF11" s="155" t="s">
        <v>214</v>
      </c>
      <c r="AG11" s="255">
        <f>IF(AF11="Manual",15%,IF(AF11="Automático",25%,""))</f>
        <v>0.15</v>
      </c>
      <c r="AH11" s="255">
        <f>+AG11+AE11</f>
        <v>0.4</v>
      </c>
      <c r="AI11" s="358" t="s">
        <v>24</v>
      </c>
      <c r="AJ11" s="153" t="s">
        <v>1030</v>
      </c>
      <c r="AK11" s="272">
        <f>+AL10*AH11</f>
        <v>0.18</v>
      </c>
      <c r="AL11" s="364">
        <f>+AL10-AK11</f>
        <v>0.26999999999999996</v>
      </c>
      <c r="AM11" s="764"/>
      <c r="AN11" s="766"/>
      <c r="AO11" s="149">
        <v>2</v>
      </c>
      <c r="AP11" s="33" t="s">
        <v>1031</v>
      </c>
      <c r="AQ11" s="366" t="s">
        <v>1016</v>
      </c>
      <c r="AR11" s="293">
        <v>45658</v>
      </c>
    </row>
    <row r="12" spans="1:47" ht="128.25" customHeight="1">
      <c r="A12" s="785" t="s">
        <v>51</v>
      </c>
      <c r="B12" s="781" t="s">
        <v>108</v>
      </c>
      <c r="C12" s="781" t="s">
        <v>58</v>
      </c>
      <c r="D12" s="781" t="s">
        <v>79</v>
      </c>
      <c r="E12" s="779" t="s">
        <v>80</v>
      </c>
      <c r="F12" s="1231" t="s">
        <v>1353</v>
      </c>
      <c r="G12" s="779" t="s">
        <v>463</v>
      </c>
      <c r="H12" s="781" t="s">
        <v>500</v>
      </c>
      <c r="I12" s="781" t="s">
        <v>501</v>
      </c>
      <c r="J12" s="781" t="s">
        <v>99</v>
      </c>
      <c r="K12" s="781">
        <v>1</v>
      </c>
      <c r="L12" s="783">
        <f>IF(J12="Diaria",+(K12/360),IF(J12="Mensual",+(K12/12),IF(J12="Bimestral",+(K12/6),IF(J12="Trimestral",+(K12/4),IF(J12="Semestral",+(K12/2),IF(J12="Anual",+(K12/1),""))))))</f>
        <v>1</v>
      </c>
      <c r="M12" s="779" t="s">
        <v>30</v>
      </c>
      <c r="N12" s="779">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1233" t="s">
        <v>1351</v>
      </c>
      <c r="P12" s="779" t="str">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
      </c>
      <c r="Q12" s="781" t="s">
        <v>73</v>
      </c>
      <c r="R12" s="779">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67" t="s">
        <v>60</v>
      </c>
      <c r="T12" s="769" t="s">
        <v>28</v>
      </c>
      <c r="U12" s="771">
        <f>+MAX(N12,P12,R12)</f>
        <v>0.2</v>
      </c>
      <c r="V12" s="773" t="str">
        <f>IF(L12&lt;=20%,"Muy baja",IF(L12&lt;=40%,"Baja",IF(L12&lt;=60%,"Media",IF(L12&lt;=80%,"Alta",IF(L12&lt;=100%,"Muy alta",IF(L12&gt;=100%,"Muy alta",""))))))</f>
        <v>Muy alta</v>
      </c>
      <c r="W12" s="58"/>
      <c r="X12" s="775" t="str">
        <f>IF(U12=20%,"Leve",IF(U12=40%,"Menor",IF(U12=60%,"Moderado",IF(U12=80%,"Mayor",IF(U12=100%,"Catastrófico","")))))</f>
        <v>Leve</v>
      </c>
      <c r="Y12" s="58"/>
      <c r="Z12" s="777" t="s">
        <v>169</v>
      </c>
      <c r="AA12" s="759">
        <f>IF(Z12="Bajo",25%,IF(Z12="Moderado",50%,IF(Z12="Alto",75%,IF(Z12="Extremo",100%,""))))</f>
        <v>0.75</v>
      </c>
      <c r="AB12" s="761"/>
      <c r="AC12" s="152" t="s">
        <v>1014</v>
      </c>
      <c r="AD12" s="261" t="s">
        <v>57</v>
      </c>
      <c r="AE12" s="250">
        <f t="shared" si="0"/>
        <v>0.25</v>
      </c>
      <c r="AF12" s="262" t="s">
        <v>214</v>
      </c>
      <c r="AG12" s="250">
        <f t="shared" si="1"/>
        <v>0.15</v>
      </c>
      <c r="AH12" s="250">
        <f t="shared" si="2"/>
        <v>0.4</v>
      </c>
      <c r="AI12" s="252" t="s">
        <v>24</v>
      </c>
      <c r="AJ12" s="251" t="s">
        <v>505</v>
      </c>
      <c r="AK12" s="271">
        <f>+AH12*AA12</f>
        <v>0.30000000000000004</v>
      </c>
      <c r="AL12" s="363">
        <f>+AA12-AK12</f>
        <v>0.44999999999999996</v>
      </c>
      <c r="AM12" s="763" t="str">
        <f>+IF(C12="Corrupción","Moderado",IF(AL13&lt;=25%,"Bajo",IF(AL13&lt;=50%,"Moderado",IF(AL13&lt;=75%,"Alto",IF(AL13&gt;75%,"Extremo","")))))</f>
        <v>Moderado</v>
      </c>
      <c r="AN12" s="1228" t="s">
        <v>59</v>
      </c>
      <c r="AO12" s="149">
        <v>1</v>
      </c>
      <c r="AP12" s="322" t="s">
        <v>509</v>
      </c>
      <c r="AQ12" s="366" t="s">
        <v>1016</v>
      </c>
      <c r="AR12" s="293">
        <v>45658</v>
      </c>
    </row>
    <row r="13" spans="1:47" ht="60.75" thickBot="1">
      <c r="A13" s="786"/>
      <c r="B13" s="782"/>
      <c r="C13" s="782"/>
      <c r="D13" s="782"/>
      <c r="E13" s="780"/>
      <c r="F13" s="1232"/>
      <c r="G13" s="780"/>
      <c r="H13" s="782"/>
      <c r="I13" s="782"/>
      <c r="J13" s="782"/>
      <c r="K13" s="782"/>
      <c r="L13" s="784"/>
      <c r="M13" s="780"/>
      <c r="N13" s="780"/>
      <c r="O13" s="1234"/>
      <c r="P13" s="780"/>
      <c r="Q13" s="782"/>
      <c r="R13" s="780"/>
      <c r="S13" s="768"/>
      <c r="T13" s="770"/>
      <c r="U13" s="772"/>
      <c r="V13" s="774"/>
      <c r="W13" s="59"/>
      <c r="X13" s="776"/>
      <c r="Y13" s="59"/>
      <c r="Z13" s="778"/>
      <c r="AA13" s="760"/>
      <c r="AB13" s="762"/>
      <c r="AC13" s="153" t="s">
        <v>1354</v>
      </c>
      <c r="AD13" s="153" t="s">
        <v>57</v>
      </c>
      <c r="AE13" s="255">
        <f t="shared" si="0"/>
        <v>0.25</v>
      </c>
      <c r="AF13" s="263" t="s">
        <v>214</v>
      </c>
      <c r="AG13" s="255">
        <f t="shared" si="1"/>
        <v>0.15</v>
      </c>
      <c r="AH13" s="255">
        <f t="shared" si="2"/>
        <v>0.4</v>
      </c>
      <c r="AI13" s="358" t="s">
        <v>24</v>
      </c>
      <c r="AJ13" s="153" t="s">
        <v>521</v>
      </c>
      <c r="AK13" s="272">
        <f>+AL12*AH13</f>
        <v>0.18</v>
      </c>
      <c r="AL13" s="364">
        <f>+AL12-AK13</f>
        <v>0.26999999999999996</v>
      </c>
      <c r="AM13" s="764"/>
      <c r="AN13" s="1229"/>
      <c r="AO13" s="150">
        <v>2</v>
      </c>
      <c r="AP13" s="60" t="s">
        <v>1032</v>
      </c>
      <c r="AQ13" s="282" t="s">
        <v>525</v>
      </c>
      <c r="AR13" s="113">
        <v>45658</v>
      </c>
    </row>
    <row r="14" spans="1:47" ht="409.6" thickBot="1">
      <c r="A14" s="300" t="s">
        <v>216</v>
      </c>
      <c r="B14" s="346" t="s">
        <v>108</v>
      </c>
      <c r="C14" s="280" t="s">
        <v>92</v>
      </c>
      <c r="D14" s="280" t="s">
        <v>79</v>
      </c>
      <c r="E14" s="280" t="s">
        <v>36</v>
      </c>
      <c r="F14" s="302" t="s">
        <v>594</v>
      </c>
      <c r="G14" s="280" t="s">
        <v>595</v>
      </c>
      <c r="H14" s="280" t="s">
        <v>596</v>
      </c>
      <c r="I14" s="302" t="s">
        <v>597</v>
      </c>
      <c r="J14" s="280" t="s">
        <v>66</v>
      </c>
      <c r="K14" s="280">
        <v>1</v>
      </c>
      <c r="L14" s="283">
        <v>2.7777777777777779E-3</v>
      </c>
      <c r="M14" s="280" t="s">
        <v>30</v>
      </c>
      <c r="N14" s="28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0" t="s">
        <v>64</v>
      </c>
      <c r="P14" s="28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0" t="s">
        <v>73</v>
      </c>
      <c r="R14" s="28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6" t="s">
        <v>60</v>
      </c>
      <c r="T14" s="276" t="s">
        <v>45</v>
      </c>
      <c r="U14" s="276">
        <f>+MAX(N14,P14,R14)</f>
        <v>0.6</v>
      </c>
      <c r="V14" s="287" t="str">
        <f>IF(L14&lt;=20%,"Muy baja",IF(L14&lt;=40%,"Baja",IF(L14&lt;=60%,"Media",IF(L14&lt;=80%,"Alta",IF(L14&lt;=100%,"Muy alta",IF(L14&gt;=100%,"Muy alta",""))))))</f>
        <v>Muy baja</v>
      </c>
      <c r="W14" s="269">
        <f>+IFERROR(VLOOKUP(V14,Fórmula!$F$1:$G$6,2,FALSE),"")</f>
        <v>0.2</v>
      </c>
      <c r="X14" s="278" t="str">
        <f>IF(U14=20%,"Leve",IF(U14=40%,"Menor",IF(U14=60%,"Moderado",IF(U14=80%,"Mayor",IF(U14=100%,"Catastrófico","")))))</f>
        <v>Moderado</v>
      </c>
      <c r="Y14" s="295" t="s">
        <v>56</v>
      </c>
      <c r="Z14" s="273" t="str">
        <f>+IFERROR(VLOOKUP(V14&amp;X14,Fórmula!$C$2:$D$26,2,FALSE),"")</f>
        <v>Moderado</v>
      </c>
      <c r="AA14" s="295" t="s">
        <v>56</v>
      </c>
      <c r="AB14" s="510" t="s">
        <v>598</v>
      </c>
      <c r="AC14" s="57" t="s">
        <v>639</v>
      </c>
      <c r="AD14" s="49" t="s">
        <v>57</v>
      </c>
      <c r="AE14" s="255">
        <f t="shared" si="0"/>
        <v>0.25</v>
      </c>
      <c r="AF14" s="72" t="s">
        <v>214</v>
      </c>
      <c r="AG14" s="255">
        <f t="shared" si="1"/>
        <v>0.15</v>
      </c>
      <c r="AH14" s="255">
        <f t="shared" si="2"/>
        <v>0.4</v>
      </c>
      <c r="AI14" s="302" t="s">
        <v>24</v>
      </c>
      <c r="AJ14" s="302" t="s">
        <v>638</v>
      </c>
      <c r="AK14" s="280" t="s">
        <v>24</v>
      </c>
      <c r="AL14" s="363">
        <v>0.3</v>
      </c>
      <c r="AM14" s="415" t="s">
        <v>56</v>
      </c>
      <c r="AN14" s="409" t="s">
        <v>59</v>
      </c>
      <c r="AO14" s="416">
        <v>1</v>
      </c>
      <c r="AP14" s="285" t="s">
        <v>600</v>
      </c>
      <c r="AQ14" s="30" t="s">
        <v>160</v>
      </c>
      <c r="AR14" s="30">
        <v>45658</v>
      </c>
    </row>
    <row r="15" spans="1:47" s="571" customFormat="1" ht="409.5">
      <c r="A15" s="556" t="s">
        <v>51</v>
      </c>
      <c r="B15" s="29" t="s">
        <v>1180</v>
      </c>
      <c r="C15" s="29" t="s">
        <v>58</v>
      </c>
      <c r="D15" s="29" t="s">
        <v>79</v>
      </c>
      <c r="E15" s="29" t="s">
        <v>80</v>
      </c>
      <c r="F15" s="40" t="s">
        <v>1177</v>
      </c>
      <c r="G15" s="181" t="s">
        <v>532</v>
      </c>
      <c r="H15" s="576" t="s">
        <v>1178</v>
      </c>
      <c r="I15" s="40" t="s">
        <v>1179</v>
      </c>
      <c r="J15" s="557" t="s">
        <v>95</v>
      </c>
      <c r="K15" s="558">
        <v>1</v>
      </c>
      <c r="L15" s="559">
        <f>IF(J15="Diaria",+(K15/360),IF(J15="Mensual",+(K15/12),IF(J15="Bimestral",+(K15/6),IF(J15="Trimestral",+(K15/4),IF(J15="Semestral",+(K15/2),IF(J15="Anual",+(K15/1),""))))))</f>
        <v>0.5</v>
      </c>
      <c r="M15" s="558" t="s">
        <v>47</v>
      </c>
      <c r="N15" s="542">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560" t="s">
        <v>76</v>
      </c>
      <c r="P15" s="542"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558" t="s">
        <v>73</v>
      </c>
      <c r="R15" s="54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561" t="s">
        <v>60</v>
      </c>
      <c r="T15" s="561" t="s">
        <v>73</v>
      </c>
      <c r="U15" s="562">
        <f>+MAX(N15,P15,R15)</f>
        <v>0.4</v>
      </c>
      <c r="V15" s="563" t="str">
        <f>IF(L15&lt;=20%,"Muy baja",IF(L15&lt;=40%,"Baja",IF(L15&lt;=60%,"Media",IF(L15&lt;=80%,"Alta",IF(L15&lt;=100%,"Muy alta",IF(L15&gt;=100%,"Muy alta",""))))))</f>
        <v>Media</v>
      </c>
      <c r="W15" s="564">
        <f>+IFERROR(VLOOKUP(V15,[3]Fórmula!$F$1:$G$6,2,FALSE),"")</f>
        <v>0.6</v>
      </c>
      <c r="X15" s="565" t="s">
        <v>56</v>
      </c>
      <c r="Y15" s="564">
        <f>+IFERROR(VLOOKUP(X15,[3]Fórmula!$H$1:$I$6,2,FALSE),"")</f>
        <v>0.6</v>
      </c>
      <c r="Z15" s="565" t="str">
        <f>+IFERROR(VLOOKUP(V15&amp;X15,[3]Fórmula!$C$2:$D$26,2,FALSE),"")</f>
        <v>Moderado</v>
      </c>
      <c r="AA15" s="566">
        <f>IF(Z15="Bajo",25%,IF(Z15="Moderado",50%,IF(Z15="Alto",75%,IF(Z15="Extremo",100%,""))))</f>
        <v>0.5</v>
      </c>
      <c r="AB15" s="567"/>
      <c r="AC15" s="557" t="s">
        <v>1224</v>
      </c>
      <c r="AD15" s="40" t="s">
        <v>57</v>
      </c>
      <c r="AE15" s="543">
        <f t="shared" si="0"/>
        <v>0.25</v>
      </c>
      <c r="AF15" s="40" t="s">
        <v>214</v>
      </c>
      <c r="AG15" s="543">
        <f t="shared" si="1"/>
        <v>0.15</v>
      </c>
      <c r="AH15" s="543">
        <f t="shared" si="2"/>
        <v>0.4</v>
      </c>
      <c r="AI15" s="40" t="s">
        <v>215</v>
      </c>
      <c r="AJ15" s="40" t="s">
        <v>24</v>
      </c>
      <c r="AK15" s="40" t="s">
        <v>1225</v>
      </c>
      <c r="AL15" s="29">
        <f>+AA15*AH15</f>
        <v>0.2</v>
      </c>
      <c r="AM15" s="296" t="s">
        <v>56</v>
      </c>
      <c r="AN15" s="381" t="s">
        <v>59</v>
      </c>
      <c r="AO15" s="570"/>
      <c r="AP15" s="181"/>
      <c r="AQ15" s="46"/>
      <c r="AR15" s="572"/>
    </row>
    <row r="16" spans="1:47" ht="290.25" customHeight="1">
      <c r="A16" s="591" t="s">
        <v>216</v>
      </c>
      <c r="B16" s="346" t="s">
        <v>29</v>
      </c>
      <c r="C16" s="346" t="s">
        <v>92</v>
      </c>
      <c r="D16" s="346" t="s">
        <v>79</v>
      </c>
      <c r="E16" s="346" t="s">
        <v>36</v>
      </c>
      <c r="F16" s="348" t="s">
        <v>1252</v>
      </c>
      <c r="G16" s="346" t="s">
        <v>1214</v>
      </c>
      <c r="H16" s="592" t="s">
        <v>824</v>
      </c>
      <c r="I16" s="348" t="s">
        <v>825</v>
      </c>
      <c r="J16" s="346" t="s">
        <v>66</v>
      </c>
      <c r="K16" s="346">
        <v>1</v>
      </c>
      <c r="L16" s="587">
        <f>IF(J16="Diaria",+(K16/360),IF(J16="Mensual",+(K16/12),IF(J16="Bimestral",+(K16/6),IF(J16="Trimestral",+(K16/4),IF(J16="Semestral",+(K16/2),IF(J16="Anual",+(K16/1),""))))))</f>
        <v>8.3333333333333329E-2</v>
      </c>
      <c r="M16" s="346" t="s">
        <v>73</v>
      </c>
      <c r="N16" s="34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6" t="s">
        <v>31</v>
      </c>
      <c r="P16" s="34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6" t="s">
        <v>73</v>
      </c>
      <c r="R16" s="34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586" t="s">
        <v>60</v>
      </c>
      <c r="T16" s="586" t="s">
        <v>45</v>
      </c>
      <c r="U16" s="586">
        <f>+MAX(N16,P16,R16)</f>
        <v>0.2</v>
      </c>
      <c r="V16" s="588" t="str">
        <f>IF(L16&lt;=20%,"Muy baja",IF(L16&lt;=40%,"Baja",IF(L16&lt;=60%,"Media",IF(L16&lt;=80%,"Alta",IF(L16&lt;=100%,"Muy alta",IF(L16&gt;=100%,"Muy alta",""))))))</f>
        <v>Muy baja</v>
      </c>
      <c r="W16" s="590">
        <f>+IFERROR(VLOOKUP(V16,Fórmula!$F$1:$G$6,2,FALSE),"")</f>
        <v>0.2</v>
      </c>
      <c r="X16" s="588" t="str">
        <f>IF(U16=20%,"Leve",IF(U16=40%,"Menor",IF(U16=60%,"Moderado",IF(U16=80%,"Mayor",IF(U16=100%,"Catastrófico","")))))</f>
        <v>Leve</v>
      </c>
      <c r="Y16" s="590">
        <f>+IFERROR(VLOOKUP(X16,Fórmula!$H$1:$I$6,2,FALSE),"")</f>
        <v>0.2</v>
      </c>
      <c r="Z16" s="350" t="str">
        <f>+IFERROR(VLOOKUP(V16&amp;X16,Fórmula!$C$2:$D$26,2,FALSE),"")</f>
        <v>Bajo</v>
      </c>
      <c r="AA16" s="594">
        <f>IF(Z16="Bajo",25%,IF(Z16="Moderado",50%,IF(Z16="Alto",75%,IF(Z16="Extremo",100%,""))))</f>
        <v>0.25</v>
      </c>
      <c r="AB16" s="593" t="s">
        <v>826</v>
      </c>
      <c r="AC16" s="400" t="s">
        <v>1254</v>
      </c>
      <c r="AD16" s="71" t="s">
        <v>57</v>
      </c>
      <c r="AE16" s="72">
        <f>IF(AD16="Preventivo",25%,IF(AD16="Detectivo",15%,IF(AD16="Correctivo",10%,"")))</f>
        <v>0.25</v>
      </c>
      <c r="AF16" s="348" t="s">
        <v>729</v>
      </c>
      <c r="AG16" s="72">
        <f>IF(AF16="Manual",15%,IF(AF16="Automático",25%,""))</f>
        <v>0.25</v>
      </c>
      <c r="AH16" s="72">
        <f>+AG16+AE16</f>
        <v>0.5</v>
      </c>
      <c r="AI16" s="346" t="s">
        <v>24</v>
      </c>
      <c r="AJ16" s="348" t="s">
        <v>827</v>
      </c>
      <c r="AK16" s="348">
        <f>+AH16*AA16</f>
        <v>0.125</v>
      </c>
      <c r="AL16" s="73">
        <f>+AA16-AK16</f>
        <v>0.125</v>
      </c>
      <c r="AM16" s="350" t="s">
        <v>168</v>
      </c>
      <c r="AN16" s="589" t="s">
        <v>59</v>
      </c>
      <c r="AO16" s="134">
        <v>1</v>
      </c>
      <c r="AP16" s="93"/>
      <c r="AQ16" s="291"/>
      <c r="AR16" s="36"/>
      <c r="AS16" s="36"/>
      <c r="AT16" s="294"/>
      <c r="AU16" s="34"/>
    </row>
    <row r="17" spans="23:38">
      <c r="W17" s="20"/>
      <c r="Y17" s="20"/>
      <c r="AE17" s="20"/>
      <c r="AF17" s="20"/>
      <c r="AG17" s="20"/>
      <c r="AH17" s="20"/>
      <c r="AL17" s="23"/>
    </row>
    <row r="18" spans="23:38">
      <c r="W18" s="20"/>
      <c r="Y18" s="20"/>
      <c r="AE18" s="20"/>
      <c r="AF18" s="20"/>
      <c r="AG18" s="20"/>
      <c r="AH18" s="20"/>
      <c r="AL18" s="23"/>
    </row>
    <row r="19" spans="23:38">
      <c r="W19" s="20"/>
      <c r="Y19" s="20"/>
      <c r="AE19" s="20"/>
      <c r="AF19" s="20"/>
      <c r="AG19" s="20"/>
      <c r="AH19" s="20"/>
      <c r="AL19" s="23"/>
    </row>
    <row r="20" spans="23:38">
      <c r="W20" s="20"/>
      <c r="Y20" s="20"/>
      <c r="AE20" s="20"/>
      <c r="AF20" s="20"/>
      <c r="AG20" s="20"/>
      <c r="AH20" s="20"/>
      <c r="AL20" s="23"/>
    </row>
    <row r="21" spans="23:38">
      <c r="W21" s="20"/>
      <c r="Y21" s="20"/>
      <c r="AE21" s="20"/>
      <c r="AF21" s="20"/>
      <c r="AG21" s="20"/>
      <c r="AH21" s="20"/>
      <c r="AL21" s="23"/>
    </row>
    <row r="22" spans="23:38">
      <c r="W22" s="20"/>
      <c r="Y22" s="20"/>
      <c r="AE22" s="20"/>
      <c r="AF22" s="20"/>
      <c r="AG22" s="20"/>
      <c r="AH22" s="20"/>
      <c r="AL22" s="23"/>
    </row>
    <row r="23" spans="23:38">
      <c r="W23" s="20"/>
      <c r="Y23" s="20"/>
      <c r="AE23" s="20"/>
      <c r="AF23" s="20"/>
      <c r="AG23" s="20"/>
      <c r="AH23" s="20"/>
      <c r="AL23" s="23"/>
    </row>
    <row r="24" spans="23:38">
      <c r="W24" s="20"/>
      <c r="Y24" s="20"/>
      <c r="AE24" s="20"/>
      <c r="AF24" s="20"/>
      <c r="AG24" s="20"/>
      <c r="AH24" s="20"/>
      <c r="AL24" s="23"/>
    </row>
    <row r="25" spans="23:38">
      <c r="W25" s="20"/>
      <c r="Y25" s="20"/>
      <c r="AE25" s="20"/>
      <c r="AF25" s="20"/>
      <c r="AG25" s="20"/>
      <c r="AH25" s="20"/>
      <c r="AL25" s="23"/>
    </row>
    <row r="26" spans="23:38">
      <c r="W26" s="20"/>
      <c r="Y26" s="20"/>
      <c r="AE26" s="20"/>
      <c r="AF26" s="20"/>
      <c r="AG26" s="20"/>
      <c r="AH26" s="20"/>
      <c r="AL26" s="23"/>
    </row>
    <row r="27" spans="23:38">
      <c r="W27" s="20"/>
      <c r="Y27" s="20"/>
      <c r="AE27" s="20"/>
      <c r="AF27" s="20"/>
      <c r="AG27" s="20"/>
      <c r="AH27" s="20"/>
      <c r="AL27" s="23"/>
    </row>
    <row r="28" spans="23:38">
      <c r="W28" s="20"/>
      <c r="Y28" s="20"/>
      <c r="AE28" s="20"/>
      <c r="AF28" s="20"/>
      <c r="AG28" s="20"/>
      <c r="AH28" s="20"/>
      <c r="AL28" s="23"/>
    </row>
    <row r="29" spans="23:38">
      <c r="W29" s="20"/>
      <c r="Y29" s="20"/>
      <c r="AE29" s="20"/>
      <c r="AF29" s="20"/>
      <c r="AG29" s="20"/>
      <c r="AH29" s="20"/>
      <c r="AL29" s="23"/>
    </row>
    <row r="30" spans="23:38">
      <c r="W30" s="20"/>
      <c r="Y30" s="20"/>
      <c r="AE30" s="20"/>
      <c r="AF30" s="20"/>
      <c r="AG30" s="20"/>
      <c r="AH30" s="20"/>
      <c r="AL30" s="23"/>
    </row>
    <row r="31" spans="23:38">
      <c r="W31" s="20"/>
      <c r="Y31" s="20"/>
      <c r="AE31" s="20"/>
      <c r="AF31" s="20"/>
      <c r="AG31" s="20"/>
      <c r="AH31" s="20"/>
      <c r="AL31" s="23"/>
    </row>
    <row r="32" spans="23:38">
      <c r="W32" s="20"/>
      <c r="Y32" s="20"/>
      <c r="AE32" s="20"/>
      <c r="AF32" s="20"/>
      <c r="AG32" s="20"/>
      <c r="AH32" s="20"/>
      <c r="AL32" s="23"/>
    </row>
    <row r="33" spans="23:38">
      <c r="W33" s="20"/>
      <c r="Y33" s="20"/>
      <c r="AE33" s="20"/>
      <c r="AF33" s="20"/>
      <c r="AG33" s="20"/>
      <c r="AH33" s="20"/>
      <c r="AL33" s="23"/>
    </row>
    <row r="34" spans="23:38">
      <c r="W34" s="20"/>
      <c r="Y34" s="20"/>
      <c r="AE34" s="20"/>
      <c r="AF34" s="20"/>
      <c r="AG34" s="20"/>
      <c r="AH34" s="20"/>
      <c r="AL34" s="23"/>
    </row>
    <row r="35" spans="23:38">
      <c r="W35" s="20"/>
      <c r="Y35" s="20"/>
      <c r="AE35" s="20"/>
      <c r="AF35" s="20"/>
      <c r="AG35" s="20"/>
      <c r="AH35" s="20"/>
      <c r="AL35" s="23"/>
    </row>
    <row r="36" spans="23:38">
      <c r="W36" s="20"/>
      <c r="Y36" s="20"/>
      <c r="AE36" s="20"/>
      <c r="AF36" s="20"/>
      <c r="AG36" s="20"/>
      <c r="AH36" s="20"/>
      <c r="AL36" s="23"/>
    </row>
    <row r="37" spans="23:38">
      <c r="W37" s="20"/>
      <c r="Y37" s="20"/>
      <c r="AE37" s="20"/>
      <c r="AF37" s="20"/>
      <c r="AG37" s="20"/>
      <c r="AH37" s="20"/>
      <c r="AL37" s="23"/>
    </row>
    <row r="38" spans="23:38">
      <c r="W38" s="20"/>
      <c r="Y38" s="20"/>
      <c r="AE38" s="20"/>
      <c r="AF38" s="20"/>
      <c r="AG38" s="20"/>
      <c r="AH38" s="20"/>
      <c r="AL38" s="23"/>
    </row>
    <row r="39" spans="23:38">
      <c r="W39" s="20"/>
      <c r="Y39" s="20"/>
      <c r="AE39" s="20"/>
      <c r="AF39" s="20"/>
      <c r="AG39" s="20"/>
      <c r="AH39" s="20"/>
      <c r="AL39" s="23"/>
    </row>
    <row r="40" spans="23:38">
      <c r="W40" s="20"/>
      <c r="Y40" s="20"/>
      <c r="AE40" s="20"/>
      <c r="AF40" s="20"/>
      <c r="AG40" s="20"/>
      <c r="AH40" s="20"/>
      <c r="AL40" s="23"/>
    </row>
    <row r="41" spans="23:38">
      <c r="W41" s="20"/>
      <c r="Y41" s="20"/>
      <c r="AE41" s="20"/>
      <c r="AF41" s="20"/>
      <c r="AG41" s="20"/>
      <c r="AH41" s="20"/>
      <c r="AL41" s="23"/>
    </row>
    <row r="42" spans="23:38">
      <c r="W42" s="20"/>
      <c r="Y42" s="20"/>
      <c r="AE42" s="20"/>
      <c r="AF42" s="20"/>
      <c r="AG42" s="20"/>
      <c r="AH42" s="20"/>
      <c r="AL42" s="23"/>
    </row>
    <row r="43" spans="23:38">
      <c r="W43" s="20"/>
      <c r="Y43" s="20"/>
      <c r="AE43" s="20"/>
      <c r="AF43" s="20"/>
      <c r="AG43" s="20"/>
      <c r="AH43" s="20"/>
      <c r="AL43" s="23"/>
    </row>
    <row r="44" spans="23:38">
      <c r="W44" s="20"/>
      <c r="Y44" s="20"/>
      <c r="AE44" s="20"/>
      <c r="AF44" s="20"/>
      <c r="AG44" s="20"/>
      <c r="AH44" s="20"/>
      <c r="AL44" s="23"/>
    </row>
    <row r="45" spans="23:38">
      <c r="W45" s="20"/>
      <c r="Y45" s="20"/>
      <c r="AE45" s="20"/>
      <c r="AF45" s="20"/>
      <c r="AG45" s="20"/>
      <c r="AH45" s="20"/>
      <c r="AL45" s="23"/>
    </row>
    <row r="46" spans="23:38">
      <c r="W46" s="20"/>
      <c r="Y46" s="20"/>
      <c r="AE46" s="20"/>
      <c r="AF46" s="20"/>
      <c r="AG46" s="20"/>
      <c r="AH46" s="20"/>
      <c r="AL46" s="23"/>
    </row>
    <row r="47" spans="23:38">
      <c r="W47" s="20"/>
      <c r="Y47" s="20"/>
      <c r="AE47" s="20"/>
      <c r="AF47" s="20"/>
      <c r="AG47" s="20"/>
      <c r="AH47" s="20"/>
      <c r="AL47" s="23"/>
    </row>
    <row r="48" spans="23:38">
      <c r="W48" s="20"/>
      <c r="Y48" s="20"/>
      <c r="AE48" s="20"/>
      <c r="AF48" s="20"/>
      <c r="AG48" s="20"/>
      <c r="AH48" s="20"/>
      <c r="AL48" s="23"/>
    </row>
    <row r="49" spans="23:38">
      <c r="W49" s="20"/>
      <c r="Y49" s="20"/>
      <c r="AE49" s="20"/>
      <c r="AF49" s="20"/>
      <c r="AG49" s="20"/>
      <c r="AH49" s="20"/>
      <c r="AL49" s="23"/>
    </row>
    <row r="50" spans="23:38">
      <c r="W50" s="20"/>
      <c r="Y50" s="20"/>
      <c r="AE50" s="20"/>
      <c r="AF50" s="20"/>
      <c r="AG50" s="20"/>
      <c r="AH50" s="20"/>
      <c r="AL50" s="23"/>
    </row>
    <row r="51" spans="23:38">
      <c r="W51" s="20"/>
      <c r="Y51" s="20"/>
      <c r="AE51" s="20"/>
      <c r="AF51" s="20"/>
      <c r="AG51" s="20"/>
      <c r="AH51" s="20"/>
      <c r="AL51" s="23"/>
    </row>
    <row r="52" spans="23:38">
      <c r="W52" s="20"/>
      <c r="Y52" s="20"/>
      <c r="AE52" s="20"/>
      <c r="AF52" s="20"/>
      <c r="AG52" s="20"/>
      <c r="AH52" s="20"/>
      <c r="AL52" s="23"/>
    </row>
    <row r="53" spans="23:38">
      <c r="W53" s="20"/>
      <c r="Y53" s="20"/>
      <c r="AE53" s="20"/>
      <c r="AF53" s="20"/>
      <c r="AG53" s="20"/>
      <c r="AH53" s="20"/>
      <c r="AL53" s="23"/>
    </row>
    <row r="54" spans="23:38">
      <c r="W54" s="20"/>
      <c r="Y54" s="20"/>
      <c r="AE54" s="20"/>
      <c r="AF54" s="20"/>
      <c r="AG54" s="20"/>
      <c r="AH54" s="20"/>
      <c r="AL54" s="23"/>
    </row>
    <row r="55" spans="23:38">
      <c r="W55" s="20"/>
      <c r="Y55" s="20"/>
      <c r="AE55" s="20"/>
      <c r="AF55" s="20"/>
      <c r="AG55" s="20"/>
      <c r="AH55" s="20"/>
      <c r="AL55" s="23"/>
    </row>
    <row r="56" spans="23:38">
      <c r="W56" s="20"/>
      <c r="Y56" s="20"/>
      <c r="AE56" s="20"/>
      <c r="AF56" s="20"/>
      <c r="AG56" s="20"/>
      <c r="AH56" s="20"/>
      <c r="AL56" s="23"/>
    </row>
    <row r="57" spans="23:38">
      <c r="W57" s="20"/>
      <c r="Y57" s="20"/>
      <c r="AE57" s="20"/>
      <c r="AF57" s="20"/>
      <c r="AG57" s="20"/>
      <c r="AH57" s="20"/>
      <c r="AL57" s="23"/>
    </row>
    <row r="58" spans="23:38">
      <c r="W58" s="20"/>
      <c r="Y58" s="20"/>
      <c r="AE58" s="20"/>
      <c r="AF58" s="20"/>
      <c r="AG58" s="20"/>
      <c r="AH58" s="20"/>
      <c r="AL58" s="23"/>
    </row>
    <row r="59" spans="23:38">
      <c r="W59" s="20"/>
      <c r="Y59" s="20"/>
      <c r="AE59" s="20"/>
      <c r="AF59" s="20"/>
      <c r="AG59" s="20"/>
      <c r="AH59" s="20"/>
      <c r="AL59" s="23"/>
    </row>
    <row r="60" spans="23:38">
      <c r="W60" s="20"/>
      <c r="Y60" s="20"/>
      <c r="AE60" s="20"/>
      <c r="AF60" s="20"/>
      <c r="AG60" s="20"/>
      <c r="AH60" s="20"/>
      <c r="AL60" s="23"/>
    </row>
    <row r="61" spans="23:38">
      <c r="W61" s="20"/>
      <c r="Y61" s="20"/>
      <c r="AE61" s="20"/>
      <c r="AF61" s="20"/>
      <c r="AG61" s="20"/>
      <c r="AH61" s="20"/>
      <c r="AL61" s="23"/>
    </row>
    <row r="62" spans="23:38">
      <c r="W62" s="20"/>
      <c r="Y62" s="20"/>
      <c r="AE62" s="20"/>
      <c r="AF62" s="20"/>
      <c r="AG62" s="20"/>
      <c r="AH62" s="20"/>
      <c r="AL62" s="23"/>
    </row>
    <row r="63" spans="23:38">
      <c r="W63" s="20"/>
      <c r="Y63" s="20"/>
      <c r="AE63" s="20"/>
      <c r="AF63" s="20"/>
      <c r="AG63" s="20"/>
      <c r="AH63" s="20"/>
      <c r="AL63" s="23"/>
    </row>
    <row r="64" spans="23:38">
      <c r="W64" s="20"/>
      <c r="Y64" s="20"/>
      <c r="AE64" s="20"/>
      <c r="AF64" s="20"/>
      <c r="AG64" s="20"/>
      <c r="AH64" s="20"/>
      <c r="AL64" s="23"/>
    </row>
    <row r="65" spans="23:38">
      <c r="W65" s="20"/>
      <c r="Y65" s="20"/>
      <c r="AE65" s="20"/>
      <c r="AF65" s="20"/>
      <c r="AG65" s="20"/>
      <c r="AH65" s="20"/>
      <c r="AL65" s="23"/>
    </row>
    <row r="66" spans="23:38">
      <c r="W66" s="20"/>
      <c r="Y66" s="20"/>
      <c r="AE66" s="20"/>
      <c r="AF66" s="20"/>
      <c r="AG66" s="20"/>
      <c r="AH66" s="20"/>
      <c r="AL66" s="23"/>
    </row>
    <row r="67" spans="23:38">
      <c r="W67" s="20"/>
      <c r="Y67" s="20"/>
      <c r="AE67" s="20"/>
      <c r="AF67" s="20"/>
      <c r="AG67" s="20"/>
      <c r="AH67" s="20"/>
      <c r="AL67" s="23"/>
    </row>
    <row r="68" spans="23:38">
      <c r="W68" s="20"/>
      <c r="Y68" s="20"/>
      <c r="AE68" s="20"/>
      <c r="AF68" s="20"/>
      <c r="AG68" s="20"/>
      <c r="AH68" s="20"/>
      <c r="AL68" s="23"/>
    </row>
    <row r="69" spans="23:38">
      <c r="W69" s="20"/>
      <c r="Y69" s="20"/>
      <c r="AE69" s="20"/>
      <c r="AF69" s="20"/>
      <c r="AG69" s="20"/>
      <c r="AH69" s="20"/>
      <c r="AL69" s="23"/>
    </row>
    <row r="70" spans="23:38">
      <c r="W70" s="20"/>
      <c r="Y70" s="20"/>
      <c r="AE70" s="20"/>
      <c r="AF70" s="20"/>
      <c r="AG70" s="20"/>
      <c r="AH70" s="20"/>
      <c r="AL70" s="23"/>
    </row>
    <row r="71" spans="23:38">
      <c r="W71" s="20"/>
      <c r="Y71" s="20"/>
      <c r="AE71" s="20"/>
      <c r="AF71" s="20"/>
      <c r="AG71" s="20"/>
      <c r="AH71" s="20"/>
      <c r="AL71" s="23"/>
    </row>
    <row r="72" spans="23:38">
      <c r="W72" s="20"/>
      <c r="Y72" s="20"/>
      <c r="AE72" s="20"/>
      <c r="AF72" s="20"/>
      <c r="AG72" s="20"/>
      <c r="AH72" s="20"/>
      <c r="AL72" s="23"/>
    </row>
    <row r="73" spans="23:38">
      <c r="W73" s="20"/>
      <c r="Y73" s="20"/>
      <c r="AE73" s="20"/>
      <c r="AF73" s="20"/>
      <c r="AG73" s="20"/>
      <c r="AH73" s="20"/>
      <c r="AL73" s="23"/>
    </row>
    <row r="74" spans="23:38">
      <c r="W74" s="20"/>
      <c r="Y74" s="20"/>
      <c r="AE74" s="20"/>
      <c r="AF74" s="20"/>
      <c r="AG74" s="20"/>
      <c r="AH74" s="20"/>
      <c r="AL74" s="23"/>
    </row>
    <row r="75" spans="23:38">
      <c r="W75" s="20"/>
      <c r="Y75" s="20"/>
      <c r="AE75" s="20"/>
      <c r="AF75" s="20"/>
      <c r="AG75" s="20"/>
      <c r="AH75" s="20"/>
      <c r="AL75" s="23"/>
    </row>
    <row r="76" spans="23:38">
      <c r="W76" s="20"/>
      <c r="Y76" s="20"/>
      <c r="AE76" s="20"/>
      <c r="AF76" s="20"/>
      <c r="AG76" s="20"/>
      <c r="AH76" s="20"/>
      <c r="AL76" s="23"/>
    </row>
    <row r="77" spans="23:38">
      <c r="W77" s="20"/>
      <c r="Y77" s="20"/>
      <c r="AE77" s="20"/>
      <c r="AF77" s="20"/>
      <c r="AG77" s="20"/>
      <c r="AH77" s="20"/>
      <c r="AL77" s="23"/>
    </row>
    <row r="78" spans="23:38">
      <c r="W78" s="20"/>
      <c r="Y78" s="20"/>
      <c r="AE78" s="20"/>
      <c r="AF78" s="20"/>
      <c r="AG78" s="20"/>
      <c r="AH78" s="20"/>
      <c r="AL78" s="23"/>
    </row>
    <row r="79" spans="23:38">
      <c r="W79" s="20"/>
      <c r="Y79" s="20"/>
      <c r="AE79" s="20"/>
      <c r="AF79" s="20"/>
      <c r="AG79" s="20"/>
      <c r="AH79" s="20"/>
      <c r="AL79" s="23"/>
    </row>
    <row r="80" spans="23:38">
      <c r="W80" s="20"/>
      <c r="Y80" s="20"/>
      <c r="AE80" s="20"/>
      <c r="AF80" s="20"/>
      <c r="AG80" s="20"/>
      <c r="AH80" s="20"/>
      <c r="AL80" s="23"/>
    </row>
    <row r="81" spans="23:38">
      <c r="W81" s="20"/>
      <c r="Y81" s="20"/>
      <c r="AE81" s="20"/>
      <c r="AF81" s="20"/>
      <c r="AG81" s="20"/>
      <c r="AH81" s="20"/>
      <c r="AL81" s="23"/>
    </row>
    <row r="82" spans="23:38">
      <c r="W82" s="20"/>
      <c r="Y82" s="20"/>
      <c r="AE82" s="20"/>
      <c r="AF82" s="20"/>
      <c r="AG82" s="20"/>
      <c r="AH82" s="20"/>
      <c r="AL82" s="23"/>
    </row>
    <row r="83" spans="23:38">
      <c r="W83" s="20"/>
      <c r="Y83" s="20"/>
      <c r="AE83" s="20"/>
      <c r="AF83" s="20"/>
      <c r="AG83" s="20"/>
      <c r="AH83" s="20"/>
      <c r="AL83" s="23"/>
    </row>
    <row r="84" spans="23:38">
      <c r="W84" s="20"/>
      <c r="Y84" s="20"/>
      <c r="AE84" s="20"/>
      <c r="AF84" s="20"/>
      <c r="AG84" s="20"/>
      <c r="AH84" s="20"/>
      <c r="AL84" s="23"/>
    </row>
    <row r="85" spans="23:38">
      <c r="W85" s="20"/>
      <c r="Y85" s="20"/>
      <c r="AE85" s="20"/>
      <c r="AF85" s="20"/>
      <c r="AG85" s="20"/>
      <c r="AH85" s="20"/>
      <c r="AL85" s="23"/>
    </row>
    <row r="86" spans="23:38">
      <c r="W86" s="20"/>
      <c r="Y86" s="20"/>
      <c r="AE86" s="20"/>
      <c r="AF86" s="20"/>
      <c r="AG86" s="20"/>
      <c r="AH86" s="20"/>
      <c r="AL86" s="23"/>
    </row>
    <row r="87" spans="23:38">
      <c r="W87" s="20"/>
      <c r="Y87" s="20"/>
      <c r="AE87" s="20"/>
      <c r="AF87" s="20"/>
      <c r="AG87" s="20"/>
      <c r="AH87" s="20"/>
      <c r="AL87" s="23"/>
    </row>
    <row r="88" spans="23:38">
      <c r="W88" s="20"/>
      <c r="Y88" s="20"/>
      <c r="AE88" s="20"/>
      <c r="AF88" s="20"/>
      <c r="AG88" s="20"/>
      <c r="AH88" s="20"/>
      <c r="AL88" s="23"/>
    </row>
    <row r="89" spans="23:38">
      <c r="W89" s="20"/>
      <c r="Y89" s="20"/>
      <c r="AE89" s="20"/>
      <c r="AF89" s="20"/>
      <c r="AG89" s="20"/>
      <c r="AH89" s="20"/>
      <c r="AL89" s="23"/>
    </row>
    <row r="90" spans="23:38">
      <c r="W90" s="20"/>
      <c r="Y90" s="20"/>
      <c r="AE90" s="20"/>
      <c r="AF90" s="20"/>
      <c r="AG90" s="20"/>
      <c r="AH90" s="20"/>
      <c r="AL90" s="23"/>
    </row>
    <row r="91" spans="23:38">
      <c r="W91" s="20"/>
      <c r="Y91" s="20"/>
      <c r="AE91" s="20"/>
      <c r="AF91" s="20"/>
      <c r="AG91" s="20"/>
      <c r="AH91" s="20"/>
      <c r="AL91" s="23"/>
    </row>
    <row r="92" spans="23:38">
      <c r="W92" s="20"/>
      <c r="Y92" s="20"/>
      <c r="AE92" s="20"/>
      <c r="AF92" s="20"/>
      <c r="AG92" s="20"/>
      <c r="AH92" s="20"/>
      <c r="AL92" s="23"/>
    </row>
    <row r="93" spans="23:38">
      <c r="W93" s="20"/>
      <c r="Y93" s="20"/>
      <c r="AE93" s="20"/>
      <c r="AF93" s="20"/>
      <c r="AG93" s="20"/>
      <c r="AH93" s="20"/>
      <c r="AL93" s="23"/>
    </row>
    <row r="94" spans="23:38">
      <c r="W94" s="20"/>
      <c r="Y94" s="20"/>
      <c r="AE94" s="20"/>
      <c r="AF94" s="20"/>
      <c r="AG94" s="20"/>
      <c r="AH94" s="20"/>
      <c r="AL94" s="23"/>
    </row>
    <row r="95" spans="23:38">
      <c r="W95" s="20"/>
      <c r="Y95" s="20"/>
      <c r="AE95" s="20"/>
      <c r="AF95" s="20"/>
      <c r="AG95" s="20"/>
      <c r="AH95" s="20"/>
      <c r="AL95" s="23"/>
    </row>
    <row r="96" spans="23:38">
      <c r="W96" s="20"/>
      <c r="Y96" s="20"/>
      <c r="AE96" s="20"/>
      <c r="AF96" s="20"/>
      <c r="AG96" s="20"/>
      <c r="AH96" s="20"/>
      <c r="AL96" s="23"/>
    </row>
    <row r="97" spans="23:38">
      <c r="W97" s="20"/>
      <c r="Y97" s="20"/>
      <c r="AE97" s="20"/>
      <c r="AF97" s="20"/>
      <c r="AG97" s="20"/>
      <c r="AH97" s="20"/>
      <c r="AL97" s="23"/>
    </row>
    <row r="98" spans="23:38">
      <c r="W98" s="20"/>
      <c r="Y98" s="20"/>
      <c r="AE98" s="20"/>
      <c r="AF98" s="20"/>
      <c r="AG98" s="20"/>
      <c r="AH98" s="20"/>
      <c r="AL98" s="23"/>
    </row>
    <row r="99" spans="23:38">
      <c r="W99" s="20"/>
      <c r="Y99" s="20"/>
      <c r="AE99" s="20"/>
      <c r="AF99" s="20"/>
      <c r="AG99" s="20"/>
      <c r="AH99" s="20"/>
      <c r="AL99" s="23"/>
    </row>
    <row r="100" spans="23:38">
      <c r="W100" s="20"/>
      <c r="Y100" s="20"/>
      <c r="AE100" s="20"/>
      <c r="AF100" s="20"/>
      <c r="AG100" s="20"/>
      <c r="AH100" s="20"/>
      <c r="AL100" s="23"/>
    </row>
    <row r="101" spans="23:38">
      <c r="W101" s="20"/>
      <c r="Y101" s="20"/>
      <c r="AE101" s="20"/>
      <c r="AF101" s="20"/>
      <c r="AG101" s="20"/>
      <c r="AH101" s="20"/>
      <c r="AL101" s="23"/>
    </row>
    <row r="102" spans="23:38">
      <c r="W102" s="20"/>
      <c r="Y102" s="20"/>
      <c r="AE102" s="20"/>
      <c r="AF102" s="20"/>
      <c r="AG102" s="20"/>
      <c r="AH102" s="20"/>
      <c r="AL102" s="23"/>
    </row>
    <row r="103" spans="23:38">
      <c r="W103" s="20"/>
      <c r="Y103" s="20"/>
      <c r="AE103" s="20"/>
      <c r="AF103" s="20"/>
      <c r="AG103" s="20"/>
      <c r="AH103" s="20"/>
      <c r="AL103" s="23"/>
    </row>
    <row r="104" spans="23:38">
      <c r="W104" s="20"/>
      <c r="Y104" s="20"/>
      <c r="AE104" s="20"/>
      <c r="AF104" s="20"/>
      <c r="AG104" s="20"/>
      <c r="AH104" s="20"/>
      <c r="AL104" s="23"/>
    </row>
    <row r="105" spans="23:38">
      <c r="W105" s="20"/>
      <c r="Y105" s="20"/>
      <c r="AE105" s="20"/>
      <c r="AF105" s="20"/>
      <c r="AG105" s="20"/>
      <c r="AH105" s="20"/>
      <c r="AL105" s="23"/>
    </row>
    <row r="106" spans="23:38">
      <c r="W106" s="20"/>
      <c r="Y106" s="20"/>
      <c r="AE106" s="20"/>
      <c r="AF106" s="20"/>
      <c r="AG106" s="20"/>
      <c r="AH106" s="20"/>
      <c r="AL106" s="23"/>
    </row>
    <row r="107" spans="23:38">
      <c r="W107" s="20"/>
      <c r="Y107" s="20"/>
      <c r="AE107" s="20"/>
      <c r="AF107" s="20"/>
      <c r="AG107" s="20"/>
      <c r="AH107" s="20"/>
      <c r="AL107" s="23"/>
    </row>
    <row r="108" spans="23:38">
      <c r="W108" s="20"/>
      <c r="Y108" s="20"/>
      <c r="AE108" s="20"/>
      <c r="AF108" s="20"/>
      <c r="AG108" s="20"/>
      <c r="AH108" s="20"/>
      <c r="AL108" s="23"/>
    </row>
    <row r="109" spans="23:38">
      <c r="W109" s="20"/>
      <c r="Y109" s="20"/>
      <c r="AE109" s="20"/>
      <c r="AF109" s="20"/>
      <c r="AG109" s="20"/>
      <c r="AH109" s="20"/>
      <c r="AL109" s="23"/>
    </row>
    <row r="110" spans="23:38">
      <c r="W110" s="20"/>
      <c r="Y110" s="20"/>
      <c r="AE110" s="20"/>
      <c r="AF110" s="20"/>
      <c r="AG110" s="20"/>
      <c r="AH110" s="20"/>
      <c r="AL110" s="23"/>
    </row>
    <row r="111" spans="23:38">
      <c r="W111" s="20"/>
      <c r="Y111" s="20"/>
      <c r="AE111" s="20"/>
      <c r="AF111" s="20"/>
      <c r="AG111" s="20"/>
      <c r="AH111" s="20"/>
      <c r="AL111" s="23"/>
    </row>
    <row r="112" spans="23:38">
      <c r="W112" s="20"/>
      <c r="Y112" s="20"/>
      <c r="AE112" s="20"/>
      <c r="AF112" s="20"/>
      <c r="AG112" s="20"/>
      <c r="AH112" s="20"/>
      <c r="AL112" s="23"/>
    </row>
    <row r="113" spans="23:38">
      <c r="W113" s="20"/>
      <c r="Y113" s="20"/>
      <c r="AE113" s="20"/>
      <c r="AF113" s="20"/>
      <c r="AG113" s="20"/>
      <c r="AH113" s="20"/>
      <c r="AL113" s="23"/>
    </row>
    <row r="114" spans="23:38">
      <c r="W114" s="20"/>
      <c r="Y114" s="20"/>
      <c r="AE114" s="20"/>
      <c r="AF114" s="20"/>
      <c r="AG114" s="20"/>
      <c r="AH114" s="20"/>
      <c r="AL114" s="23"/>
    </row>
    <row r="115" spans="23:38">
      <c r="W115" s="20"/>
      <c r="Y115" s="20"/>
      <c r="AE115" s="20"/>
      <c r="AF115" s="20"/>
      <c r="AG115" s="20"/>
      <c r="AH115" s="20"/>
      <c r="AL115" s="23"/>
    </row>
    <row r="116" spans="23:38">
      <c r="W116" s="20"/>
      <c r="Y116" s="20"/>
      <c r="AE116" s="20"/>
      <c r="AF116" s="20"/>
      <c r="AG116" s="20"/>
      <c r="AH116" s="20"/>
      <c r="AL116" s="23"/>
    </row>
    <row r="117" spans="23:38">
      <c r="W117" s="20"/>
      <c r="Y117" s="20"/>
      <c r="AE117" s="20"/>
      <c r="AF117" s="20"/>
      <c r="AG117" s="20"/>
      <c r="AH117" s="20"/>
      <c r="AL117" s="23"/>
    </row>
    <row r="118" spans="23:38">
      <c r="W118" s="20"/>
      <c r="Y118" s="20"/>
      <c r="AE118" s="20"/>
      <c r="AF118" s="20"/>
      <c r="AG118" s="20"/>
      <c r="AH118" s="20"/>
      <c r="AL118" s="23"/>
    </row>
    <row r="119" spans="23:38">
      <c r="W119" s="20"/>
      <c r="Y119" s="20"/>
      <c r="AE119" s="20"/>
      <c r="AF119" s="20"/>
      <c r="AG119" s="20"/>
      <c r="AH119" s="20"/>
      <c r="AL119" s="23"/>
    </row>
    <row r="120" spans="23:38">
      <c r="W120" s="20"/>
      <c r="Y120" s="20"/>
      <c r="AE120" s="20"/>
      <c r="AF120" s="20"/>
      <c r="AG120" s="20"/>
      <c r="AH120" s="20"/>
      <c r="AL120" s="23"/>
    </row>
    <row r="121" spans="23:38">
      <c r="W121" s="20"/>
      <c r="Y121" s="20"/>
      <c r="AE121" s="20"/>
      <c r="AF121" s="20"/>
      <c r="AG121" s="20"/>
      <c r="AH121" s="20"/>
      <c r="AL121" s="23"/>
    </row>
    <row r="122" spans="23:38">
      <c r="W122" s="20"/>
      <c r="Y122" s="20"/>
      <c r="AE122" s="20"/>
      <c r="AF122" s="20"/>
      <c r="AG122" s="20"/>
      <c r="AH122" s="20"/>
      <c r="AL122" s="23"/>
    </row>
    <row r="123" spans="23:38">
      <c r="W123" s="20"/>
      <c r="Y123" s="20"/>
      <c r="AE123" s="20"/>
      <c r="AF123" s="20"/>
      <c r="AG123" s="20"/>
      <c r="AH123" s="20"/>
      <c r="AL123" s="23"/>
    </row>
    <row r="124" spans="23:38">
      <c r="W124" s="20"/>
      <c r="Y124" s="20"/>
      <c r="AE124" s="20"/>
      <c r="AF124" s="20"/>
      <c r="AG124" s="20"/>
      <c r="AH124" s="20"/>
      <c r="AL124" s="23"/>
    </row>
    <row r="125" spans="23:38">
      <c r="W125" s="20"/>
      <c r="Y125" s="20"/>
      <c r="AE125" s="20"/>
      <c r="AF125" s="20"/>
      <c r="AG125" s="20"/>
      <c r="AH125" s="20"/>
      <c r="AL125" s="23"/>
    </row>
    <row r="126" spans="23:38">
      <c r="W126" s="20"/>
      <c r="Y126" s="20"/>
      <c r="AE126" s="20"/>
      <c r="AF126" s="20"/>
      <c r="AG126" s="20"/>
      <c r="AH126" s="20"/>
      <c r="AL126" s="23"/>
    </row>
    <row r="127" spans="23:38">
      <c r="W127" s="20"/>
      <c r="Y127" s="20"/>
      <c r="AE127" s="20"/>
      <c r="AF127" s="20"/>
      <c r="AG127" s="20"/>
      <c r="AH127" s="20"/>
      <c r="AL127" s="23"/>
    </row>
    <row r="128" spans="23:38">
      <c r="W128" s="20"/>
      <c r="Y128" s="20"/>
      <c r="AE128" s="20"/>
      <c r="AF128" s="20"/>
      <c r="AG128" s="20"/>
      <c r="AH128" s="20"/>
      <c r="AL128" s="23"/>
    </row>
    <row r="129" spans="23:38">
      <c r="W129" s="20"/>
      <c r="Y129" s="20"/>
      <c r="AE129" s="20"/>
      <c r="AF129" s="20"/>
      <c r="AG129" s="20"/>
      <c r="AH129" s="20"/>
      <c r="AL129" s="23"/>
    </row>
    <row r="130" spans="23:38">
      <c r="W130" s="20"/>
      <c r="Y130" s="20"/>
      <c r="AE130" s="20"/>
      <c r="AF130" s="20"/>
      <c r="AG130" s="20"/>
      <c r="AH130" s="20"/>
      <c r="AL130" s="23"/>
    </row>
    <row r="131" spans="23:38">
      <c r="W131" s="20"/>
      <c r="Y131" s="20"/>
      <c r="AE131" s="20"/>
      <c r="AF131" s="20"/>
      <c r="AG131" s="20"/>
      <c r="AH131" s="20"/>
      <c r="AL131" s="23"/>
    </row>
    <row r="132" spans="23:38">
      <c r="W132" s="20"/>
      <c r="Y132" s="20"/>
      <c r="AE132" s="20"/>
      <c r="AF132" s="20"/>
      <c r="AG132" s="20"/>
      <c r="AH132" s="20"/>
      <c r="AL132" s="23"/>
    </row>
    <row r="133" spans="23:38">
      <c r="W133" s="20"/>
      <c r="Y133" s="20"/>
      <c r="AE133" s="20"/>
      <c r="AF133" s="20"/>
      <c r="AG133" s="20"/>
      <c r="AH133" s="20"/>
      <c r="AL133" s="23"/>
    </row>
    <row r="134" spans="23:38">
      <c r="W134" s="20"/>
      <c r="Y134" s="20"/>
      <c r="AE134" s="20"/>
      <c r="AF134" s="20"/>
      <c r="AG134" s="20"/>
      <c r="AH134" s="20"/>
      <c r="AL134" s="23"/>
    </row>
    <row r="135" spans="23:38">
      <c r="W135" s="20"/>
      <c r="Y135" s="20"/>
      <c r="AE135" s="20"/>
      <c r="AF135" s="20"/>
      <c r="AG135" s="20"/>
      <c r="AH135" s="20"/>
      <c r="AL135" s="23"/>
    </row>
    <row r="136" spans="23:38">
      <c r="W136" s="20"/>
      <c r="Y136" s="20"/>
      <c r="AE136" s="20"/>
      <c r="AF136" s="20"/>
      <c r="AG136" s="20"/>
      <c r="AH136" s="20"/>
      <c r="AL136" s="23"/>
    </row>
    <row r="137" spans="23:38">
      <c r="W137" s="20"/>
      <c r="Y137" s="20"/>
      <c r="AE137" s="20"/>
      <c r="AF137" s="20"/>
      <c r="AG137" s="20"/>
      <c r="AH137" s="20"/>
      <c r="AL137" s="23"/>
    </row>
    <row r="138" spans="23:38">
      <c r="W138" s="20"/>
      <c r="Y138" s="20"/>
      <c r="AE138" s="20"/>
      <c r="AF138" s="20"/>
      <c r="AG138" s="20"/>
      <c r="AH138" s="20"/>
      <c r="AL138" s="23"/>
    </row>
    <row r="139" spans="23:38">
      <c r="W139" s="20"/>
      <c r="Y139" s="20"/>
      <c r="AE139" s="20"/>
      <c r="AF139" s="20"/>
      <c r="AG139" s="20"/>
      <c r="AH139" s="20"/>
      <c r="AL139" s="23"/>
    </row>
    <row r="140" spans="23:38">
      <c r="W140" s="20"/>
      <c r="Y140" s="20"/>
      <c r="AE140" s="20"/>
      <c r="AF140" s="20"/>
      <c r="AG140" s="20"/>
      <c r="AH140" s="20"/>
      <c r="AL140" s="23"/>
    </row>
    <row r="141" spans="23:38">
      <c r="W141" s="20"/>
      <c r="Y141" s="20"/>
      <c r="AE141" s="20"/>
      <c r="AF141" s="20"/>
      <c r="AG141" s="20"/>
      <c r="AH141" s="20"/>
      <c r="AL141" s="23"/>
    </row>
    <row r="142" spans="23:38">
      <c r="W142" s="20"/>
      <c r="Y142" s="20"/>
      <c r="AE142" s="20"/>
      <c r="AF142" s="20"/>
      <c r="AG142" s="20"/>
      <c r="AH142" s="20"/>
      <c r="AL142" s="23"/>
    </row>
    <row r="143" spans="23:38">
      <c r="W143" s="20"/>
      <c r="Y143" s="20"/>
      <c r="AE143" s="20"/>
      <c r="AF143" s="20"/>
      <c r="AG143" s="20"/>
      <c r="AH143" s="20"/>
      <c r="AL143" s="23"/>
    </row>
    <row r="144" spans="23:38">
      <c r="W144" s="20"/>
      <c r="Y144" s="20"/>
      <c r="AE144" s="20"/>
      <c r="AF144" s="20"/>
      <c r="AG144" s="20"/>
      <c r="AH144" s="20"/>
      <c r="AL144" s="23"/>
    </row>
    <row r="145" spans="23:38">
      <c r="W145" s="20"/>
      <c r="Y145" s="20"/>
      <c r="AE145" s="20"/>
      <c r="AF145" s="20"/>
      <c r="AG145" s="20"/>
      <c r="AH145" s="20"/>
      <c r="AL145" s="23"/>
    </row>
    <row r="146" spans="23:38">
      <c r="W146" s="20"/>
      <c r="Y146" s="20"/>
      <c r="AE146" s="20"/>
      <c r="AF146" s="20"/>
      <c r="AG146" s="20"/>
      <c r="AH146" s="20"/>
      <c r="AL146" s="23"/>
    </row>
    <row r="147" spans="23:38">
      <c r="W147" s="20"/>
      <c r="Y147" s="20"/>
      <c r="AE147" s="20"/>
      <c r="AF147" s="20"/>
      <c r="AG147" s="20"/>
      <c r="AH147" s="20"/>
      <c r="AL147" s="23"/>
    </row>
    <row r="148" spans="23:38">
      <c r="W148" s="20"/>
      <c r="Y148" s="20"/>
      <c r="AE148" s="20"/>
      <c r="AF148" s="20"/>
      <c r="AG148" s="20"/>
      <c r="AH148" s="20"/>
      <c r="AL148" s="23"/>
    </row>
    <row r="149" spans="23:38">
      <c r="W149" s="20"/>
      <c r="Y149" s="20"/>
      <c r="AE149" s="20"/>
      <c r="AF149" s="20"/>
      <c r="AG149" s="20"/>
      <c r="AH149" s="20"/>
      <c r="AL149" s="23"/>
    </row>
    <row r="150" spans="23:38">
      <c r="W150" s="20"/>
      <c r="Y150" s="20"/>
      <c r="AE150" s="20"/>
      <c r="AF150" s="20"/>
      <c r="AG150" s="20"/>
      <c r="AH150" s="20"/>
      <c r="AL150" s="23"/>
    </row>
    <row r="151" spans="23:38">
      <c r="W151" s="20"/>
      <c r="Y151" s="20"/>
      <c r="AE151" s="20"/>
      <c r="AF151" s="20"/>
      <c r="AG151" s="20"/>
      <c r="AH151" s="20"/>
      <c r="AL151" s="23"/>
    </row>
    <row r="152" spans="23:38">
      <c r="W152" s="20"/>
      <c r="Y152" s="20"/>
      <c r="AE152" s="20"/>
      <c r="AF152" s="20"/>
      <c r="AG152" s="20"/>
      <c r="AH152" s="20"/>
      <c r="AL152" s="23"/>
    </row>
    <row r="153" spans="23:38">
      <c r="W153" s="20"/>
      <c r="Y153" s="20"/>
      <c r="AE153" s="20"/>
      <c r="AF153" s="20"/>
      <c r="AG153" s="20"/>
      <c r="AH153" s="20"/>
      <c r="AL153" s="23"/>
    </row>
    <row r="154" spans="23:38">
      <c r="W154" s="20"/>
      <c r="Y154" s="20"/>
      <c r="AE154" s="20"/>
      <c r="AF154" s="20"/>
      <c r="AG154" s="20"/>
      <c r="AH154" s="20"/>
      <c r="AL154" s="23"/>
    </row>
    <row r="155" spans="23:38">
      <c r="W155" s="20"/>
      <c r="Y155" s="20"/>
      <c r="AE155" s="20"/>
      <c r="AF155" s="20"/>
      <c r="AG155" s="20"/>
      <c r="AH155" s="20"/>
      <c r="AL155" s="23"/>
    </row>
    <row r="156" spans="23:38">
      <c r="W156" s="20"/>
      <c r="Y156" s="20"/>
      <c r="AE156" s="20"/>
      <c r="AF156" s="20"/>
      <c r="AG156" s="20"/>
      <c r="AH156" s="20"/>
      <c r="AL156" s="23"/>
    </row>
    <row r="157" spans="23:38">
      <c r="W157" s="20"/>
      <c r="Y157" s="20"/>
      <c r="AE157" s="20"/>
      <c r="AF157" s="20"/>
      <c r="AG157" s="20"/>
      <c r="AH157" s="20"/>
      <c r="AL157" s="23"/>
    </row>
    <row r="158" spans="23:38">
      <c r="W158" s="20"/>
      <c r="Y158" s="20"/>
      <c r="AE158" s="20"/>
      <c r="AF158" s="20"/>
      <c r="AG158" s="20"/>
      <c r="AH158" s="20"/>
      <c r="AL158" s="23"/>
    </row>
    <row r="159" spans="23:38">
      <c r="W159" s="20"/>
      <c r="Y159" s="20"/>
      <c r="AE159" s="20"/>
      <c r="AF159" s="20"/>
      <c r="AG159" s="20"/>
      <c r="AH159" s="20"/>
      <c r="AL159" s="23"/>
    </row>
    <row r="160" spans="23:38">
      <c r="W160" s="20"/>
      <c r="Y160" s="20"/>
      <c r="AE160" s="20"/>
      <c r="AF160" s="20"/>
      <c r="AG160" s="20"/>
      <c r="AH160" s="20"/>
      <c r="AL160" s="23"/>
    </row>
    <row r="161" spans="23:38">
      <c r="W161" s="20"/>
      <c r="Y161" s="20"/>
      <c r="AE161" s="20"/>
      <c r="AF161" s="20"/>
      <c r="AG161" s="20"/>
      <c r="AH161" s="20"/>
      <c r="AL161" s="23"/>
    </row>
    <row r="162" spans="23:38">
      <c r="W162" s="20"/>
      <c r="Y162" s="20"/>
      <c r="AE162" s="20"/>
      <c r="AF162" s="20"/>
      <c r="AG162" s="20"/>
      <c r="AH162" s="20"/>
      <c r="AL162" s="23"/>
    </row>
    <row r="163" spans="23:38">
      <c r="W163" s="20"/>
      <c r="Y163" s="20"/>
      <c r="AE163" s="20"/>
      <c r="AF163" s="20"/>
      <c r="AG163" s="20"/>
      <c r="AH163" s="20"/>
      <c r="AL163" s="23"/>
    </row>
    <row r="164" spans="23:38">
      <c r="W164" s="20"/>
      <c r="Y164" s="20"/>
      <c r="AE164" s="20"/>
      <c r="AF164" s="20"/>
      <c r="AG164" s="20"/>
      <c r="AH164" s="20"/>
      <c r="AL164" s="23"/>
    </row>
    <row r="165" spans="23:38">
      <c r="W165" s="20"/>
      <c r="Y165" s="20"/>
      <c r="AE165" s="20"/>
      <c r="AF165" s="20"/>
      <c r="AG165" s="20"/>
      <c r="AH165" s="20"/>
      <c r="AL165" s="23"/>
    </row>
    <row r="166" spans="23:38">
      <c r="W166" s="20"/>
      <c r="Y166" s="20"/>
      <c r="AE166" s="20"/>
      <c r="AF166" s="20"/>
      <c r="AG166" s="20"/>
      <c r="AH166" s="20"/>
      <c r="AL166" s="23"/>
    </row>
    <row r="167" spans="23:38">
      <c r="W167" s="20"/>
      <c r="Y167" s="20"/>
      <c r="AE167" s="20"/>
      <c r="AF167" s="20"/>
      <c r="AG167" s="20"/>
      <c r="AH167" s="20"/>
      <c r="AL167" s="23"/>
    </row>
    <row r="168" spans="23:38">
      <c r="W168" s="20"/>
      <c r="Y168" s="20"/>
      <c r="AE168" s="20"/>
      <c r="AF168" s="20"/>
      <c r="AG168" s="20"/>
      <c r="AH168" s="20"/>
      <c r="AL168" s="23"/>
    </row>
    <row r="169" spans="23:38">
      <c r="W169" s="20"/>
      <c r="Y169" s="20"/>
      <c r="AE169" s="20"/>
      <c r="AF169" s="20"/>
      <c r="AG169" s="20"/>
      <c r="AH169" s="20"/>
      <c r="AL169" s="23"/>
    </row>
    <row r="170" spans="23:38">
      <c r="W170" s="20"/>
      <c r="Y170" s="20"/>
      <c r="AE170" s="20"/>
      <c r="AF170" s="20"/>
      <c r="AG170" s="20"/>
      <c r="AH170" s="20"/>
      <c r="AL170" s="23"/>
    </row>
    <row r="171" spans="23:38">
      <c r="W171" s="20"/>
      <c r="Y171" s="20"/>
      <c r="AE171" s="20"/>
      <c r="AF171" s="20"/>
      <c r="AG171" s="20"/>
      <c r="AH171" s="20"/>
      <c r="AL171" s="23"/>
    </row>
    <row r="172" spans="23:38">
      <c r="W172" s="20"/>
      <c r="Y172" s="20"/>
      <c r="AE172" s="20"/>
      <c r="AF172" s="20"/>
      <c r="AG172" s="20"/>
      <c r="AH172" s="20"/>
      <c r="AL172" s="23"/>
    </row>
    <row r="173" spans="23:38">
      <c r="W173" s="20"/>
      <c r="Y173" s="20"/>
      <c r="AE173" s="20"/>
      <c r="AF173" s="20"/>
      <c r="AG173" s="20"/>
      <c r="AH173" s="20"/>
      <c r="AL173" s="23"/>
    </row>
    <row r="174" spans="23:38">
      <c r="W174" s="20"/>
      <c r="Y174" s="20"/>
      <c r="AE174" s="20"/>
      <c r="AF174" s="20"/>
      <c r="AG174" s="20"/>
      <c r="AH174" s="20"/>
      <c r="AL174" s="23"/>
    </row>
    <row r="175" spans="23:38">
      <c r="W175" s="20"/>
      <c r="Y175" s="20"/>
      <c r="AE175" s="20"/>
      <c r="AF175" s="20"/>
      <c r="AG175" s="20"/>
      <c r="AH175" s="20"/>
      <c r="AL175" s="23"/>
    </row>
    <row r="176" spans="23:38">
      <c r="W176" s="20"/>
      <c r="Y176" s="20"/>
      <c r="AE176" s="20"/>
      <c r="AF176" s="20"/>
      <c r="AG176" s="20"/>
      <c r="AH176" s="20"/>
      <c r="AL176" s="23"/>
    </row>
    <row r="177" spans="23:38">
      <c r="W177" s="20"/>
      <c r="Y177" s="20"/>
      <c r="AE177" s="20"/>
      <c r="AF177" s="20"/>
      <c r="AG177" s="20"/>
      <c r="AH177" s="20"/>
      <c r="AL177" s="23"/>
    </row>
    <row r="178" spans="23:38">
      <c r="W178" s="20"/>
      <c r="Y178" s="20"/>
      <c r="AE178" s="20"/>
      <c r="AF178" s="20"/>
      <c r="AG178" s="20"/>
      <c r="AH178" s="20"/>
      <c r="AL178" s="23"/>
    </row>
    <row r="179" spans="23:38">
      <c r="W179" s="20"/>
      <c r="Y179" s="20"/>
      <c r="AE179" s="20"/>
      <c r="AF179" s="20"/>
      <c r="AG179" s="20"/>
      <c r="AH179" s="20"/>
      <c r="AL179" s="23"/>
    </row>
    <row r="180" spans="23:38">
      <c r="W180" s="20"/>
      <c r="Y180" s="20"/>
      <c r="AE180" s="20"/>
      <c r="AF180" s="20"/>
      <c r="AG180" s="20"/>
      <c r="AH180" s="20"/>
      <c r="AL180" s="23"/>
    </row>
    <row r="181" spans="23:38">
      <c r="W181" s="20"/>
      <c r="Y181" s="20"/>
      <c r="AE181" s="20"/>
      <c r="AF181" s="20"/>
      <c r="AG181" s="20"/>
      <c r="AH181" s="20"/>
      <c r="AL181" s="23"/>
    </row>
    <row r="182" spans="23:38">
      <c r="W182" s="20"/>
      <c r="Y182" s="20"/>
      <c r="AE182" s="20"/>
      <c r="AF182" s="20"/>
      <c r="AG182" s="20"/>
      <c r="AH182" s="20"/>
      <c r="AL182" s="23"/>
    </row>
    <row r="183" spans="23:38">
      <c r="W183" s="20"/>
      <c r="Y183" s="20"/>
      <c r="AE183" s="20"/>
      <c r="AF183" s="20"/>
      <c r="AG183" s="20"/>
      <c r="AH183" s="20"/>
      <c r="AL183" s="23"/>
    </row>
    <row r="184" spans="23:38">
      <c r="W184" s="20"/>
      <c r="Y184" s="20"/>
      <c r="AE184" s="20"/>
      <c r="AF184" s="20"/>
      <c r="AG184" s="20"/>
      <c r="AH184" s="20"/>
      <c r="AL184" s="23"/>
    </row>
    <row r="185" spans="23:38">
      <c r="W185" s="20"/>
      <c r="Y185" s="20"/>
      <c r="AE185" s="20"/>
      <c r="AF185" s="20"/>
      <c r="AG185" s="20"/>
      <c r="AH185" s="20"/>
      <c r="AL185" s="23"/>
    </row>
    <row r="186" spans="23:38">
      <c r="W186" s="20"/>
      <c r="Y186" s="20"/>
      <c r="AE186" s="20"/>
      <c r="AF186" s="20"/>
      <c r="AG186" s="20"/>
      <c r="AH186" s="20"/>
      <c r="AL186" s="23"/>
    </row>
    <row r="187" spans="23:38">
      <c r="W187" s="20"/>
      <c r="Y187" s="20"/>
      <c r="AE187" s="20"/>
      <c r="AF187" s="20"/>
      <c r="AG187" s="20"/>
      <c r="AH187" s="20"/>
      <c r="AL187" s="23"/>
    </row>
    <row r="188" spans="23:38">
      <c r="W188" s="20"/>
      <c r="Y188" s="20"/>
      <c r="AE188" s="20"/>
      <c r="AF188" s="20"/>
      <c r="AG188" s="20"/>
      <c r="AH188" s="20"/>
      <c r="AL188" s="23"/>
    </row>
    <row r="189" spans="23:38">
      <c r="W189" s="20"/>
      <c r="Y189" s="20"/>
      <c r="AE189" s="20"/>
      <c r="AF189" s="20"/>
      <c r="AG189" s="20"/>
      <c r="AH189" s="20"/>
      <c r="AL189" s="23"/>
    </row>
    <row r="190" spans="23:38">
      <c r="W190" s="20"/>
      <c r="Y190" s="20"/>
      <c r="AE190" s="20"/>
      <c r="AF190" s="20"/>
      <c r="AG190" s="20"/>
      <c r="AH190" s="20"/>
      <c r="AL190" s="23"/>
    </row>
    <row r="191" spans="23:38">
      <c r="W191" s="20"/>
      <c r="Y191" s="20"/>
      <c r="AE191" s="20"/>
      <c r="AF191" s="20"/>
      <c r="AG191" s="20"/>
      <c r="AH191" s="20"/>
      <c r="AL191" s="23"/>
    </row>
    <row r="192" spans="23:38">
      <c r="W192" s="20"/>
      <c r="Y192" s="20"/>
      <c r="AE192" s="20"/>
      <c r="AF192" s="20"/>
      <c r="AG192" s="20"/>
      <c r="AH192" s="20"/>
      <c r="AL192" s="23"/>
    </row>
    <row r="193" spans="23:38">
      <c r="W193" s="20"/>
      <c r="Y193" s="20"/>
      <c r="AE193" s="20"/>
      <c r="AF193" s="20"/>
      <c r="AG193" s="20"/>
      <c r="AH193" s="20"/>
      <c r="AL193" s="23"/>
    </row>
    <row r="194" spans="23:38">
      <c r="W194" s="20"/>
      <c r="Y194" s="20"/>
      <c r="AE194" s="20"/>
      <c r="AF194" s="20"/>
      <c r="AG194" s="20"/>
      <c r="AH194" s="20"/>
      <c r="AL194" s="23"/>
    </row>
    <row r="195" spans="23:38">
      <c r="W195" s="20"/>
      <c r="Y195" s="20"/>
      <c r="AE195" s="20"/>
      <c r="AF195" s="20"/>
      <c r="AG195" s="20"/>
      <c r="AH195" s="20"/>
      <c r="AL195" s="23"/>
    </row>
    <row r="196" spans="23:38">
      <c r="W196" s="20"/>
      <c r="Y196" s="20"/>
      <c r="AE196" s="20"/>
      <c r="AF196" s="20"/>
      <c r="AG196" s="20"/>
      <c r="AH196" s="20"/>
      <c r="AL196" s="23"/>
    </row>
    <row r="197" spans="23:38">
      <c r="W197" s="20"/>
      <c r="Y197" s="20"/>
      <c r="AE197" s="20"/>
      <c r="AF197" s="20"/>
      <c r="AG197" s="20"/>
      <c r="AH197" s="20"/>
      <c r="AL197" s="23"/>
    </row>
    <row r="198" spans="23:38">
      <c r="W198" s="20"/>
      <c r="Y198" s="20"/>
      <c r="AE198" s="20"/>
      <c r="AF198" s="20"/>
      <c r="AG198" s="20"/>
      <c r="AH198" s="20"/>
      <c r="AL198" s="23"/>
    </row>
    <row r="199" spans="23:38">
      <c r="W199" s="20"/>
      <c r="Y199" s="20"/>
      <c r="AE199" s="20"/>
      <c r="AF199" s="20"/>
      <c r="AG199" s="20"/>
      <c r="AH199" s="20"/>
      <c r="AL199" s="23"/>
    </row>
    <row r="200" spans="23:38">
      <c r="W200" s="20"/>
      <c r="Y200" s="20"/>
      <c r="AE200" s="20"/>
      <c r="AF200" s="20"/>
      <c r="AG200" s="20"/>
      <c r="AH200" s="20"/>
      <c r="AL200" s="23"/>
    </row>
    <row r="201" spans="23:38">
      <c r="W201" s="20"/>
      <c r="Y201" s="20"/>
      <c r="AE201" s="20"/>
      <c r="AF201" s="20"/>
      <c r="AG201" s="20"/>
      <c r="AH201" s="20"/>
      <c r="AL201" s="23"/>
    </row>
    <row r="202" spans="23:38">
      <c r="W202" s="20"/>
      <c r="Y202" s="20"/>
      <c r="AE202" s="20"/>
      <c r="AF202" s="20"/>
      <c r="AG202" s="20"/>
      <c r="AH202" s="20"/>
      <c r="AL202" s="23"/>
    </row>
    <row r="203" spans="23:38">
      <c r="W203" s="20"/>
      <c r="Y203" s="20"/>
      <c r="AE203" s="20"/>
      <c r="AF203" s="20"/>
      <c r="AG203" s="20"/>
      <c r="AH203" s="20"/>
      <c r="AL203" s="23"/>
    </row>
    <row r="204" spans="23:38">
      <c r="W204" s="20"/>
      <c r="Y204" s="20"/>
      <c r="AE204" s="20"/>
      <c r="AF204" s="20"/>
      <c r="AG204" s="20"/>
      <c r="AH204" s="20"/>
      <c r="AL204" s="23"/>
    </row>
    <row r="205" spans="23:38">
      <c r="W205" s="20"/>
      <c r="Y205" s="20"/>
      <c r="AE205" s="20"/>
      <c r="AF205" s="20"/>
      <c r="AG205" s="20"/>
      <c r="AH205" s="20"/>
      <c r="AL205" s="23"/>
    </row>
    <row r="206" spans="23:38">
      <c r="W206" s="20"/>
      <c r="Y206" s="20"/>
      <c r="AE206" s="20"/>
      <c r="AF206" s="20"/>
      <c r="AG206" s="20"/>
      <c r="AH206" s="20"/>
      <c r="AL206" s="23"/>
    </row>
    <row r="207" spans="23:38">
      <c r="W207" s="20"/>
      <c r="Y207" s="20"/>
      <c r="AE207" s="20"/>
      <c r="AF207" s="20"/>
      <c r="AG207" s="20"/>
      <c r="AH207" s="20"/>
      <c r="AL207" s="23"/>
    </row>
    <row r="208" spans="23:38">
      <c r="W208" s="20"/>
      <c r="Y208" s="20"/>
      <c r="AE208" s="20"/>
      <c r="AF208" s="20"/>
      <c r="AG208" s="20"/>
      <c r="AH208" s="20"/>
      <c r="AL208" s="23"/>
    </row>
    <row r="209" spans="23:38">
      <c r="W209" s="20"/>
      <c r="Y209" s="20"/>
      <c r="AE209" s="20"/>
      <c r="AF209" s="20"/>
      <c r="AG209" s="20"/>
      <c r="AH209" s="20"/>
      <c r="AL209" s="23"/>
    </row>
    <row r="210" spans="23:38">
      <c r="W210" s="20"/>
      <c r="Y210" s="20"/>
      <c r="AE210" s="20"/>
      <c r="AF210" s="20"/>
      <c r="AG210" s="20"/>
      <c r="AH210" s="20"/>
      <c r="AL210" s="23"/>
    </row>
    <row r="211" spans="23:38">
      <c r="W211" s="20"/>
      <c r="Y211" s="20"/>
      <c r="AE211" s="20"/>
      <c r="AF211" s="20"/>
      <c r="AG211" s="20"/>
      <c r="AH211" s="20"/>
      <c r="AL211" s="23"/>
    </row>
    <row r="212" spans="23:38">
      <c r="W212" s="20"/>
      <c r="Y212" s="20"/>
      <c r="AE212" s="20"/>
      <c r="AF212" s="20"/>
      <c r="AG212" s="20"/>
      <c r="AH212" s="20"/>
      <c r="AL212" s="23"/>
    </row>
    <row r="213" spans="23:38">
      <c r="W213" s="20"/>
      <c r="Y213" s="20"/>
      <c r="AE213" s="20"/>
      <c r="AF213" s="20"/>
      <c r="AG213" s="20"/>
      <c r="AH213" s="20"/>
      <c r="AL213" s="23"/>
    </row>
    <row r="214" spans="23:38">
      <c r="W214" s="20"/>
      <c r="Y214" s="20"/>
      <c r="AE214" s="20"/>
      <c r="AF214" s="20"/>
      <c r="AG214" s="20"/>
      <c r="AH214" s="20"/>
      <c r="AL214" s="23"/>
    </row>
    <row r="215" spans="23:38">
      <c r="W215" s="20"/>
      <c r="Y215" s="20"/>
      <c r="AE215" s="20"/>
      <c r="AF215" s="20"/>
      <c r="AG215" s="20"/>
      <c r="AH215" s="20"/>
      <c r="AL215" s="23"/>
    </row>
    <row r="216" spans="23:38">
      <c r="W216" s="20"/>
      <c r="Y216" s="20"/>
      <c r="AE216" s="20"/>
      <c r="AF216" s="20"/>
      <c r="AG216" s="20"/>
      <c r="AH216" s="20"/>
      <c r="AL216" s="23"/>
    </row>
    <row r="217" spans="23:38">
      <c r="W217" s="20"/>
      <c r="Y217" s="20"/>
      <c r="AE217" s="20"/>
      <c r="AF217" s="20"/>
      <c r="AG217" s="20"/>
      <c r="AH217" s="20"/>
      <c r="AL217" s="23"/>
    </row>
    <row r="218" spans="23:38">
      <c r="W218" s="20"/>
      <c r="Y218" s="20"/>
      <c r="AE218" s="20"/>
      <c r="AF218" s="20"/>
      <c r="AG218" s="20"/>
      <c r="AH218" s="20"/>
      <c r="AL218" s="23"/>
    </row>
    <row r="219" spans="23:38">
      <c r="W219" s="20"/>
      <c r="Y219" s="20"/>
      <c r="AE219" s="20"/>
      <c r="AF219" s="20"/>
      <c r="AG219" s="20"/>
      <c r="AH219" s="20"/>
      <c r="AL219" s="23"/>
    </row>
    <row r="220" spans="23:38">
      <c r="W220" s="20"/>
      <c r="Y220" s="20"/>
      <c r="AE220" s="20"/>
      <c r="AF220" s="20"/>
      <c r="AG220" s="20"/>
      <c r="AH220" s="20"/>
      <c r="AL220" s="23"/>
    </row>
    <row r="221" spans="23:38">
      <c r="W221" s="20"/>
      <c r="Y221" s="20"/>
      <c r="AE221" s="20"/>
      <c r="AF221" s="20"/>
      <c r="AG221" s="20"/>
      <c r="AH221" s="20"/>
      <c r="AL221" s="23"/>
    </row>
    <row r="222" spans="23:38">
      <c r="W222" s="20"/>
      <c r="Y222" s="20"/>
      <c r="AE222" s="20"/>
      <c r="AF222" s="20"/>
      <c r="AG222" s="20"/>
      <c r="AH222" s="20"/>
      <c r="AL222" s="23"/>
    </row>
    <row r="223" spans="23:38">
      <c r="W223" s="20"/>
      <c r="Y223" s="20"/>
      <c r="AE223" s="20"/>
      <c r="AF223" s="20"/>
      <c r="AG223" s="20"/>
      <c r="AH223" s="20"/>
      <c r="AL223" s="23"/>
    </row>
    <row r="224" spans="23:38">
      <c r="W224" s="20"/>
      <c r="Y224" s="20"/>
      <c r="AE224" s="20"/>
      <c r="AF224" s="20"/>
      <c r="AG224" s="20"/>
      <c r="AH224" s="20"/>
      <c r="AL224" s="23"/>
    </row>
    <row r="225" spans="23:38">
      <c r="W225" s="20"/>
      <c r="Y225" s="20"/>
      <c r="AE225" s="20"/>
      <c r="AF225" s="20"/>
      <c r="AG225" s="20"/>
      <c r="AH225" s="20"/>
      <c r="AL225" s="23"/>
    </row>
    <row r="226" spans="23:38">
      <c r="W226" s="20"/>
      <c r="Y226" s="20"/>
      <c r="AE226" s="20"/>
      <c r="AF226" s="20"/>
      <c r="AG226" s="20"/>
      <c r="AH226" s="20"/>
      <c r="AL226" s="23"/>
    </row>
    <row r="227" spans="23:38">
      <c r="W227" s="20"/>
      <c r="Y227" s="20"/>
      <c r="AE227" s="20"/>
      <c r="AF227" s="20"/>
      <c r="AG227" s="20"/>
      <c r="AH227" s="20"/>
      <c r="AL227" s="23"/>
    </row>
    <row r="228" spans="23:38">
      <c r="W228" s="20"/>
      <c r="Y228" s="20"/>
      <c r="AE228" s="20"/>
      <c r="AF228" s="20"/>
      <c r="AG228" s="20"/>
      <c r="AH228" s="20"/>
      <c r="AL228" s="23"/>
    </row>
    <row r="229" spans="23:38">
      <c r="W229" s="20"/>
      <c r="Y229" s="20"/>
      <c r="AE229" s="20"/>
      <c r="AF229" s="20"/>
      <c r="AG229" s="20"/>
      <c r="AH229" s="20"/>
      <c r="AL229" s="23"/>
    </row>
    <row r="230" spans="23:38">
      <c r="W230" s="20"/>
      <c r="Y230" s="20"/>
      <c r="AE230" s="20"/>
      <c r="AF230" s="20"/>
      <c r="AG230" s="20"/>
      <c r="AH230" s="20"/>
      <c r="AL230" s="23"/>
    </row>
    <row r="231" spans="23:38">
      <c r="W231" s="20"/>
      <c r="Y231" s="20"/>
      <c r="AE231" s="20"/>
      <c r="AF231" s="20"/>
      <c r="AG231" s="20"/>
      <c r="AH231" s="20"/>
      <c r="AL231" s="23"/>
    </row>
    <row r="232" spans="23:38">
      <c r="W232" s="20"/>
      <c r="Y232" s="20"/>
      <c r="AE232" s="20"/>
      <c r="AF232" s="20"/>
      <c r="AG232" s="20"/>
      <c r="AH232" s="20"/>
      <c r="AL232" s="23"/>
    </row>
    <row r="233" spans="23:38">
      <c r="W233" s="20"/>
      <c r="Y233" s="20"/>
      <c r="AE233" s="20"/>
      <c r="AF233" s="20"/>
      <c r="AG233" s="20"/>
      <c r="AH233" s="20"/>
      <c r="AL233" s="23"/>
    </row>
    <row r="234" spans="23:38">
      <c r="W234" s="20"/>
      <c r="Y234" s="20"/>
      <c r="AE234" s="20"/>
      <c r="AF234" s="20"/>
      <c r="AG234" s="20"/>
      <c r="AH234" s="20"/>
      <c r="AL234" s="23"/>
    </row>
    <row r="235" spans="23:38">
      <c r="W235" s="20"/>
      <c r="Y235" s="20"/>
      <c r="AE235" s="20"/>
      <c r="AF235" s="20"/>
      <c r="AG235" s="20"/>
      <c r="AH235" s="20"/>
      <c r="AL235" s="23"/>
    </row>
    <row r="236" spans="23:38">
      <c r="W236" s="20"/>
      <c r="Y236" s="20"/>
      <c r="AE236" s="20"/>
      <c r="AF236" s="20"/>
      <c r="AG236" s="20"/>
      <c r="AH236" s="20"/>
      <c r="AL236" s="23"/>
    </row>
    <row r="237" spans="23:38">
      <c r="W237" s="20"/>
      <c r="Y237" s="20"/>
      <c r="AE237" s="20"/>
      <c r="AF237" s="20"/>
      <c r="AG237" s="20"/>
      <c r="AH237" s="20"/>
      <c r="AL237" s="23"/>
    </row>
    <row r="238" spans="23:38">
      <c r="W238" s="20"/>
      <c r="Y238" s="20"/>
      <c r="AE238" s="20"/>
      <c r="AF238" s="20"/>
      <c r="AG238" s="20"/>
      <c r="AH238" s="20"/>
      <c r="AL238" s="23"/>
    </row>
    <row r="239" spans="23:38">
      <c r="W239" s="20"/>
      <c r="Y239" s="20"/>
      <c r="AE239" s="20"/>
      <c r="AF239" s="20"/>
      <c r="AG239" s="20"/>
      <c r="AH239" s="20"/>
      <c r="AL239" s="23"/>
    </row>
    <row r="240" spans="23:38">
      <c r="W240" s="20"/>
      <c r="Y240" s="20"/>
      <c r="AE240" s="20"/>
      <c r="AF240" s="20"/>
      <c r="AG240" s="20"/>
      <c r="AH240" s="20"/>
      <c r="AL240" s="23"/>
    </row>
    <row r="241" spans="23:38">
      <c r="W241" s="20"/>
      <c r="Y241" s="20"/>
      <c r="AE241" s="20"/>
      <c r="AF241" s="20"/>
      <c r="AG241" s="20"/>
      <c r="AH241" s="20"/>
      <c r="AL241" s="23"/>
    </row>
    <row r="242" spans="23:38">
      <c r="W242" s="20"/>
      <c r="Y242" s="20"/>
      <c r="AE242" s="20"/>
      <c r="AF242" s="20"/>
      <c r="AG242" s="20"/>
      <c r="AH242" s="20"/>
      <c r="AL242" s="23"/>
    </row>
    <row r="243" spans="23:38">
      <c r="W243" s="20"/>
      <c r="Y243" s="20"/>
      <c r="AE243" s="20"/>
      <c r="AF243" s="20"/>
      <c r="AG243" s="20"/>
      <c r="AH243" s="20"/>
      <c r="AL243" s="23"/>
    </row>
    <row r="244" spans="23:38">
      <c r="W244" s="20"/>
      <c r="Y244" s="20"/>
      <c r="AE244" s="20"/>
      <c r="AF244" s="20"/>
      <c r="AG244" s="20"/>
      <c r="AH244" s="20"/>
      <c r="AL244" s="23"/>
    </row>
    <row r="245" spans="23:38">
      <c r="W245" s="20"/>
      <c r="Y245" s="20"/>
      <c r="AE245" s="20"/>
      <c r="AF245" s="20"/>
      <c r="AG245" s="20"/>
      <c r="AH245" s="20"/>
      <c r="AL245" s="23"/>
    </row>
    <row r="246" spans="23:38">
      <c r="W246" s="20"/>
      <c r="Y246" s="20"/>
      <c r="AE246" s="20"/>
      <c r="AF246" s="20"/>
      <c r="AG246" s="20"/>
      <c r="AH246" s="20"/>
      <c r="AL246" s="23"/>
    </row>
    <row r="247" spans="23:38">
      <c r="W247" s="20"/>
      <c r="Y247" s="20"/>
      <c r="AE247" s="20"/>
      <c r="AF247" s="20"/>
      <c r="AG247" s="20"/>
      <c r="AH247" s="20"/>
      <c r="AL247" s="23"/>
    </row>
    <row r="248" spans="23:38">
      <c r="W248" s="20"/>
      <c r="Y248" s="20"/>
      <c r="AE248" s="20"/>
      <c r="AF248" s="20"/>
      <c r="AG248" s="20"/>
      <c r="AH248" s="20"/>
      <c r="AL248" s="23"/>
    </row>
    <row r="249" spans="23:38">
      <c r="W249" s="20"/>
      <c r="Y249" s="20"/>
      <c r="AE249" s="20"/>
      <c r="AF249" s="20"/>
      <c r="AG249" s="20"/>
      <c r="AH249" s="20"/>
      <c r="AL249" s="23"/>
    </row>
    <row r="250" spans="23:38">
      <c r="W250" s="20"/>
      <c r="Y250" s="20"/>
      <c r="AE250" s="20"/>
      <c r="AF250" s="20"/>
      <c r="AG250" s="20"/>
      <c r="AH250" s="20"/>
      <c r="AL250" s="23"/>
    </row>
    <row r="251" spans="23:38">
      <c r="W251" s="20"/>
      <c r="Y251" s="20"/>
      <c r="AE251" s="20"/>
      <c r="AF251" s="20"/>
      <c r="AG251" s="20"/>
      <c r="AH251" s="20"/>
      <c r="AL251" s="23"/>
    </row>
    <row r="252" spans="23:38">
      <c r="W252" s="20"/>
      <c r="Y252" s="20"/>
      <c r="AE252" s="20"/>
      <c r="AF252" s="20"/>
      <c r="AG252" s="20"/>
      <c r="AH252" s="20"/>
      <c r="AL252" s="23"/>
    </row>
    <row r="253" spans="23:38">
      <c r="W253" s="20"/>
      <c r="Y253" s="20"/>
      <c r="AE253" s="20"/>
      <c r="AF253" s="20"/>
      <c r="AG253" s="20"/>
      <c r="AH253" s="20"/>
      <c r="AL253" s="23"/>
    </row>
    <row r="254" spans="23:38">
      <c r="W254" s="20"/>
      <c r="Y254" s="20"/>
      <c r="AE254" s="20"/>
      <c r="AF254" s="20"/>
      <c r="AG254" s="20"/>
      <c r="AH254" s="20"/>
      <c r="AL254" s="23"/>
    </row>
    <row r="255" spans="23:38">
      <c r="W255" s="20"/>
      <c r="Y255" s="20"/>
      <c r="AE255" s="20"/>
      <c r="AF255" s="20"/>
      <c r="AG255" s="20"/>
      <c r="AH255" s="20"/>
      <c r="AL255" s="23"/>
    </row>
    <row r="256" spans="23:38">
      <c r="W256" s="20"/>
      <c r="Y256" s="20"/>
      <c r="AE256" s="20"/>
      <c r="AF256" s="20"/>
      <c r="AG256" s="20"/>
      <c r="AH256" s="20"/>
      <c r="AL256" s="23"/>
    </row>
    <row r="257" spans="23:38">
      <c r="W257" s="20"/>
      <c r="Y257" s="20"/>
      <c r="AE257" s="20"/>
      <c r="AF257" s="20"/>
      <c r="AG257" s="20"/>
      <c r="AH257" s="20"/>
      <c r="AL257" s="23"/>
    </row>
    <row r="258" spans="23:38">
      <c r="W258" s="20"/>
      <c r="Y258" s="20"/>
      <c r="AE258" s="20"/>
      <c r="AF258" s="20"/>
      <c r="AG258" s="20"/>
      <c r="AH258" s="20"/>
      <c r="AL258" s="23"/>
    </row>
    <row r="259" spans="23:38">
      <c r="W259" s="20"/>
      <c r="Y259" s="20"/>
      <c r="AE259" s="20"/>
      <c r="AF259" s="20"/>
      <c r="AG259" s="20"/>
      <c r="AH259" s="20"/>
      <c r="AL259" s="23"/>
    </row>
    <row r="260" spans="23:38">
      <c r="W260" s="20"/>
      <c r="Y260" s="20"/>
      <c r="AE260" s="20"/>
      <c r="AF260" s="20"/>
      <c r="AG260" s="20"/>
      <c r="AH260" s="20"/>
      <c r="AL260" s="23"/>
    </row>
    <row r="261" spans="23:38">
      <c r="W261" s="20"/>
      <c r="Y261" s="20"/>
      <c r="AE261" s="20"/>
      <c r="AF261" s="20"/>
      <c r="AG261" s="20"/>
      <c r="AH261" s="20"/>
      <c r="AL261" s="23"/>
    </row>
    <row r="262" spans="23:38">
      <c r="W262" s="20"/>
      <c r="Y262" s="20"/>
      <c r="AE262" s="20"/>
      <c r="AF262" s="20"/>
      <c r="AG262" s="20"/>
      <c r="AH262" s="20"/>
      <c r="AL262" s="23"/>
    </row>
    <row r="263" spans="23:38">
      <c r="W263" s="20"/>
      <c r="Y263" s="20"/>
      <c r="AE263" s="20"/>
      <c r="AF263" s="20"/>
      <c r="AG263" s="20"/>
      <c r="AH263" s="20"/>
      <c r="AL263" s="23"/>
    </row>
    <row r="264" spans="23:38">
      <c r="W264" s="20"/>
      <c r="Y264" s="20"/>
      <c r="AE264" s="20"/>
      <c r="AF264" s="20"/>
      <c r="AG264" s="20"/>
      <c r="AH264" s="20"/>
      <c r="AL264" s="23"/>
    </row>
    <row r="265" spans="23:38">
      <c r="W265" s="20"/>
      <c r="Y265" s="20"/>
      <c r="AE265" s="20"/>
      <c r="AF265" s="20"/>
      <c r="AG265" s="20"/>
      <c r="AH265" s="20"/>
      <c r="AL265" s="23"/>
    </row>
    <row r="266" spans="23:38">
      <c r="W266" s="20"/>
      <c r="Y266" s="20"/>
      <c r="AE266" s="20"/>
      <c r="AF266" s="20"/>
      <c r="AG266" s="20"/>
      <c r="AH266" s="20"/>
      <c r="AL266" s="23"/>
    </row>
    <row r="267" spans="23:38">
      <c r="W267" s="20"/>
      <c r="Y267" s="20"/>
      <c r="AE267" s="20"/>
      <c r="AF267" s="20"/>
      <c r="AG267" s="20"/>
      <c r="AH267" s="20"/>
      <c r="AL267" s="23"/>
    </row>
    <row r="268" spans="23:38">
      <c r="W268" s="20"/>
      <c r="Y268" s="20"/>
      <c r="AE268" s="20"/>
      <c r="AF268" s="20"/>
      <c r="AG268" s="20"/>
      <c r="AH268" s="20"/>
      <c r="AL268" s="23"/>
    </row>
    <row r="269" spans="23:38">
      <c r="W269" s="20"/>
      <c r="Y269" s="20"/>
      <c r="AE269" s="20"/>
      <c r="AF269" s="20"/>
      <c r="AG269" s="20"/>
      <c r="AH269" s="20"/>
      <c r="AL269" s="23"/>
    </row>
    <row r="270" spans="23:38">
      <c r="W270" s="20"/>
      <c r="Y270" s="20"/>
      <c r="AE270" s="20"/>
      <c r="AF270" s="20"/>
      <c r="AG270" s="20"/>
      <c r="AH270" s="20"/>
      <c r="AL270" s="23"/>
    </row>
    <row r="271" spans="23:38">
      <c r="W271" s="20"/>
      <c r="Y271" s="20"/>
      <c r="AE271" s="20"/>
      <c r="AF271" s="20"/>
      <c r="AG271" s="20"/>
      <c r="AH271" s="20"/>
      <c r="AL271" s="23"/>
    </row>
    <row r="272" spans="23:38">
      <c r="W272" s="20"/>
      <c r="Y272" s="20"/>
      <c r="AE272" s="20"/>
      <c r="AF272" s="20"/>
      <c r="AG272" s="20"/>
      <c r="AH272" s="20"/>
      <c r="AL272" s="23"/>
    </row>
    <row r="273" spans="23:38">
      <c r="W273" s="20"/>
      <c r="Y273" s="20"/>
      <c r="AE273" s="20"/>
      <c r="AF273" s="20"/>
      <c r="AG273" s="20"/>
      <c r="AH273" s="20"/>
      <c r="AL273" s="23"/>
    </row>
    <row r="274" spans="23:38">
      <c r="W274" s="20"/>
      <c r="Y274" s="20"/>
      <c r="AE274" s="20"/>
      <c r="AF274" s="20"/>
      <c r="AG274" s="20"/>
      <c r="AH274" s="20"/>
      <c r="AL274" s="23"/>
    </row>
    <row r="275" spans="23:38">
      <c r="W275" s="20"/>
      <c r="Y275" s="20"/>
      <c r="AE275" s="20"/>
      <c r="AF275" s="20"/>
      <c r="AG275" s="20"/>
      <c r="AH275" s="20"/>
      <c r="AL275" s="23"/>
    </row>
    <row r="276" spans="23:38">
      <c r="W276" s="20"/>
      <c r="Y276" s="20"/>
      <c r="AE276" s="20"/>
      <c r="AF276" s="20"/>
      <c r="AG276" s="20"/>
      <c r="AH276" s="20"/>
      <c r="AL276" s="23"/>
    </row>
  </sheetData>
  <sheetProtection formatCells="0" formatColumns="0" formatRows="0"/>
  <autoFilter ref="A1:AR1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autoFilter>
  <mergeCells count="135">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T10:T11"/>
    <mergeCell ref="J8:J9"/>
    <mergeCell ref="X10:X11"/>
    <mergeCell ref="Z10:Z11"/>
    <mergeCell ref="M10:M11"/>
    <mergeCell ref="O10:O11"/>
    <mergeCell ref="Q10:Q11"/>
    <mergeCell ref="M8:M9"/>
    <mergeCell ref="P5:P7"/>
    <mergeCell ref="U8:U9"/>
    <mergeCell ref="V8:V9"/>
    <mergeCell ref="W8:W9"/>
    <mergeCell ref="Q5:Q7"/>
    <mergeCell ref="S5:S7"/>
    <mergeCell ref="T5:T7"/>
    <mergeCell ref="V10:V11"/>
    <mergeCell ref="U10:U11"/>
    <mergeCell ref="K10:K11"/>
    <mergeCell ref="L10:L11"/>
    <mergeCell ref="N10:N11"/>
    <mergeCell ref="P10:P11"/>
    <mergeCell ref="R10:R11"/>
    <mergeCell ref="S12:S13"/>
    <mergeCell ref="T12:T13"/>
    <mergeCell ref="J12:J13"/>
    <mergeCell ref="K12:K13"/>
    <mergeCell ref="L12:L13"/>
    <mergeCell ref="M12:M13"/>
    <mergeCell ref="O12:O13"/>
    <mergeCell ref="Q12:Q13"/>
    <mergeCell ref="N12:N13"/>
    <mergeCell ref="P12:P13"/>
    <mergeCell ref="R12:R13"/>
    <mergeCell ref="A12:A13"/>
    <mergeCell ref="B12:B13"/>
    <mergeCell ref="C12:C13"/>
    <mergeCell ref="D12:D13"/>
    <mergeCell ref="E12:E13"/>
    <mergeCell ref="F12:F13"/>
    <mergeCell ref="G12:G13"/>
    <mergeCell ref="H12:H13"/>
    <mergeCell ref="I12:I13"/>
    <mergeCell ref="AM8:AM9"/>
    <mergeCell ref="AN8:AN9"/>
    <mergeCell ref="AP6:AP7"/>
    <mergeCell ref="X8:X9"/>
    <mergeCell ref="Y8:Y9"/>
    <mergeCell ref="AA8:AA9"/>
    <mergeCell ref="AB12:AB13"/>
    <mergeCell ref="AM12:AM13"/>
    <mergeCell ref="AN12:AN13"/>
    <mergeCell ref="AN10:AN11"/>
    <mergeCell ref="Z12:Z13"/>
    <mergeCell ref="Z8:Z9"/>
    <mergeCell ref="AA12:AA13"/>
    <mergeCell ref="AM10:AM11"/>
    <mergeCell ref="AN5:AN7"/>
    <mergeCell ref="AM5:AM7"/>
    <mergeCell ref="U12:U13"/>
    <mergeCell ref="X12:X13"/>
    <mergeCell ref="V12:V13"/>
    <mergeCell ref="AB5:AB7"/>
    <mergeCell ref="Z5:Z7"/>
    <mergeCell ref="X5:X7"/>
    <mergeCell ref="V5:V7"/>
    <mergeCell ref="AA10:AA11"/>
    <mergeCell ref="AB10:AB11"/>
    <mergeCell ref="AB8:AB9"/>
    <mergeCell ref="AA5:AA7"/>
    <mergeCell ref="Y5:Y7"/>
    <mergeCell ref="W5:W7"/>
    <mergeCell ref="A5:A7"/>
    <mergeCell ref="B5:B7"/>
    <mergeCell ref="C5:C7"/>
    <mergeCell ref="D5:D7"/>
    <mergeCell ref="E5:E7"/>
    <mergeCell ref="F5:F7"/>
    <mergeCell ref="F10:F11"/>
    <mergeCell ref="G10:G11"/>
    <mergeCell ref="H10:H11"/>
    <mergeCell ref="G8:G9"/>
    <mergeCell ref="H8:H9"/>
    <mergeCell ref="G5:G7"/>
    <mergeCell ref="H5:H7"/>
    <mergeCell ref="I10:I11"/>
    <mergeCell ref="J10:J11"/>
    <mergeCell ref="S8:S9"/>
    <mergeCell ref="T8:T9"/>
    <mergeCell ref="A10:A11"/>
    <mergeCell ref="B10:B11"/>
    <mergeCell ref="C10:C11"/>
    <mergeCell ref="D10:D11"/>
    <mergeCell ref="E10:E11"/>
    <mergeCell ref="I8:I9"/>
    <mergeCell ref="K8:K9"/>
    <mergeCell ref="L8:L9"/>
    <mergeCell ref="S10:S11"/>
    <mergeCell ref="A8:A9"/>
    <mergeCell ref="B8:B9"/>
    <mergeCell ref="C8:C9"/>
    <mergeCell ref="N8:N9"/>
    <mergeCell ref="O8:O9"/>
    <mergeCell ref="P8:P9"/>
    <mergeCell ref="Q8:Q9"/>
    <mergeCell ref="R8:R9"/>
    <mergeCell ref="D8:D9"/>
    <mergeCell ref="E8:E9"/>
    <mergeCell ref="F8:F9"/>
    <mergeCell ref="AQ6:AQ7"/>
    <mergeCell ref="R5:R7"/>
    <mergeCell ref="AR6:AR7"/>
    <mergeCell ref="U5:U7"/>
    <mergeCell ref="I5:I7"/>
    <mergeCell ref="J5:J7"/>
    <mergeCell ref="K5:K7"/>
    <mergeCell ref="L5:L7"/>
    <mergeCell ref="M5:M7"/>
    <mergeCell ref="O5:O7"/>
    <mergeCell ref="N5:N7"/>
  </mergeCells>
  <conditionalFormatting sqref="AC5 AK5:AL9">
    <cfRule type="containsText" dxfId="339" priority="159" operator="containsText" text="MEDIA">
      <formula>NOT(ISERROR(SEARCH("MEDIA",AC5)))</formula>
    </cfRule>
    <cfRule type="containsText" dxfId="338" priority="160" operator="containsText" text="ALTA">
      <formula>NOT(ISERROR(SEARCH("ALTA",AC5)))</formula>
    </cfRule>
  </conditionalFormatting>
  <conditionalFormatting sqref="AC11:AC12 AO14">
    <cfRule type="containsText" dxfId="337" priority="107" operator="containsText" text="BAJA">
      <formula>NOT(ISERROR(SEARCH("BAJA",AC11)))</formula>
    </cfRule>
    <cfRule type="containsText" dxfId="336" priority="108" operator="containsText" text="MEDIA">
      <formula>NOT(ISERROR(SEARCH("MEDIA",AC11)))</formula>
    </cfRule>
    <cfRule type="containsText" dxfId="335" priority="109" operator="containsText" text="ALTA">
      <formula>NOT(ISERROR(SEARCH("ALTA",AC11)))</formula>
    </cfRule>
  </conditionalFormatting>
  <conditionalFormatting sqref="AI15">
    <cfRule type="containsText" dxfId="334" priority="8" operator="containsText" text="BAJA">
      <formula>NOT(ISERROR(SEARCH("BAJA",AI15)))</formula>
    </cfRule>
    <cfRule type="containsText" dxfId="333" priority="9" operator="containsText" text="MEDIA">
      <formula>NOT(ISERROR(SEARCH("MEDIA",AI15)))</formula>
    </cfRule>
    <cfRule type="containsText" dxfId="332" priority="10" operator="containsText" text="ALTA">
      <formula>NOT(ISERROR(SEARCH("ALTA",AI15)))</formula>
    </cfRule>
  </conditionalFormatting>
  <conditionalFormatting sqref="AI14:AL14">
    <cfRule type="containsText" dxfId="331" priority="81" operator="containsText" text="BAJA">
      <formula>NOT(ISERROR(SEARCH("BAJA",AI14)))</formula>
    </cfRule>
    <cfRule type="containsText" dxfId="330" priority="82" operator="containsText" text="MEDIA">
      <formula>NOT(ISERROR(SEARCH("MEDIA",AI14)))</formula>
    </cfRule>
    <cfRule type="containsText" dxfId="329" priority="83" operator="containsText" text="ALTA">
      <formula>NOT(ISERROR(SEARCH("ALTA",AI14)))</formula>
    </cfRule>
  </conditionalFormatting>
  <conditionalFormatting sqref="AK5:AL9 AC5">
    <cfRule type="containsText" dxfId="328" priority="158" operator="containsText" text="BAJA">
      <formula>NOT(ISERROR(SEARCH("BAJA",AC5)))</formula>
    </cfRule>
  </conditionalFormatting>
  <conditionalFormatting sqref="AK16:AL16">
    <cfRule type="containsText" dxfId="327" priority="5" operator="containsText" text="BAJA">
      <formula>NOT(ISERROR(SEARCH("BAJA",AK16)))</formula>
    </cfRule>
    <cfRule type="containsText" dxfId="326" priority="6" operator="containsText" text="MEDIA">
      <formula>NOT(ISERROR(SEARCH("MEDIA",AK16)))</formula>
    </cfRule>
    <cfRule type="containsText" dxfId="325" priority="7" operator="containsText" text="ALTA">
      <formula>NOT(ISERROR(SEARCH("ALTA",AK16)))</formula>
    </cfRule>
  </conditionalFormatting>
  <conditionalFormatting sqref="AL5:AL16">
    <cfRule type="cellIs" dxfId="324" priority="1" operator="greaterThan">
      <formula>75%</formula>
    </cfRule>
    <cfRule type="cellIs" dxfId="323" priority="2" operator="between">
      <formula>51%</formula>
      <formula>75%</formula>
    </cfRule>
    <cfRule type="cellIs" dxfId="322" priority="3" operator="between">
      <formula>26%</formula>
      <formula>50%</formula>
    </cfRule>
    <cfRule type="cellIs" dxfId="321" priority="4" operator="between">
      <formula>0%</formula>
      <formula>25%</formula>
    </cfRule>
  </conditionalFormatting>
  <conditionalFormatting sqref="AL10:AL13">
    <cfRule type="containsText" dxfId="320" priority="114" operator="containsText" text="BAJA">
      <formula>NOT(ISERROR(SEARCH("BAJA",AL10)))</formula>
    </cfRule>
    <cfRule type="containsText" dxfId="319" priority="115" operator="containsText" text="MEDIA">
      <formula>NOT(ISERROR(SEARCH("MEDIA",AL10)))</formula>
    </cfRule>
    <cfRule type="containsText" dxfId="318" priority="116" operator="containsText" text="ALTA">
      <formula>NOT(ISERROR(SEARCH("ALTA",AL10)))</formula>
    </cfRule>
  </conditionalFormatting>
  <conditionalFormatting sqref="AL15">
    <cfRule type="containsText" dxfId="317" priority="15" operator="containsText" text="BAJA">
      <formula>NOT(ISERROR(SEARCH("BAJA",AL15)))</formula>
    </cfRule>
    <cfRule type="containsText" dxfId="316" priority="16" operator="containsText" text="MEDIA">
      <formula>NOT(ISERROR(SEARCH("MEDIA",AL15)))</formula>
    </cfRule>
    <cfRule type="containsText" dxfId="315" priority="17" operator="containsText" text="ALTA">
      <formula>NOT(ISERROR(SEARCH("ALTA",AL15)))</formula>
    </cfRule>
  </conditionalFormatting>
  <dataValidations count="3">
    <dataValidation type="list" allowBlank="1" showInputMessage="1" showErrorMessage="1" sqref="A5 A8 A14:A16">
      <formula1>"SI,NO"</formula1>
    </dataValidation>
    <dataValidation type="list" allowBlank="1" showInputMessage="1" showErrorMessage="1" sqref="AF5:AF11 AF15:AF16">
      <formula1>"Manual,Automático"</formula1>
    </dataValidation>
    <dataValidation type="list" allowBlank="1" showInputMessage="1" showErrorMessage="1" sqref="AI15">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Listas!$K$2:$K$6</xm:f>
          </x14:formula1>
          <xm:sqref>S14</xm:sqref>
        </x14:dataValidation>
        <x14:dataValidation type="list" allowBlank="1" showInputMessage="1" showErrorMessage="1">
          <x14:formula1>
            <xm:f>Listas!$H$2:$H$3</xm:f>
          </x14:formula1>
          <xm:sqref>AK14 AI16</xm:sqref>
        </x14:dataValidation>
        <x14:dataValidation type="list" allowBlank="1" showInputMessage="1" showErrorMessage="1">
          <x14:formula1>
            <xm:f>Listas!$M$2:$M$15</xm:f>
          </x14:formula1>
          <xm:sqref>B14 B16</xm:sqref>
        </x14:dataValidation>
        <x14:dataValidation type="list" allowBlank="1" showInputMessage="1" showErrorMessage="1">
          <x14:formula1>
            <xm:f>Listas!$L$2:$L$5</xm:f>
          </x14:formula1>
          <xm:sqref>T14 T16</xm:sqref>
        </x14:dataValidation>
        <x14:dataValidation type="list" allowBlank="1" showInputMessage="1" showErrorMessage="1">
          <x14:formula1>
            <xm:f>Listas!$Q$2:$Q$8</xm:f>
          </x14:formula1>
          <xm:sqref>J14 J16</xm:sqref>
        </x14:dataValidation>
        <x14:dataValidation type="list" allowBlank="1" showInputMessage="1" showErrorMessage="1">
          <x14:formula1>
            <xm:f>Listas!$N$2:$N$7</xm:f>
          </x14:formula1>
          <xm:sqref>M14 M16</xm:sqref>
        </x14:dataValidation>
        <x14:dataValidation type="list" allowBlank="1" showInputMessage="1" showErrorMessage="1">
          <x14:formula1>
            <xm:f>Listas!$O$2:$O$7</xm:f>
          </x14:formula1>
          <xm:sqref>O14 O16</xm:sqref>
        </x14:dataValidation>
        <x14:dataValidation type="list" allowBlank="1" showInputMessage="1" showErrorMessage="1">
          <x14:formula1>
            <xm:f>Listas!$P$2:$P$7</xm:f>
          </x14:formula1>
          <xm:sqref>Q14 Q16</xm:sqref>
        </x14:dataValidation>
        <x14:dataValidation type="list" allowBlank="1" showInputMessage="1" showErrorMessage="1">
          <x14:formula1>
            <xm:f>Listas!$F$2:$F$4</xm:f>
          </x14:formula1>
          <xm:sqref>AD14 AD16</xm:sqref>
        </x14:dataValidation>
        <x14:dataValidation type="list" allowBlank="1" showInputMessage="1" showErrorMessage="1">
          <x14:formula1>
            <xm:f>Listas!$G$2:$G$11</xm:f>
          </x14:formula1>
          <xm:sqref>C14 C16</xm:sqref>
        </x14:dataValidation>
        <x14:dataValidation type="list" allowBlank="1" showInputMessage="1" showErrorMessage="1">
          <x14:formula1>
            <xm:f>Listas!$C$2:$C$8</xm:f>
          </x14:formula1>
          <xm:sqref>E14 E16</xm:sqref>
        </x14:dataValidation>
        <x14:dataValidation type="list" allowBlank="1" showInputMessage="1" showErrorMessage="1">
          <x14:formula1>
            <xm:f>Listas!$B$2:$B$7</xm:f>
          </x14:formula1>
          <xm:sqref>D14 D16</xm:sqref>
        </x14:dataValidation>
        <x14:dataValidation type="list" allowBlank="1" showInputMessage="1" showErrorMessage="1">
          <x14:formula1>
            <xm:f>Listas!$K$2:$K$5</xm:f>
          </x14:formula1>
          <xm:sqref>S16</xm:sqref>
        </x14:dataValidation>
        <x14:dataValidation type="list" allowBlank="1" showInputMessage="1" showErrorMessage="1">
          <x14:formula1>
            <xm:f>Listas!$J$2:$J$6</xm:f>
          </x14:formula1>
          <xm:sqref>AN16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
  <sheetViews>
    <sheetView showGridLines="0" workbookViewId="0">
      <selection activeCell="G15" sqref="G15"/>
    </sheetView>
  </sheetViews>
  <sheetFormatPr baseColWidth="10" defaultColWidth="11.42578125" defaultRowHeight="15"/>
  <cols>
    <col min="1" max="1" width="3.42578125" customWidth="1"/>
    <col min="6" max="6" width="40.5703125" customWidth="1"/>
  </cols>
  <sheetData>
    <row r="2" spans="2:7">
      <c r="B2" s="734" t="s">
        <v>113</v>
      </c>
      <c r="C2" s="734"/>
      <c r="D2" s="734"/>
      <c r="E2" s="734"/>
      <c r="F2" s="734"/>
      <c r="G2" s="734"/>
    </row>
    <row r="3" spans="2:7">
      <c r="B3" s="499" t="s">
        <v>114</v>
      </c>
      <c r="C3" s="735" t="s">
        <v>115</v>
      </c>
      <c r="D3" s="736"/>
      <c r="E3" s="736"/>
      <c r="F3" s="737"/>
      <c r="G3" s="499" t="s">
        <v>116</v>
      </c>
    </row>
    <row r="4" spans="2:7">
      <c r="B4" s="502">
        <v>45687</v>
      </c>
      <c r="C4" s="738" t="s">
        <v>1249</v>
      </c>
      <c r="D4" s="739"/>
      <c r="E4" s="739"/>
      <c r="F4" s="740"/>
      <c r="G4" s="503">
        <v>1</v>
      </c>
    </row>
    <row r="5" spans="2:7">
      <c r="B5" s="27"/>
      <c r="C5" s="27"/>
      <c r="D5" s="27"/>
      <c r="E5" s="27"/>
      <c r="F5" s="27"/>
      <c r="G5" s="27"/>
    </row>
    <row r="6" spans="2:7">
      <c r="B6" s="735" t="s">
        <v>117</v>
      </c>
      <c r="C6" s="736"/>
      <c r="D6" s="736"/>
      <c r="E6" s="736"/>
      <c r="F6" s="736"/>
      <c r="G6" s="737"/>
    </row>
    <row r="7" spans="2:7">
      <c r="B7" s="732" t="s">
        <v>118</v>
      </c>
      <c r="C7" s="732"/>
      <c r="D7" s="732" t="s">
        <v>119</v>
      </c>
      <c r="E7" s="732"/>
      <c r="F7" s="732" t="s">
        <v>120</v>
      </c>
      <c r="G7" s="732"/>
    </row>
    <row r="8" spans="2:7" ht="89.25" customHeight="1">
      <c r="B8" s="731" t="s">
        <v>121</v>
      </c>
      <c r="C8" s="731"/>
      <c r="D8" s="731" t="s">
        <v>122</v>
      </c>
      <c r="E8" s="731"/>
      <c r="F8" s="733" t="s">
        <v>123</v>
      </c>
      <c r="G8" s="733"/>
    </row>
  </sheetData>
  <mergeCells count="10">
    <mergeCell ref="B2:G2"/>
    <mergeCell ref="C3:F3"/>
    <mergeCell ref="B6:G6"/>
    <mergeCell ref="C4:F4"/>
    <mergeCell ref="D7:E7"/>
    <mergeCell ref="D8:E8"/>
    <mergeCell ref="F7:G7"/>
    <mergeCell ref="F8:G8"/>
    <mergeCell ref="B7:C7"/>
    <mergeCell ref="B8:C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67"/>
  <sheetViews>
    <sheetView topLeftCell="AD1" zoomScale="76" zoomScaleNormal="80" workbookViewId="0">
      <selection activeCell="AU1" sqref="AU1"/>
    </sheetView>
  </sheetViews>
  <sheetFormatPr baseColWidth="10" defaultColWidth="11.42578125" defaultRowHeight="35.1" customHeight="1"/>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79.1406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579" t="s">
        <v>1227</v>
      </c>
      <c r="AS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c r="AP3" s="823" t="s">
        <v>181</v>
      </c>
      <c r="AQ3" s="817"/>
    </row>
    <row r="4" spans="1:47"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row>
    <row r="5" spans="1:47" ht="108.75" customHeight="1">
      <c r="A5" s="1050" t="s">
        <v>51</v>
      </c>
      <c r="B5" s="813" t="s">
        <v>74</v>
      </c>
      <c r="C5" s="813" t="s">
        <v>92</v>
      </c>
      <c r="D5" s="813" t="s">
        <v>12</v>
      </c>
      <c r="E5" s="813" t="s">
        <v>36</v>
      </c>
      <c r="F5" s="958" t="s">
        <v>1033</v>
      </c>
      <c r="G5" s="1055" t="s">
        <v>869</v>
      </c>
      <c r="H5" s="813" t="s">
        <v>1129</v>
      </c>
      <c r="I5" s="958" t="s">
        <v>1034</v>
      </c>
      <c r="J5" s="795" t="s">
        <v>66</v>
      </c>
      <c r="K5" s="813">
        <v>2</v>
      </c>
      <c r="L5" s="1240">
        <f>IF(J5="Diaria",+(K5/360),IF(J5="Mensual",+(K5/12),IF(J5="Bimestral",+(K5/6),IF(J5="Trimestral",+(K5/4),IF(J5="Semestral",+(K5/2),IF(J5="Anual",+(K5/1),""))))))</f>
        <v>0.16666666666666666</v>
      </c>
      <c r="M5" s="813" t="s">
        <v>73</v>
      </c>
      <c r="N5" s="81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813" t="s">
        <v>31</v>
      </c>
      <c r="P5" s="79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95" t="s">
        <v>73</v>
      </c>
      <c r="R5" s="79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0" t="s">
        <v>60</v>
      </c>
      <c r="T5" s="790" t="s">
        <v>61</v>
      </c>
      <c r="U5" s="790">
        <f>+MAX(N5,P5,R5)</f>
        <v>0.2</v>
      </c>
      <c r="V5" s="1242" t="str">
        <f>IF(L5&lt;=20%,"Muy baja",IF(L5&lt;=40%,"Baja",IF(L5&lt;=60%,"Media",IF(L5&lt;=80%,"Alta",IF(L5&lt;=100%,"Muy alta",IF(L5&gt;=100%,"Muy alta",""))))))</f>
        <v>Muy baja</v>
      </c>
      <c r="W5" s="793">
        <v>0.2</v>
      </c>
      <c r="X5" s="1242" t="str">
        <f>IF(U5=20%,"Leve",IF(U5=40%,"Menor",IF(U5=60%,"Moderado",IF(U5=80%,"Mayor",IF(U5=100%,"Catastrófico","")))))</f>
        <v>Leve</v>
      </c>
      <c r="Y5" s="793">
        <v>0.4</v>
      </c>
      <c r="Z5" s="790" t="s">
        <v>168</v>
      </c>
      <c r="AA5" s="793">
        <f>IF(Z5="Bajo",25%,IF(Z5="Moderado",50%,IF(Z5="Alto",75%,IF(Z5="Extremo",100%,""))))</f>
        <v>0.25</v>
      </c>
      <c r="AB5" s="1241" t="s">
        <v>1355</v>
      </c>
      <c r="AC5" s="40" t="s">
        <v>1035</v>
      </c>
      <c r="AD5" s="39" t="s">
        <v>57</v>
      </c>
      <c r="AE5" s="169">
        <f t="shared" ref="AE5:AE15" si="0">IF(AD5="Preventivo",25%,IF(AD5="Detectivo",15%,IF(AD5="Correctivo",10%,"")))</f>
        <v>0.25</v>
      </c>
      <c r="AF5" s="331" t="s">
        <v>214</v>
      </c>
      <c r="AG5" s="169">
        <f t="shared" ref="AG5:AG15" si="1">IF(AF5="Manual",15%,IF(AF5="Automático",25%,""))</f>
        <v>0.15</v>
      </c>
      <c r="AH5" s="31">
        <f t="shared" ref="AH5:AH15" si="2">+AG5+AE5</f>
        <v>0.4</v>
      </c>
      <c r="AI5" s="306" t="s">
        <v>24</v>
      </c>
      <c r="AJ5" s="331" t="s">
        <v>1036</v>
      </c>
      <c r="AK5" s="331">
        <f>+AH5*AA5</f>
        <v>0.1</v>
      </c>
      <c r="AL5" s="170">
        <f>+AA5-AK5</f>
        <v>0.15</v>
      </c>
      <c r="AM5" s="1045" t="str">
        <f>+IF(C5="Corrupción","Moderado",IF(AL7&lt;=25%,"Bajo",IF(AL7&lt;=50%,"Moderado",IF(AL7&lt;=75%,"Alto",IF(AL7&gt;75%,"Extremo","")))))</f>
        <v>Bajo</v>
      </c>
      <c r="AN5" s="1036" t="s">
        <v>71</v>
      </c>
      <c r="AO5" s="171">
        <v>1</v>
      </c>
      <c r="AP5" s="39" t="s">
        <v>1037</v>
      </c>
      <c r="AQ5" s="366" t="s">
        <v>1038</v>
      </c>
    </row>
    <row r="6" spans="1:47" ht="224.25" customHeight="1">
      <c r="A6" s="1050"/>
      <c r="B6" s="813"/>
      <c r="C6" s="813"/>
      <c r="D6" s="813"/>
      <c r="E6" s="813"/>
      <c r="F6" s="958"/>
      <c r="G6" s="1055"/>
      <c r="H6" s="813"/>
      <c r="I6" s="958"/>
      <c r="J6" s="795"/>
      <c r="K6" s="813"/>
      <c r="L6" s="1240"/>
      <c r="M6" s="813"/>
      <c r="N6" s="813"/>
      <c r="O6" s="813"/>
      <c r="P6" s="795"/>
      <c r="Q6" s="795"/>
      <c r="R6" s="795"/>
      <c r="S6" s="790"/>
      <c r="T6" s="790"/>
      <c r="U6" s="790"/>
      <c r="V6" s="1242"/>
      <c r="W6" s="793"/>
      <c r="X6" s="1242"/>
      <c r="Y6" s="793"/>
      <c r="Z6" s="790"/>
      <c r="AA6" s="793"/>
      <c r="AB6" s="1241"/>
      <c r="AC6" s="39" t="s">
        <v>1039</v>
      </c>
      <c r="AD6" s="39" t="s">
        <v>57</v>
      </c>
      <c r="AE6" s="169">
        <f t="shared" si="0"/>
        <v>0.25</v>
      </c>
      <c r="AF6" s="331" t="s">
        <v>214</v>
      </c>
      <c r="AG6" s="169">
        <f t="shared" si="1"/>
        <v>0.15</v>
      </c>
      <c r="AH6" s="31">
        <f t="shared" si="2"/>
        <v>0.4</v>
      </c>
      <c r="AI6" s="306" t="s">
        <v>24</v>
      </c>
      <c r="AJ6" s="331" t="s">
        <v>1040</v>
      </c>
      <c r="AK6" s="331">
        <f>+AL5*AH6</f>
        <v>0.06</v>
      </c>
      <c r="AL6" s="170">
        <f>+AL5-AK6</f>
        <v>0.09</v>
      </c>
      <c r="AM6" s="1045"/>
      <c r="AN6" s="1036"/>
      <c r="AO6" s="171">
        <v>2</v>
      </c>
      <c r="AP6" s="504" t="s">
        <v>1041</v>
      </c>
      <c r="AQ6" s="366" t="s">
        <v>1038</v>
      </c>
    </row>
    <row r="7" spans="1:47" ht="207" customHeight="1">
      <c r="A7" s="1050"/>
      <c r="B7" s="813"/>
      <c r="C7" s="813"/>
      <c r="D7" s="813"/>
      <c r="E7" s="813"/>
      <c r="F7" s="958"/>
      <c r="G7" s="1055"/>
      <c r="H7" s="813"/>
      <c r="I7" s="958"/>
      <c r="J7" s="795"/>
      <c r="K7" s="813"/>
      <c r="L7" s="1240"/>
      <c r="M7" s="813"/>
      <c r="N7" s="813"/>
      <c r="O7" s="813"/>
      <c r="P7" s="795"/>
      <c r="Q7" s="795"/>
      <c r="R7" s="795"/>
      <c r="S7" s="790"/>
      <c r="T7" s="790"/>
      <c r="U7" s="790"/>
      <c r="V7" s="1242"/>
      <c r="W7" s="793"/>
      <c r="X7" s="1242"/>
      <c r="Y7" s="793"/>
      <c r="Z7" s="790"/>
      <c r="AA7" s="793"/>
      <c r="AB7" s="1241"/>
      <c r="AC7" s="39" t="s">
        <v>1042</v>
      </c>
      <c r="AD7" s="39" t="s">
        <v>57</v>
      </c>
      <c r="AE7" s="169">
        <f t="shared" si="0"/>
        <v>0.25</v>
      </c>
      <c r="AF7" s="331" t="s">
        <v>214</v>
      </c>
      <c r="AG7" s="169">
        <f t="shared" si="1"/>
        <v>0.15</v>
      </c>
      <c r="AH7" s="31">
        <f t="shared" si="2"/>
        <v>0.4</v>
      </c>
      <c r="AI7" s="306" t="s">
        <v>24</v>
      </c>
      <c r="AJ7" s="331" t="s">
        <v>1043</v>
      </c>
      <c r="AK7" s="331">
        <f>+AL6*AH7</f>
        <v>3.5999999999999997E-2</v>
      </c>
      <c r="AL7" s="170">
        <f>+AL6-AK7</f>
        <v>5.3999999999999999E-2</v>
      </c>
      <c r="AM7" s="1045"/>
      <c r="AN7" s="1036"/>
      <c r="AO7" s="360">
        <v>3</v>
      </c>
      <c r="AP7" s="504" t="s">
        <v>1044</v>
      </c>
      <c r="AQ7" s="366" t="s">
        <v>1038</v>
      </c>
    </row>
    <row r="8" spans="1:47" ht="192.75" customHeight="1">
      <c r="A8" s="1050" t="s">
        <v>51</v>
      </c>
      <c r="B8" s="813" t="s">
        <v>74</v>
      </c>
      <c r="C8" s="813" t="s">
        <v>92</v>
      </c>
      <c r="D8" s="813" t="s">
        <v>12</v>
      </c>
      <c r="E8" s="813" t="s">
        <v>36</v>
      </c>
      <c r="F8" s="958" t="s">
        <v>1045</v>
      </c>
      <c r="G8" s="1055" t="s">
        <v>882</v>
      </c>
      <c r="H8" s="813" t="s">
        <v>1130</v>
      </c>
      <c r="I8" s="958" t="s">
        <v>1046</v>
      </c>
      <c r="J8" s="795" t="s">
        <v>89</v>
      </c>
      <c r="K8" s="795">
        <v>1</v>
      </c>
      <c r="L8" s="805">
        <f>IF(J8="Diaria",+(K8/360),IF(J8="Mensual",+(K8/12),IF(J8="Bimestral",+(K8/6),IF(J8="Trimestral",+(K8/4),IF(J8="Semestral",+(K8/2),IF(J8="Anual",+(K8/1),""))))))</f>
        <v>0.25</v>
      </c>
      <c r="M8" s="795" t="s">
        <v>73</v>
      </c>
      <c r="N8" s="79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795" t="s">
        <v>48</v>
      </c>
      <c r="P8" s="79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95" t="s">
        <v>73</v>
      </c>
      <c r="R8" s="79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90" t="s">
        <v>60</v>
      </c>
      <c r="T8" s="790" t="s">
        <v>45</v>
      </c>
      <c r="U8" s="790">
        <f>+MAX(N8,P8,R8)</f>
        <v>0.4</v>
      </c>
      <c r="V8" s="1242" t="str">
        <f>IF(L8&lt;=20%,"Muy baja",IF(L8&lt;=40%,"Baja",IF(L8&lt;=60%,"Media",IF(L8&lt;=80%,"Alta",IF(L8&lt;=100%,"Muy alta",IF(L8&gt;=100%,"Muy alta",""))))))</f>
        <v>Baja</v>
      </c>
      <c r="W8" s="793">
        <v>0.2</v>
      </c>
      <c r="X8" s="1242" t="str">
        <f>IF(U8=20%,"Leve",IF(U8=40%,"Menor",IF(U8=60%,"Moderado",IF(U8=80%,"Mayor",IF(U8=100%,"Catastrófico","")))))</f>
        <v>Menor</v>
      </c>
      <c r="Y8" s="793">
        <v>0.4</v>
      </c>
      <c r="Z8" s="790" t="s">
        <v>168</v>
      </c>
      <c r="AA8" s="793">
        <f>IF(Z8="Bajo",25%,IF(Z8="Moderado",50%,IF(Z8="Alto",75%,IF(Z8="Extremo",100%,""))))</f>
        <v>0.25</v>
      </c>
      <c r="AB8" s="1241" t="s">
        <v>1356</v>
      </c>
      <c r="AC8" s="719" t="s">
        <v>1357</v>
      </c>
      <c r="AD8" s="39" t="s">
        <v>57</v>
      </c>
      <c r="AE8" s="169">
        <f t="shared" si="0"/>
        <v>0.25</v>
      </c>
      <c r="AF8" s="331" t="s">
        <v>214</v>
      </c>
      <c r="AG8" s="169">
        <f t="shared" si="1"/>
        <v>0.15</v>
      </c>
      <c r="AH8" s="31">
        <f t="shared" si="2"/>
        <v>0.4</v>
      </c>
      <c r="AI8" s="306" t="s">
        <v>24</v>
      </c>
      <c r="AJ8" s="331" t="s">
        <v>1047</v>
      </c>
      <c r="AK8" s="331">
        <f>+AH8*AA8</f>
        <v>0.1</v>
      </c>
      <c r="AL8" s="170">
        <f>+AA8-AK8</f>
        <v>0.15</v>
      </c>
      <c r="AM8" s="1045" t="str">
        <f>+IF(C8="Corrupción","Moderado",IF(AL9&lt;=25%,"Bajo",IF(AL9&lt;=50%,"Moderado",IF(AL9&lt;=75%,"Alto",IF(AL9&gt;75%,"Extremo","")))))</f>
        <v>Bajo</v>
      </c>
      <c r="AN8" s="1036" t="s">
        <v>71</v>
      </c>
      <c r="AO8" s="172">
        <v>1</v>
      </c>
      <c r="AP8" s="710" t="s">
        <v>1048</v>
      </c>
      <c r="AQ8" s="711" t="s">
        <v>1361</v>
      </c>
    </row>
    <row r="9" spans="1:47" ht="184.15" customHeight="1">
      <c r="A9" s="1050"/>
      <c r="B9" s="813"/>
      <c r="C9" s="813"/>
      <c r="D9" s="813"/>
      <c r="E9" s="813"/>
      <c r="F9" s="958"/>
      <c r="G9" s="1055"/>
      <c r="H9" s="813"/>
      <c r="I9" s="958"/>
      <c r="J9" s="795"/>
      <c r="K9" s="795"/>
      <c r="L9" s="805"/>
      <c r="M9" s="795"/>
      <c r="N9" s="795"/>
      <c r="O9" s="795"/>
      <c r="P9" s="795"/>
      <c r="Q9" s="795"/>
      <c r="R9" s="795"/>
      <c r="S9" s="790"/>
      <c r="T9" s="790"/>
      <c r="U9" s="790"/>
      <c r="V9" s="1242"/>
      <c r="W9" s="793"/>
      <c r="X9" s="1242"/>
      <c r="Y9" s="793"/>
      <c r="Z9" s="790"/>
      <c r="AA9" s="793"/>
      <c r="AB9" s="1241"/>
      <c r="AC9" s="638" t="s">
        <v>1358</v>
      </c>
      <c r="AD9" s="39" t="s">
        <v>57</v>
      </c>
      <c r="AE9" s="169">
        <f t="shared" si="0"/>
        <v>0.25</v>
      </c>
      <c r="AF9" s="331" t="s">
        <v>214</v>
      </c>
      <c r="AG9" s="169">
        <f t="shared" si="1"/>
        <v>0.15</v>
      </c>
      <c r="AH9" s="31">
        <f t="shared" si="2"/>
        <v>0.4</v>
      </c>
      <c r="AI9" s="306" t="s">
        <v>24</v>
      </c>
      <c r="AJ9" s="331" t="s">
        <v>1049</v>
      </c>
      <c r="AK9" s="331">
        <f>+AL8*AH9</f>
        <v>0.06</v>
      </c>
      <c r="AL9" s="170">
        <f>+AL8-AK9</f>
        <v>0.09</v>
      </c>
      <c r="AM9" s="1045"/>
      <c r="AN9" s="1036"/>
      <c r="AO9" s="360">
        <v>2</v>
      </c>
      <c r="AP9" s="710" t="s">
        <v>1359</v>
      </c>
      <c r="AQ9" s="711" t="s">
        <v>1360</v>
      </c>
    </row>
    <row r="10" spans="1:47" ht="147.75" customHeight="1">
      <c r="A10" s="1050" t="s">
        <v>51</v>
      </c>
      <c r="B10" s="813" t="s">
        <v>74</v>
      </c>
      <c r="C10" s="813" t="s">
        <v>101</v>
      </c>
      <c r="D10" s="813" t="s">
        <v>90</v>
      </c>
      <c r="E10" s="813" t="s">
        <v>96</v>
      </c>
      <c r="F10" s="1250" t="s">
        <v>1367</v>
      </c>
      <c r="G10" s="1248" t="s">
        <v>1050</v>
      </c>
      <c r="H10" s="1249" t="s">
        <v>1368</v>
      </c>
      <c r="I10" s="958" t="s">
        <v>1051</v>
      </c>
      <c r="J10" s="795" t="s">
        <v>66</v>
      </c>
      <c r="K10" s="795">
        <v>1</v>
      </c>
      <c r="L10" s="805">
        <f>IF(J10="Diaria",+(K10/360),IF(J10="Mensual",+(K10/12),IF(J10="Bimestral",+(K10/6),IF(J10="Trimestral",+(K10/4),IF(J10="Semestral",+(K10/2),IF(J10="Anual",+(K10/1),""))))))</f>
        <v>8.3333333333333329E-2</v>
      </c>
      <c r="M10" s="795" t="s">
        <v>30</v>
      </c>
      <c r="N10" s="79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95" t="s">
        <v>48</v>
      </c>
      <c r="P10" s="79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95" t="s">
        <v>32</v>
      </c>
      <c r="R10" s="79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0.2</v>
      </c>
      <c r="S10" s="790" t="s">
        <v>73</v>
      </c>
      <c r="T10" s="790" t="s">
        <v>45</v>
      </c>
      <c r="U10" s="790">
        <f>+MAX(N10,P10,R10)</f>
        <v>0.4</v>
      </c>
      <c r="V10" s="1242" t="str">
        <f>IF(L10&lt;=20%,"Muy baja",IF(L10&lt;=40%,"Baja",IF(L10&lt;=60%,"Media",IF(L10&lt;=80%,"Alta",IF(L10&lt;=100%,"Muy alta",IF(L10&gt;=100%,"Muy alta",""))))))</f>
        <v>Muy baja</v>
      </c>
      <c r="W10" s="793">
        <v>0.4</v>
      </c>
      <c r="X10" s="1242" t="str">
        <f>IF(U10=20%,"Leve",IF(U10=40%,"Menor",IF(U10=60%,"Moderado",IF(U10=80%,"Mayor",IF(U10=100%,"Catastrófico","")))))</f>
        <v>Menor</v>
      </c>
      <c r="Y10" s="793">
        <v>0.4</v>
      </c>
      <c r="Z10" s="790" t="s">
        <v>56</v>
      </c>
      <c r="AA10" s="793">
        <f>IF(Z10="Bajo",25%,IF(Z10="Moderado",50%,IF(Z10="Alto",75%,IF(Z10="Extremo",100%,""))))</f>
        <v>0.5</v>
      </c>
      <c r="AB10" s="1245" t="s">
        <v>1364</v>
      </c>
      <c r="AC10" s="638" t="s">
        <v>1365</v>
      </c>
      <c r="AD10" s="39" t="s">
        <v>57</v>
      </c>
      <c r="AE10" s="169">
        <f t="shared" si="0"/>
        <v>0.25</v>
      </c>
      <c r="AF10" s="331" t="s">
        <v>214</v>
      </c>
      <c r="AG10" s="169">
        <f t="shared" si="1"/>
        <v>0.15</v>
      </c>
      <c r="AH10" s="31">
        <f t="shared" si="2"/>
        <v>0.4</v>
      </c>
      <c r="AI10" s="392" t="s">
        <v>41</v>
      </c>
      <c r="AJ10" s="331" t="s">
        <v>1052</v>
      </c>
      <c r="AK10" s="331">
        <f>+AH10*AA10</f>
        <v>0.2</v>
      </c>
      <c r="AL10" s="170">
        <f>+AA10-AK10</f>
        <v>0.3</v>
      </c>
      <c r="AM10" s="1246" t="str">
        <f>+IF(C10="Corrupción","Moderado",IF(AL11&lt;=25%,"Bajo",IF(AL11&lt;=50%,"Moderado",IF(AL11&lt;=75%,"Alto",IF(AL11&gt;75%,"Extremo","")))))</f>
        <v>Bajo</v>
      </c>
      <c r="AN10" s="1036" t="s">
        <v>71</v>
      </c>
      <c r="AO10" s="172">
        <v>1</v>
      </c>
      <c r="AP10" s="710" t="s">
        <v>1362</v>
      </c>
      <c r="AQ10" s="712" t="s">
        <v>1363</v>
      </c>
    </row>
    <row r="11" spans="1:47" ht="152.25" customHeight="1" thickBot="1">
      <c r="A11" s="1050"/>
      <c r="B11" s="813"/>
      <c r="C11" s="813"/>
      <c r="D11" s="813"/>
      <c r="E11" s="813"/>
      <c r="F11" s="1250"/>
      <c r="G11" s="1248"/>
      <c r="H11" s="1249"/>
      <c r="I11" s="958"/>
      <c r="J11" s="795"/>
      <c r="K11" s="795"/>
      <c r="L11" s="805"/>
      <c r="M11" s="795"/>
      <c r="N11" s="795"/>
      <c r="O11" s="795"/>
      <c r="P11" s="795"/>
      <c r="Q11" s="795"/>
      <c r="R11" s="795"/>
      <c r="S11" s="790"/>
      <c r="T11" s="790"/>
      <c r="U11" s="790"/>
      <c r="V11" s="1242"/>
      <c r="W11" s="793"/>
      <c r="X11" s="1242"/>
      <c r="Y11" s="793"/>
      <c r="Z11" s="790"/>
      <c r="AA11" s="793"/>
      <c r="AB11" s="1245"/>
      <c r="AC11" s="638" t="s">
        <v>1366</v>
      </c>
      <c r="AD11" s="39" t="s">
        <v>57</v>
      </c>
      <c r="AE11" s="169">
        <f t="shared" si="0"/>
        <v>0.25</v>
      </c>
      <c r="AF11" s="331" t="s">
        <v>214</v>
      </c>
      <c r="AG11" s="169">
        <f t="shared" si="1"/>
        <v>0.15</v>
      </c>
      <c r="AH11" s="31">
        <f t="shared" si="2"/>
        <v>0.4</v>
      </c>
      <c r="AI11" s="392" t="s">
        <v>41</v>
      </c>
      <c r="AJ11" s="331" t="s">
        <v>1052</v>
      </c>
      <c r="AK11" s="331">
        <f>+AL10*AH11</f>
        <v>0.12</v>
      </c>
      <c r="AL11" s="170">
        <f>+AL10-AK11</f>
        <v>0.18</v>
      </c>
      <c r="AM11" s="1247"/>
      <c r="AN11" s="1036"/>
      <c r="AO11" s="360">
        <v>2</v>
      </c>
      <c r="AP11" s="638" t="s">
        <v>1053</v>
      </c>
      <c r="AQ11" s="712" t="s">
        <v>1054</v>
      </c>
    </row>
    <row r="12" spans="1:47" ht="376.5" customHeight="1" thickBot="1">
      <c r="A12" s="300" t="s">
        <v>216</v>
      </c>
      <c r="B12" s="346" t="s">
        <v>74</v>
      </c>
      <c r="C12" s="280" t="s">
        <v>92</v>
      </c>
      <c r="D12" s="280" t="s">
        <v>79</v>
      </c>
      <c r="E12" s="252" t="s">
        <v>36</v>
      </c>
      <c r="F12" s="251" t="s">
        <v>594</v>
      </c>
      <c r="G12" s="501" t="s">
        <v>595</v>
      </c>
      <c r="H12" s="501" t="s">
        <v>1171</v>
      </c>
      <c r="I12" s="251" t="s">
        <v>597</v>
      </c>
      <c r="J12" s="280" t="s">
        <v>66</v>
      </c>
      <c r="K12" s="280">
        <v>1</v>
      </c>
      <c r="L12" s="283">
        <v>2.7777777777777779E-3</v>
      </c>
      <c r="M12" s="280" t="s">
        <v>303</v>
      </c>
      <c r="N12" s="280" t="str">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
      </c>
      <c r="O12" s="280" t="s">
        <v>64</v>
      </c>
      <c r="P12" s="280">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280" t="s">
        <v>73</v>
      </c>
      <c r="R12" s="280">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276" t="s">
        <v>60</v>
      </c>
      <c r="T12" s="276" t="s">
        <v>45</v>
      </c>
      <c r="U12" s="276">
        <f>+MAX(N12,P12,R12)</f>
        <v>0.6</v>
      </c>
      <c r="V12" s="287" t="str">
        <f>IF(L12&lt;=20%,"Muy baja",IF(L12&lt;=40%,"Baja",IF(L12&lt;=60%,"Media",IF(L12&lt;=80%,"Alta",IF(L12&lt;=100%,"Muy alta",IF(L12&gt;=100%,"Muy alta",""))))))</f>
        <v>Muy baja</v>
      </c>
      <c r="W12" s="269" t="str">
        <f>+IFERROR(VLOOKUP(V12,[18]Fórmula!$F$1:$G$6,2,FALSE),"")</f>
        <v/>
      </c>
      <c r="X12" s="278" t="str">
        <f>IF(U12=20%,"Leve",IF(U12=40%,"Menor",IF(U12=60%,"Moderado",IF(U12=80%,"Mayor",IF(U12=100%,"Catastrófico","")))))</f>
        <v>Moderado</v>
      </c>
      <c r="Y12" s="295" t="s">
        <v>56</v>
      </c>
      <c r="Z12" s="273" t="str">
        <f>+IFERROR(VLOOKUP(V12&amp;X12,[18]Fórmula!$C$2:$D$26,2,FALSE),"")</f>
        <v/>
      </c>
      <c r="AA12" s="295" t="s">
        <v>56</v>
      </c>
      <c r="AB12" s="720" t="s">
        <v>598</v>
      </c>
      <c r="AC12" s="721" t="s">
        <v>1369</v>
      </c>
      <c r="AD12" s="49" t="s">
        <v>57</v>
      </c>
      <c r="AE12" s="255">
        <f t="shared" si="0"/>
        <v>0.25</v>
      </c>
      <c r="AF12" s="72" t="s">
        <v>214</v>
      </c>
      <c r="AG12" s="255">
        <f t="shared" si="1"/>
        <v>0.15</v>
      </c>
      <c r="AH12" s="255">
        <f t="shared" si="2"/>
        <v>0.4</v>
      </c>
      <c r="AI12" s="302" t="s">
        <v>24</v>
      </c>
      <c r="AJ12" s="251" t="s">
        <v>638</v>
      </c>
      <c r="AK12" s="280" t="s">
        <v>24</v>
      </c>
      <c r="AL12" s="363">
        <v>0.3</v>
      </c>
      <c r="AM12" s="415" t="s">
        <v>56</v>
      </c>
      <c r="AN12" s="481" t="s">
        <v>59</v>
      </c>
      <c r="AO12" s="480">
        <v>1</v>
      </c>
      <c r="AP12" s="713" t="s">
        <v>1370</v>
      </c>
      <c r="AQ12" s="714" t="s">
        <v>1371</v>
      </c>
    </row>
    <row r="13" spans="1:47" ht="187.9" customHeight="1" thickBot="1">
      <c r="A13" s="847" t="s">
        <v>216</v>
      </c>
      <c r="B13" s="850" t="s">
        <v>74</v>
      </c>
      <c r="C13" s="850" t="s">
        <v>1205</v>
      </c>
      <c r="D13" s="850" t="s">
        <v>640</v>
      </c>
      <c r="E13" s="813" t="s">
        <v>96</v>
      </c>
      <c r="F13" s="251" t="s">
        <v>1055</v>
      </c>
      <c r="G13" s="1236" t="s">
        <v>1056</v>
      </c>
      <c r="H13" s="1237" t="s">
        <v>1057</v>
      </c>
      <c r="I13" s="1238" t="s">
        <v>1058</v>
      </c>
      <c r="J13" s="850" t="s">
        <v>66</v>
      </c>
      <c r="K13" s="850">
        <v>1</v>
      </c>
      <c r="L13" s="903">
        <f>IF(J13="Diaria",+(K13/360),IF(J13="Mensual",+(K13/12),IF(J13="Bimestral",+(K13/6),IF(J13="Trimestral",+(K13/4),IF(J13="Semestral",+(K13/2),IF(J13="Anual",+(K13/1),""))))))</f>
        <v>8.3333333333333329E-2</v>
      </c>
      <c r="M13" s="850" t="s">
        <v>73</v>
      </c>
      <c r="N13" s="28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002" t="s">
        <v>64</v>
      </c>
      <c r="P13" s="280">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850" t="s">
        <v>73</v>
      </c>
      <c r="R13" s="280">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863" t="s">
        <v>72</v>
      </c>
      <c r="T13" s="863" t="s">
        <v>28</v>
      </c>
      <c r="U13" s="276">
        <f>+MAX(N13,P13,R13)</f>
        <v>0.6</v>
      </c>
      <c r="V13" s="905" t="str">
        <f>IF(L13&lt;=20%,"Muy baja",IF(L13&lt;=40%,"Baja",IF(L13&lt;=60%,"Media",IF(L13&lt;=80%,"Alta",IF(L13&lt;=100%,"Muy alta",IF(L13&gt;=100%,"Muy alta",""))))))</f>
        <v>Muy baja</v>
      </c>
      <c r="W13" s="444">
        <f>+IFERROR(VLOOKUP(V13,[6]Fórmula!$F$1:$G$6,2,FALSE),"")</f>
        <v>0.2</v>
      </c>
      <c r="X13" s="905" t="str">
        <f>IF(U13=20%,"Leve",IF(U13=40%,"Menor",IF(U13=60%,"Moderado",IF(U13=80%,"Mayor",IF(U13=100%,"Catastrófico","")))))</f>
        <v>Moderado</v>
      </c>
      <c r="Y13" s="444">
        <f>+IFERROR(VLOOKUP(X13,[6]Fórmula!$H$1:$I$6,2,FALSE),"")</f>
        <v>0.6</v>
      </c>
      <c r="Z13" s="907" t="str">
        <f>+IFERROR(VLOOKUP(V13&amp;X13,[6]Fórmula!$C$2:$D$26,2,FALSE),"")</f>
        <v>Moderado</v>
      </c>
      <c r="AA13" s="444">
        <f>IF(Z13="Bajo",25%,IF(Z13="Moderado",50%,IF(Z13="Alto",75%,IF(Z13="Extremo",100%,""))))</f>
        <v>0.5</v>
      </c>
      <c r="AB13" s="1243" t="s">
        <v>1059</v>
      </c>
      <c r="AC13" s="697" t="s">
        <v>1060</v>
      </c>
      <c r="AD13" s="49" t="s">
        <v>57</v>
      </c>
      <c r="AE13" s="446">
        <f t="shared" si="0"/>
        <v>0.25</v>
      </c>
      <c r="AF13" s="302" t="s">
        <v>214</v>
      </c>
      <c r="AG13" s="446">
        <f t="shared" si="1"/>
        <v>0.15</v>
      </c>
      <c r="AH13" s="446">
        <f t="shared" si="2"/>
        <v>0.4</v>
      </c>
      <c r="AI13" s="449" t="s">
        <v>215</v>
      </c>
      <c r="AJ13" s="251" t="s">
        <v>1061</v>
      </c>
      <c r="AK13" s="449" t="s">
        <v>1062</v>
      </c>
      <c r="AL13" s="23"/>
      <c r="AM13" s="856" t="str">
        <f>+IF(B13="Corrupción","Moderado",IF(AL13&lt;=25%,"Bajo",IF(AL13&lt;=50%,"Moderado",IF(AL13&lt;=75%,"Alto",IF(AL13&gt;75%,"Extremo","")))))</f>
        <v>Bajo</v>
      </c>
      <c r="AN13" s="858" t="s">
        <v>59</v>
      </c>
      <c r="AO13" s="83"/>
      <c r="AP13" s="715" t="s">
        <v>1063</v>
      </c>
      <c r="AQ13" s="716" t="s">
        <v>1064</v>
      </c>
    </row>
    <row r="14" spans="1:47" ht="249.6" customHeight="1" thickBot="1">
      <c r="A14" s="849"/>
      <c r="B14" s="852"/>
      <c r="C14" s="852"/>
      <c r="D14" s="852"/>
      <c r="E14" s="813"/>
      <c r="F14" s="251" t="s">
        <v>1065</v>
      </c>
      <c r="G14" s="1236"/>
      <c r="H14" s="1237"/>
      <c r="I14" s="1239"/>
      <c r="J14" s="852"/>
      <c r="K14" s="852"/>
      <c r="L14" s="904"/>
      <c r="M14" s="852"/>
      <c r="N14" s="280" t="str">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003"/>
      <c r="P14" s="280"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852"/>
      <c r="R14" s="280" t="str">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865"/>
      <c r="T14" s="865"/>
      <c r="U14" s="276">
        <f>+MAX(N14,P14,R14)</f>
        <v>0</v>
      </c>
      <c r="V14" s="906"/>
      <c r="W14" s="444" t="str">
        <f>+IFERROR(VLOOKUP(V14,[6]Fórmula!$F$1:$G$6,2,FALSE),"")</f>
        <v/>
      </c>
      <c r="X14" s="906"/>
      <c r="Y14" s="444" t="str">
        <f>+IFERROR(VLOOKUP(X14,[6]Fórmula!$H$1:$I$6,2,FALSE),"")</f>
        <v/>
      </c>
      <c r="Z14" s="908"/>
      <c r="AA14" s="444">
        <f>IF(Z13="Bajo",25%,IF(Z13="Moderado",50%,IF(Z13="Alto",75%,IF(Z13="Extremo",100%,""))))</f>
        <v>0.5</v>
      </c>
      <c r="AB14" s="1244"/>
      <c r="AC14" s="697" t="s">
        <v>1372</v>
      </c>
      <c r="AD14" s="49" t="s">
        <v>39</v>
      </c>
      <c r="AE14" s="446">
        <f t="shared" si="0"/>
        <v>0.15</v>
      </c>
      <c r="AF14" s="302" t="s">
        <v>214</v>
      </c>
      <c r="AG14" s="446">
        <f t="shared" si="1"/>
        <v>0.15</v>
      </c>
      <c r="AH14" s="446">
        <f t="shared" si="2"/>
        <v>0.3</v>
      </c>
      <c r="AI14" s="449" t="s">
        <v>215</v>
      </c>
      <c r="AJ14" s="331" t="s">
        <v>1066</v>
      </c>
      <c r="AK14" s="451" t="s">
        <v>1067</v>
      </c>
      <c r="AL14" s="23"/>
      <c r="AM14" s="838"/>
      <c r="AN14" s="909"/>
      <c r="AO14" s="83"/>
      <c r="AP14" s="715" t="s">
        <v>1068</v>
      </c>
      <c r="AQ14" s="635" t="s">
        <v>1038</v>
      </c>
    </row>
    <row r="15" spans="1:47" s="571" customFormat="1" ht="369.75">
      <c r="A15" s="556" t="s">
        <v>51</v>
      </c>
      <c r="B15" s="29" t="s">
        <v>1180</v>
      </c>
      <c r="C15" s="29" t="s">
        <v>58</v>
      </c>
      <c r="D15" s="29" t="s">
        <v>79</v>
      </c>
      <c r="E15" s="29" t="s">
        <v>80</v>
      </c>
      <c r="F15" s="719" t="s">
        <v>1376</v>
      </c>
      <c r="G15" s="181" t="s">
        <v>532</v>
      </c>
      <c r="H15" s="576" t="s">
        <v>1178</v>
      </c>
      <c r="I15" s="40" t="s">
        <v>1179</v>
      </c>
      <c r="J15" s="557" t="s">
        <v>95</v>
      </c>
      <c r="K15" s="558">
        <v>1</v>
      </c>
      <c r="L15" s="559">
        <f>IF(J15="Diaria",+(K15/360),IF(J15="Mensual",+(K15/12),IF(J15="Bimestral",+(K15/6),IF(J15="Trimestral",+(K15/4),IF(J15="Semestral",+(K15/2),IF(J15="Anual",+(K15/1),""))))))</f>
        <v>0.5</v>
      </c>
      <c r="M15" s="558" t="s">
        <v>47</v>
      </c>
      <c r="N15" s="542">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560" t="s">
        <v>76</v>
      </c>
      <c r="P15" s="542"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558" t="s">
        <v>73</v>
      </c>
      <c r="R15" s="54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561" t="s">
        <v>60</v>
      </c>
      <c r="T15" s="561" t="s">
        <v>73</v>
      </c>
      <c r="U15" s="562">
        <f>+MAX(N15,P15,R15)</f>
        <v>0.4</v>
      </c>
      <c r="V15" s="563" t="str">
        <f>IF(L15&lt;=20%,"Muy baja",IF(L15&lt;=40%,"Baja",IF(L15&lt;=60%,"Media",IF(L15&lt;=80%,"Alta",IF(L15&lt;=100%,"Muy alta",IF(L15&gt;=100%,"Muy alta",""))))))</f>
        <v>Media</v>
      </c>
      <c r="W15" s="564">
        <f>+IFERROR(VLOOKUP(V15,[3]Fórmula!$F$1:$G$6,2,FALSE),"")</f>
        <v>0.6</v>
      </c>
      <c r="X15" s="565" t="s">
        <v>56</v>
      </c>
      <c r="Y15" s="564">
        <f>+IFERROR(VLOOKUP(X15,[3]Fórmula!$H$1:$I$6,2,FALSE),"")</f>
        <v>0.6</v>
      </c>
      <c r="Z15" s="565" t="str">
        <f>+IFERROR(VLOOKUP(V15&amp;X15,[3]Fórmula!$C$2:$D$26,2,FALSE),"")</f>
        <v>Moderado</v>
      </c>
      <c r="AA15" s="566">
        <f>IF(Z15="Bajo",25%,IF(Z15="Moderado",50%,IF(Z15="Alto",75%,IF(Z15="Extremo",100%,""))))</f>
        <v>0.5</v>
      </c>
      <c r="AB15" s="722" t="s">
        <v>1375</v>
      </c>
      <c r="AC15" s="461" t="s">
        <v>1224</v>
      </c>
      <c r="AD15" s="40" t="s">
        <v>57</v>
      </c>
      <c r="AE15" s="543">
        <f t="shared" si="0"/>
        <v>0.25</v>
      </c>
      <c r="AF15" s="40" t="s">
        <v>214</v>
      </c>
      <c r="AG15" s="543">
        <f t="shared" si="1"/>
        <v>0.15</v>
      </c>
      <c r="AH15" s="543">
        <f t="shared" si="2"/>
        <v>0.4</v>
      </c>
      <c r="AI15" s="40" t="s">
        <v>215</v>
      </c>
      <c r="AJ15" s="40" t="s">
        <v>24</v>
      </c>
      <c r="AK15" s="40" t="s">
        <v>1225</v>
      </c>
      <c r="AL15" s="29">
        <f>+AA15*AH15</f>
        <v>0.2</v>
      </c>
      <c r="AM15" s="296" t="s">
        <v>56</v>
      </c>
      <c r="AN15" s="381" t="s">
        <v>59</v>
      </c>
      <c r="AO15" s="570"/>
      <c r="AP15" s="717" t="s">
        <v>1373</v>
      </c>
      <c r="AQ15" s="717" t="s">
        <v>1374</v>
      </c>
    </row>
    <row r="16" spans="1:47" ht="290.25" customHeight="1">
      <c r="A16" s="591" t="s">
        <v>216</v>
      </c>
      <c r="B16" s="346" t="s">
        <v>29</v>
      </c>
      <c r="C16" s="346" t="s">
        <v>92</v>
      </c>
      <c r="D16" s="346" t="s">
        <v>79</v>
      </c>
      <c r="E16" s="346" t="s">
        <v>36</v>
      </c>
      <c r="F16" s="725" t="s">
        <v>1377</v>
      </c>
      <c r="G16" s="346" t="s">
        <v>1214</v>
      </c>
      <c r="H16" s="592" t="s">
        <v>824</v>
      </c>
      <c r="I16" s="348" t="s">
        <v>825</v>
      </c>
      <c r="J16" s="346" t="s">
        <v>66</v>
      </c>
      <c r="K16" s="346">
        <v>1</v>
      </c>
      <c r="L16" s="587">
        <f>IF(J16="Diaria",+(K16/360),IF(J16="Mensual",+(K16/12),IF(J16="Bimestral",+(K16/6),IF(J16="Trimestral",+(K16/4),IF(J16="Semestral",+(K16/2),IF(J16="Anual",+(K16/1),""))))))</f>
        <v>8.3333333333333329E-2</v>
      </c>
      <c r="M16" s="346" t="s">
        <v>73</v>
      </c>
      <c r="N16" s="34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6" t="s">
        <v>31</v>
      </c>
      <c r="P16" s="34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6" t="s">
        <v>73</v>
      </c>
      <c r="R16" s="34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586" t="s">
        <v>60</v>
      </c>
      <c r="T16" s="586" t="s">
        <v>45</v>
      </c>
      <c r="U16" s="586">
        <f>+MAX(N16,P16,R16)</f>
        <v>0.2</v>
      </c>
      <c r="V16" s="588" t="str">
        <f>IF(L16&lt;=20%,"Muy baja",IF(L16&lt;=40%,"Baja",IF(L16&lt;=60%,"Media",IF(L16&lt;=80%,"Alta",IF(L16&lt;=100%,"Muy alta",IF(L16&gt;=100%,"Muy alta",""))))))</f>
        <v>Muy baja</v>
      </c>
      <c r="W16" s="590">
        <f>+IFERROR(VLOOKUP(V16,Fórmula!$F$1:$G$6,2,FALSE),"")</f>
        <v>0.2</v>
      </c>
      <c r="X16" s="588" t="str">
        <f>IF(U16=20%,"Leve",IF(U16=40%,"Menor",IF(U16=60%,"Moderado",IF(U16=80%,"Mayor",IF(U16=100%,"Catastrófico","")))))</f>
        <v>Leve</v>
      </c>
      <c r="Y16" s="590">
        <f>+IFERROR(VLOOKUP(X16,Fórmula!$H$1:$I$6,2,FALSE),"")</f>
        <v>0.2</v>
      </c>
      <c r="Z16" s="350" t="str">
        <f>+IFERROR(VLOOKUP(V16&amp;X16,Fórmula!$C$2:$D$26,2,FALSE),"")</f>
        <v>Bajo</v>
      </c>
      <c r="AA16" s="594">
        <f>IF(Z16="Bajo",25%,IF(Z16="Moderado",50%,IF(Z16="Alto",75%,IF(Z16="Extremo",100%,""))))</f>
        <v>0.25</v>
      </c>
      <c r="AB16" s="723" t="s">
        <v>1378</v>
      </c>
      <c r="AC16" s="724" t="s">
        <v>1379</v>
      </c>
      <c r="AD16" s="71" t="s">
        <v>57</v>
      </c>
      <c r="AE16" s="72">
        <f>IF(AD16="Preventivo",25%,IF(AD16="Detectivo",15%,IF(AD16="Correctivo",10%,"")))</f>
        <v>0.25</v>
      </c>
      <c r="AF16" s="348" t="s">
        <v>729</v>
      </c>
      <c r="AG16" s="72">
        <f>IF(AF16="Manual",15%,IF(AF16="Automático",25%,""))</f>
        <v>0.25</v>
      </c>
      <c r="AH16" s="72">
        <f>+AG16+AE16</f>
        <v>0.5</v>
      </c>
      <c r="AI16" s="346" t="s">
        <v>24</v>
      </c>
      <c r="AJ16" s="348" t="s">
        <v>827</v>
      </c>
      <c r="AK16" s="348">
        <f>+AH16*AA16</f>
        <v>0.125</v>
      </c>
      <c r="AL16" s="73">
        <f>+AA16-AK16</f>
        <v>0.125</v>
      </c>
      <c r="AM16" s="350" t="s">
        <v>168</v>
      </c>
      <c r="AN16" s="589" t="s">
        <v>59</v>
      </c>
      <c r="AO16" s="134">
        <v>1</v>
      </c>
      <c r="AP16" s="718" t="s">
        <v>1380</v>
      </c>
      <c r="AQ16" s="711" t="s">
        <v>1381</v>
      </c>
      <c r="AR16" s="36"/>
      <c r="AS16" s="36"/>
      <c r="AT16" s="294"/>
      <c r="AU16" s="34"/>
    </row>
    <row r="17" spans="23:38" ht="35.1" customHeight="1">
      <c r="W17" s="20"/>
      <c r="Y17" s="20"/>
      <c r="AE17" s="20"/>
      <c r="AF17" s="20"/>
      <c r="AG17" s="20"/>
      <c r="AH17" s="20"/>
      <c r="AL17" s="23"/>
    </row>
    <row r="18" spans="23:38" ht="35.1" customHeight="1">
      <c r="W18" s="20"/>
      <c r="Y18" s="20"/>
      <c r="AE18" s="20"/>
      <c r="AF18" s="20"/>
      <c r="AG18" s="20"/>
      <c r="AH18" s="20"/>
      <c r="AL18" s="23"/>
    </row>
    <row r="19" spans="23:38" ht="35.1" customHeight="1">
      <c r="W19" s="20"/>
      <c r="Y19" s="20"/>
      <c r="AE19" s="20"/>
      <c r="AF19" s="20"/>
      <c r="AG19" s="20"/>
      <c r="AH19" s="20"/>
      <c r="AL19" s="23"/>
    </row>
    <row r="20" spans="23:38" ht="35.1" customHeight="1">
      <c r="W20" s="20"/>
      <c r="Y20" s="20"/>
      <c r="AE20" s="20"/>
      <c r="AF20" s="20"/>
      <c r="AG20" s="20"/>
      <c r="AH20" s="20"/>
      <c r="AL20" s="23"/>
    </row>
    <row r="21" spans="23:38" ht="35.1" customHeight="1">
      <c r="W21" s="20"/>
      <c r="Y21" s="20"/>
      <c r="AE21" s="20"/>
      <c r="AF21" s="20"/>
      <c r="AG21" s="20"/>
      <c r="AH21" s="20"/>
      <c r="AL21" s="23"/>
    </row>
    <row r="22" spans="23:38" ht="35.1" customHeight="1">
      <c r="W22" s="20"/>
      <c r="Y22" s="20"/>
      <c r="AE22" s="20"/>
      <c r="AF22" s="20"/>
      <c r="AG22" s="20"/>
      <c r="AH22" s="20"/>
      <c r="AL22" s="23"/>
    </row>
    <row r="23" spans="23:38" ht="35.1" customHeight="1">
      <c r="W23" s="20"/>
      <c r="Y23" s="20"/>
      <c r="AE23" s="20"/>
      <c r="AF23" s="20"/>
      <c r="AG23" s="20"/>
      <c r="AH23" s="20"/>
      <c r="AL23" s="23"/>
    </row>
    <row r="24" spans="23:38" ht="35.1" customHeight="1">
      <c r="W24" s="20"/>
      <c r="Y24" s="20"/>
      <c r="AE24" s="20"/>
      <c r="AF24" s="20"/>
      <c r="AG24" s="20"/>
      <c r="AH24" s="20"/>
      <c r="AL24" s="23"/>
    </row>
    <row r="25" spans="23:38" ht="35.1" customHeight="1">
      <c r="W25" s="20"/>
      <c r="Y25" s="20"/>
      <c r="AE25" s="20"/>
      <c r="AF25" s="20"/>
      <c r="AG25" s="20"/>
      <c r="AH25" s="20"/>
      <c r="AL25" s="23"/>
    </row>
    <row r="26" spans="23:38" ht="35.1" customHeight="1">
      <c r="W26" s="20"/>
      <c r="Y26" s="20"/>
      <c r="AE26" s="20"/>
      <c r="AF26" s="20"/>
      <c r="AG26" s="20"/>
      <c r="AH26" s="20"/>
      <c r="AL26" s="23"/>
    </row>
    <row r="27" spans="23:38" ht="35.1" customHeight="1">
      <c r="W27" s="20"/>
      <c r="Y27" s="20"/>
      <c r="AE27" s="20"/>
      <c r="AF27" s="20"/>
      <c r="AG27" s="20"/>
      <c r="AH27" s="20"/>
      <c r="AL27" s="23"/>
    </row>
    <row r="28" spans="23:38" ht="35.1" customHeight="1">
      <c r="W28" s="20"/>
      <c r="Y28" s="20"/>
      <c r="AE28" s="20"/>
      <c r="AF28" s="20"/>
      <c r="AG28" s="20"/>
      <c r="AH28" s="20"/>
      <c r="AL28" s="23"/>
    </row>
    <row r="29" spans="23:38" ht="35.1" customHeight="1">
      <c r="W29" s="20"/>
      <c r="Y29" s="20"/>
      <c r="AE29" s="20"/>
      <c r="AF29" s="20"/>
      <c r="AG29" s="20"/>
      <c r="AH29" s="20"/>
      <c r="AL29" s="23"/>
    </row>
    <row r="30" spans="23:38" ht="35.1" customHeight="1">
      <c r="W30" s="20"/>
      <c r="Y30" s="20"/>
      <c r="AE30" s="20"/>
      <c r="AF30" s="20"/>
      <c r="AG30" s="20"/>
      <c r="AH30" s="20"/>
      <c r="AL30" s="23"/>
    </row>
    <row r="31" spans="23:38" ht="35.1" customHeight="1">
      <c r="W31" s="20"/>
      <c r="Y31" s="20"/>
      <c r="AE31" s="20"/>
      <c r="AF31" s="20"/>
      <c r="AG31" s="20"/>
      <c r="AH31" s="20"/>
      <c r="AL31" s="23"/>
    </row>
    <row r="32" spans="23:38" ht="35.1" customHeight="1">
      <c r="W32" s="20"/>
      <c r="Y32" s="20"/>
      <c r="AE32" s="20"/>
      <c r="AF32" s="20"/>
      <c r="AG32" s="20"/>
      <c r="AH32" s="20"/>
      <c r="AL32" s="23"/>
    </row>
    <row r="33" spans="23:38" ht="35.1" customHeight="1">
      <c r="W33" s="20"/>
      <c r="Y33" s="20"/>
      <c r="AE33" s="20"/>
      <c r="AF33" s="20"/>
      <c r="AG33" s="20"/>
      <c r="AH33" s="20"/>
      <c r="AL33" s="23"/>
    </row>
    <row r="34" spans="23:38" ht="35.1" customHeight="1">
      <c r="W34" s="20"/>
      <c r="Y34" s="20"/>
      <c r="AE34" s="20"/>
      <c r="AF34" s="20"/>
      <c r="AG34" s="20"/>
      <c r="AH34" s="20"/>
      <c r="AL34" s="23"/>
    </row>
    <row r="35" spans="23:38" ht="35.1" customHeight="1">
      <c r="W35" s="20"/>
      <c r="Y35" s="20"/>
      <c r="AE35" s="20"/>
      <c r="AF35" s="20"/>
      <c r="AG35" s="20"/>
      <c r="AH35" s="20"/>
      <c r="AL35" s="23"/>
    </row>
    <row r="36" spans="23:38" ht="35.1" customHeight="1">
      <c r="W36" s="20"/>
      <c r="Y36" s="20"/>
      <c r="AE36" s="20"/>
      <c r="AF36" s="20"/>
      <c r="AG36" s="20"/>
      <c r="AH36" s="20"/>
      <c r="AL36" s="23"/>
    </row>
    <row r="37" spans="23:38" ht="35.1" customHeight="1">
      <c r="W37" s="20"/>
      <c r="Y37" s="20"/>
      <c r="AE37" s="20"/>
      <c r="AF37" s="20"/>
      <c r="AG37" s="20"/>
      <c r="AH37" s="20"/>
      <c r="AL37" s="23"/>
    </row>
    <row r="38" spans="23:38" ht="35.1" customHeight="1">
      <c r="W38" s="20"/>
      <c r="Y38" s="20"/>
      <c r="AE38" s="20"/>
      <c r="AF38" s="20"/>
      <c r="AG38" s="20"/>
      <c r="AH38" s="20"/>
      <c r="AL38" s="23"/>
    </row>
    <row r="39" spans="23:38" ht="35.1" customHeight="1">
      <c r="W39" s="20"/>
      <c r="Y39" s="20"/>
      <c r="AE39" s="20"/>
      <c r="AF39" s="20"/>
      <c r="AG39" s="20"/>
      <c r="AH39" s="20"/>
      <c r="AL39" s="23"/>
    </row>
    <row r="40" spans="23:38" ht="35.1" customHeight="1">
      <c r="W40" s="20"/>
      <c r="Y40" s="20"/>
      <c r="AE40" s="20"/>
      <c r="AF40" s="20"/>
      <c r="AG40" s="20"/>
      <c r="AH40" s="20"/>
      <c r="AL40" s="23"/>
    </row>
    <row r="41" spans="23:38" ht="35.1" customHeight="1">
      <c r="W41" s="20"/>
      <c r="Y41" s="20"/>
      <c r="AE41" s="20"/>
      <c r="AF41" s="20"/>
      <c r="AG41" s="20"/>
      <c r="AH41" s="20"/>
      <c r="AL41" s="23"/>
    </row>
    <row r="42" spans="23:38" ht="35.1" customHeight="1">
      <c r="W42" s="20"/>
      <c r="Y42" s="20"/>
      <c r="AE42" s="20"/>
      <c r="AF42" s="20"/>
      <c r="AG42" s="20"/>
      <c r="AH42" s="20"/>
      <c r="AL42" s="23"/>
    </row>
    <row r="43" spans="23:38" ht="35.1" customHeight="1">
      <c r="W43" s="20"/>
      <c r="Y43" s="20"/>
      <c r="AE43" s="20"/>
      <c r="AF43" s="20"/>
      <c r="AG43" s="20"/>
      <c r="AH43" s="20"/>
      <c r="AL43" s="23"/>
    </row>
    <row r="44" spans="23:38" ht="35.1" customHeight="1">
      <c r="W44" s="20"/>
      <c r="Y44" s="20"/>
      <c r="AE44" s="20"/>
      <c r="AF44" s="20"/>
      <c r="AG44" s="20"/>
      <c r="AH44" s="20"/>
      <c r="AL44" s="23"/>
    </row>
    <row r="45" spans="23:38" ht="35.1" customHeight="1">
      <c r="W45" s="20"/>
      <c r="Y45" s="20"/>
      <c r="AE45" s="20"/>
      <c r="AF45" s="20"/>
      <c r="AG45" s="20"/>
      <c r="AH45" s="20"/>
      <c r="AL45" s="23"/>
    </row>
    <row r="46" spans="23:38" ht="35.1" customHeight="1">
      <c r="W46" s="20"/>
      <c r="Y46" s="20"/>
      <c r="AE46" s="20"/>
      <c r="AF46" s="20"/>
      <c r="AG46" s="20"/>
      <c r="AH46" s="20"/>
      <c r="AL46" s="23"/>
    </row>
    <row r="47" spans="23:38" ht="35.1" customHeight="1">
      <c r="W47" s="20"/>
      <c r="Y47" s="20"/>
      <c r="AE47" s="20"/>
      <c r="AF47" s="20"/>
      <c r="AG47" s="20"/>
      <c r="AH47" s="20"/>
      <c r="AL47" s="23"/>
    </row>
    <row r="48" spans="23:38" ht="35.1" customHeight="1">
      <c r="W48" s="20"/>
      <c r="Y48" s="20"/>
      <c r="AE48" s="20"/>
      <c r="AF48" s="20"/>
      <c r="AG48" s="20"/>
      <c r="AH48" s="20"/>
      <c r="AL48" s="23"/>
    </row>
    <row r="49" spans="23:38" ht="35.1" customHeight="1">
      <c r="W49" s="20"/>
      <c r="Y49" s="20"/>
      <c r="AE49" s="20"/>
      <c r="AF49" s="20"/>
      <c r="AG49" s="20"/>
      <c r="AH49" s="20"/>
      <c r="AL49" s="23"/>
    </row>
    <row r="50" spans="23:38" ht="35.1" customHeight="1">
      <c r="W50" s="20"/>
      <c r="Y50" s="20"/>
      <c r="AE50" s="20"/>
      <c r="AF50" s="20"/>
      <c r="AG50" s="20"/>
      <c r="AH50" s="20"/>
      <c r="AL50" s="23"/>
    </row>
    <row r="51" spans="23:38" ht="35.1" customHeight="1">
      <c r="W51" s="20"/>
      <c r="Y51" s="20"/>
      <c r="AE51" s="20"/>
      <c r="AF51" s="20"/>
      <c r="AG51" s="20"/>
      <c r="AH51" s="20"/>
      <c r="AL51" s="23"/>
    </row>
    <row r="52" spans="23:38" ht="35.1" customHeight="1">
      <c r="W52" s="20"/>
      <c r="Y52" s="20"/>
      <c r="AE52" s="20"/>
      <c r="AF52" s="20"/>
      <c r="AG52" s="20"/>
      <c r="AH52" s="20"/>
      <c r="AL52" s="23"/>
    </row>
    <row r="53" spans="23:38" ht="35.1" customHeight="1">
      <c r="W53" s="20"/>
      <c r="Y53" s="20"/>
      <c r="AE53" s="20"/>
      <c r="AF53" s="20"/>
      <c r="AG53" s="20"/>
      <c r="AH53" s="20"/>
      <c r="AL53" s="23"/>
    </row>
    <row r="54" spans="23:38" ht="35.1" customHeight="1">
      <c r="W54" s="20"/>
      <c r="Y54" s="20"/>
      <c r="AE54" s="20"/>
      <c r="AF54" s="20"/>
      <c r="AG54" s="20"/>
      <c r="AH54" s="20"/>
      <c r="AL54" s="23"/>
    </row>
    <row r="55" spans="23:38" ht="35.1" customHeight="1">
      <c r="W55" s="20"/>
      <c r="Y55" s="20"/>
      <c r="AE55" s="20"/>
      <c r="AF55" s="20"/>
      <c r="AG55" s="20"/>
      <c r="AH55" s="20"/>
      <c r="AL55" s="23"/>
    </row>
    <row r="56" spans="23:38" ht="35.1" customHeight="1">
      <c r="W56" s="20"/>
      <c r="Y56" s="20"/>
      <c r="AE56" s="20"/>
      <c r="AF56" s="20"/>
      <c r="AG56" s="20"/>
      <c r="AH56" s="20"/>
      <c r="AL56" s="23"/>
    </row>
    <row r="57" spans="23:38" ht="35.1" customHeight="1">
      <c r="W57" s="20"/>
      <c r="Y57" s="20"/>
      <c r="AE57" s="20"/>
      <c r="AF57" s="20"/>
      <c r="AG57" s="20"/>
      <c r="AH57" s="20"/>
      <c r="AL57" s="23"/>
    </row>
    <row r="58" spans="23:38" ht="35.1" customHeight="1">
      <c r="W58" s="20"/>
      <c r="Y58" s="20"/>
      <c r="AE58" s="20"/>
      <c r="AF58" s="20"/>
      <c r="AG58" s="20"/>
      <c r="AH58" s="20"/>
      <c r="AL58" s="23"/>
    </row>
    <row r="59" spans="23:38" ht="35.1" customHeight="1">
      <c r="W59" s="20"/>
      <c r="Y59" s="20"/>
      <c r="AE59" s="20"/>
      <c r="AF59" s="20"/>
      <c r="AG59" s="20"/>
      <c r="AH59" s="20"/>
      <c r="AL59" s="23"/>
    </row>
    <row r="60" spans="23:38" ht="35.1" customHeight="1">
      <c r="W60" s="20"/>
      <c r="Y60" s="20"/>
      <c r="AE60" s="20"/>
      <c r="AF60" s="20"/>
      <c r="AG60" s="20"/>
      <c r="AH60" s="20"/>
      <c r="AL60" s="23"/>
    </row>
    <row r="61" spans="23:38" ht="35.1" customHeight="1">
      <c r="W61" s="20"/>
      <c r="Y61" s="20"/>
      <c r="AE61" s="20"/>
      <c r="AF61" s="20"/>
      <c r="AG61" s="20"/>
      <c r="AH61" s="20"/>
      <c r="AL61" s="23"/>
    </row>
    <row r="62" spans="23:38" ht="35.1" customHeight="1">
      <c r="W62" s="20"/>
      <c r="Y62" s="20"/>
      <c r="AE62" s="20"/>
      <c r="AF62" s="20"/>
      <c r="AG62" s="20"/>
      <c r="AH62" s="20"/>
      <c r="AL62" s="23"/>
    </row>
    <row r="63" spans="23:38" ht="35.1" customHeight="1">
      <c r="W63" s="20"/>
      <c r="Y63" s="20"/>
      <c r="AE63" s="20"/>
      <c r="AF63" s="20"/>
      <c r="AG63" s="20"/>
      <c r="AH63" s="20"/>
      <c r="AL63" s="23"/>
    </row>
    <row r="64" spans="23:38" ht="35.1" customHeight="1">
      <c r="W64" s="20"/>
      <c r="Y64" s="20"/>
      <c r="AE64" s="20"/>
      <c r="AF64" s="20"/>
      <c r="AG64" s="20"/>
      <c r="AH64" s="20"/>
      <c r="AL64" s="23"/>
    </row>
    <row r="65" spans="23:38" ht="35.1" customHeight="1">
      <c r="W65" s="20"/>
      <c r="Y65" s="20"/>
      <c r="AE65" s="20"/>
      <c r="AF65" s="20"/>
      <c r="AG65" s="20"/>
      <c r="AH65" s="20"/>
      <c r="AL65" s="23"/>
    </row>
    <row r="66" spans="23:38" ht="35.1" customHeight="1">
      <c r="W66" s="20"/>
      <c r="Y66" s="20"/>
      <c r="AE66" s="20"/>
      <c r="AF66" s="20"/>
      <c r="AG66" s="20"/>
      <c r="AH66" s="20"/>
      <c r="AL66" s="23"/>
    </row>
    <row r="67" spans="23:38" ht="35.1" customHeight="1">
      <c r="W67" s="20"/>
      <c r="Y67" s="20"/>
      <c r="AE67" s="20"/>
      <c r="AF67" s="20"/>
      <c r="AG67" s="20"/>
      <c r="AH67" s="20"/>
      <c r="AL67" s="23"/>
    </row>
    <row r="68" spans="23:38" ht="35.1" customHeight="1">
      <c r="W68" s="20"/>
      <c r="Y68" s="20"/>
      <c r="AE68" s="20"/>
      <c r="AF68" s="20"/>
      <c r="AG68" s="20"/>
      <c r="AH68" s="20"/>
      <c r="AL68" s="23"/>
    </row>
    <row r="69" spans="23:38" ht="35.1" customHeight="1">
      <c r="W69" s="20"/>
      <c r="Y69" s="20"/>
      <c r="AE69" s="20"/>
      <c r="AF69" s="20"/>
      <c r="AG69" s="20"/>
      <c r="AH69" s="20"/>
      <c r="AL69" s="23"/>
    </row>
    <row r="70" spans="23:38" ht="35.1" customHeight="1">
      <c r="W70" s="20"/>
      <c r="Y70" s="20"/>
      <c r="AE70" s="20"/>
      <c r="AF70" s="20"/>
      <c r="AG70" s="20"/>
      <c r="AH70" s="20"/>
      <c r="AL70" s="23"/>
    </row>
    <row r="71" spans="23:38" ht="35.1" customHeight="1">
      <c r="W71" s="20"/>
      <c r="Y71" s="20"/>
      <c r="AE71" s="20"/>
      <c r="AF71" s="20"/>
      <c r="AG71" s="20"/>
      <c r="AH71" s="20"/>
      <c r="AL71" s="23"/>
    </row>
    <row r="72" spans="23:38" ht="35.1" customHeight="1">
      <c r="W72" s="20"/>
      <c r="Y72" s="20"/>
      <c r="AE72" s="20"/>
      <c r="AF72" s="20"/>
      <c r="AG72" s="20"/>
      <c r="AH72" s="20"/>
      <c r="AL72" s="23"/>
    </row>
    <row r="73" spans="23:38" ht="35.1" customHeight="1">
      <c r="W73" s="20"/>
      <c r="Y73" s="20"/>
      <c r="AE73" s="20"/>
      <c r="AF73" s="20"/>
      <c r="AG73" s="20"/>
      <c r="AH73" s="20"/>
      <c r="AL73" s="23"/>
    </row>
    <row r="74" spans="23:38" ht="35.1" customHeight="1">
      <c r="W74" s="20"/>
      <c r="Y74" s="20"/>
      <c r="AE74" s="20"/>
      <c r="AF74" s="20"/>
      <c r="AG74" s="20"/>
      <c r="AH74" s="20"/>
      <c r="AL74" s="23"/>
    </row>
    <row r="75" spans="23:38" ht="35.1" customHeight="1">
      <c r="W75" s="20"/>
      <c r="Y75" s="20"/>
      <c r="AE75" s="20"/>
      <c r="AF75" s="20"/>
      <c r="AG75" s="20"/>
      <c r="AH75" s="20"/>
      <c r="AL75" s="23"/>
    </row>
    <row r="76" spans="23:38" ht="35.1" customHeight="1">
      <c r="W76" s="20"/>
      <c r="Y76" s="20"/>
      <c r="AE76" s="20"/>
      <c r="AF76" s="20"/>
      <c r="AG76" s="20"/>
      <c r="AH76" s="20"/>
      <c r="AL76" s="23"/>
    </row>
    <row r="77" spans="23:38" ht="35.1" customHeight="1">
      <c r="W77" s="20"/>
      <c r="Y77" s="20"/>
      <c r="AE77" s="20"/>
      <c r="AF77" s="20"/>
      <c r="AG77" s="20"/>
      <c r="AH77" s="20"/>
      <c r="AL77" s="23"/>
    </row>
    <row r="78" spans="23:38" ht="35.1" customHeight="1">
      <c r="W78" s="20"/>
      <c r="Y78" s="20"/>
      <c r="AE78" s="20"/>
      <c r="AF78" s="20"/>
      <c r="AG78" s="20"/>
      <c r="AH78" s="20"/>
      <c r="AL78" s="23"/>
    </row>
    <row r="79" spans="23:38" ht="35.1" customHeight="1">
      <c r="W79" s="20"/>
      <c r="Y79" s="20"/>
      <c r="AE79" s="20"/>
      <c r="AF79" s="20"/>
      <c r="AG79" s="20"/>
      <c r="AH79" s="20"/>
      <c r="AL79" s="23"/>
    </row>
    <row r="80" spans="23:38" ht="35.1" customHeight="1">
      <c r="W80" s="20"/>
      <c r="Y80" s="20"/>
      <c r="AE80" s="20"/>
      <c r="AF80" s="20"/>
      <c r="AG80" s="20"/>
      <c r="AH80" s="20"/>
      <c r="AL80" s="23"/>
    </row>
    <row r="81" spans="23:38" ht="35.1" customHeight="1">
      <c r="W81" s="20"/>
      <c r="Y81" s="20"/>
      <c r="AE81" s="20"/>
      <c r="AF81" s="20"/>
      <c r="AG81" s="20"/>
      <c r="AH81" s="20"/>
      <c r="AL81" s="23"/>
    </row>
    <row r="82" spans="23:38" ht="35.1" customHeight="1">
      <c r="W82" s="20"/>
      <c r="Y82" s="20"/>
      <c r="AE82" s="20"/>
      <c r="AF82" s="20"/>
      <c r="AG82" s="20"/>
      <c r="AH82" s="20"/>
      <c r="AL82" s="23"/>
    </row>
    <row r="83" spans="23:38" ht="35.1" customHeight="1">
      <c r="W83" s="20"/>
      <c r="Y83" s="20"/>
      <c r="AE83" s="20"/>
      <c r="AF83" s="20"/>
      <c r="AG83" s="20"/>
      <c r="AH83" s="20"/>
      <c r="AL83" s="23"/>
    </row>
    <row r="84" spans="23:38" ht="35.1" customHeight="1">
      <c r="W84" s="20"/>
      <c r="Y84" s="20"/>
      <c r="AE84" s="20"/>
      <c r="AF84" s="20"/>
      <c r="AG84" s="20"/>
      <c r="AH84" s="20"/>
      <c r="AL84" s="23"/>
    </row>
    <row r="85" spans="23:38" ht="35.1" customHeight="1">
      <c r="W85" s="20"/>
      <c r="Y85" s="20"/>
      <c r="AE85" s="20"/>
      <c r="AF85" s="20"/>
      <c r="AG85" s="20"/>
      <c r="AH85" s="20"/>
      <c r="AL85" s="23"/>
    </row>
    <row r="86" spans="23:38" ht="35.1" customHeight="1">
      <c r="W86" s="20"/>
      <c r="Y86" s="20"/>
      <c r="AE86" s="20"/>
      <c r="AF86" s="20"/>
      <c r="AG86" s="20"/>
      <c r="AH86" s="20"/>
      <c r="AL86" s="23"/>
    </row>
    <row r="87" spans="23:38" ht="35.1" customHeight="1">
      <c r="W87" s="20"/>
      <c r="Y87" s="20"/>
      <c r="AE87" s="20"/>
      <c r="AF87" s="20"/>
      <c r="AG87" s="20"/>
      <c r="AH87" s="20"/>
      <c r="AL87" s="23"/>
    </row>
    <row r="88" spans="23:38" ht="35.1" customHeight="1">
      <c r="W88" s="20"/>
      <c r="Y88" s="20"/>
      <c r="AE88" s="20"/>
      <c r="AF88" s="20"/>
      <c r="AG88" s="20"/>
      <c r="AH88" s="20"/>
      <c r="AL88" s="23"/>
    </row>
    <row r="89" spans="23:38" ht="35.1" customHeight="1">
      <c r="W89" s="20"/>
      <c r="Y89" s="20"/>
      <c r="AE89" s="20"/>
      <c r="AF89" s="20"/>
      <c r="AG89" s="20"/>
      <c r="AH89" s="20"/>
      <c r="AL89" s="23"/>
    </row>
    <row r="90" spans="23:38" ht="35.1" customHeight="1">
      <c r="W90" s="20"/>
      <c r="Y90" s="20"/>
      <c r="AE90" s="20"/>
      <c r="AF90" s="20"/>
      <c r="AG90" s="20"/>
      <c r="AH90" s="20"/>
      <c r="AL90" s="23"/>
    </row>
    <row r="91" spans="23:38" ht="35.1" customHeight="1">
      <c r="W91" s="20"/>
      <c r="Y91" s="20"/>
      <c r="AE91" s="20"/>
      <c r="AF91" s="20"/>
      <c r="AG91" s="20"/>
      <c r="AH91" s="20"/>
      <c r="AL91" s="23"/>
    </row>
    <row r="92" spans="23:38" ht="35.1" customHeight="1">
      <c r="W92" s="20"/>
      <c r="Y92" s="20"/>
      <c r="AE92" s="20"/>
      <c r="AF92" s="20"/>
      <c r="AG92" s="20"/>
      <c r="AH92" s="20"/>
      <c r="AL92" s="23"/>
    </row>
    <row r="93" spans="23:38" ht="35.1" customHeight="1">
      <c r="W93" s="20"/>
      <c r="Y93" s="20"/>
      <c r="AE93" s="20"/>
      <c r="AF93" s="20"/>
      <c r="AG93" s="20"/>
      <c r="AH93" s="20"/>
      <c r="AL93" s="23"/>
    </row>
    <row r="94" spans="23:38" ht="35.1" customHeight="1">
      <c r="W94" s="20"/>
      <c r="Y94" s="20"/>
      <c r="AE94" s="20"/>
      <c r="AF94" s="20"/>
      <c r="AG94" s="20"/>
      <c r="AH94" s="20"/>
      <c r="AL94" s="23"/>
    </row>
    <row r="95" spans="23:38" ht="35.1" customHeight="1">
      <c r="W95" s="20"/>
      <c r="Y95" s="20"/>
      <c r="AE95" s="20"/>
      <c r="AF95" s="20"/>
      <c r="AG95" s="20"/>
      <c r="AH95" s="20"/>
      <c r="AL95" s="23"/>
    </row>
    <row r="96" spans="23:38" ht="35.1" customHeight="1">
      <c r="W96" s="20"/>
      <c r="Y96" s="20"/>
      <c r="AE96" s="20"/>
      <c r="AF96" s="20"/>
      <c r="AG96" s="20"/>
      <c r="AH96" s="20"/>
      <c r="AL96" s="23"/>
    </row>
    <row r="97" spans="23:38" ht="35.1" customHeight="1">
      <c r="W97" s="20"/>
      <c r="Y97" s="20"/>
      <c r="AE97" s="20"/>
      <c r="AF97" s="20"/>
      <c r="AG97" s="20"/>
      <c r="AH97" s="20"/>
      <c r="AL97" s="23"/>
    </row>
    <row r="98" spans="23:38" ht="35.1" customHeight="1">
      <c r="W98" s="20"/>
      <c r="Y98" s="20"/>
      <c r="AE98" s="20"/>
      <c r="AF98" s="20"/>
      <c r="AG98" s="20"/>
      <c r="AH98" s="20"/>
      <c r="AL98" s="23"/>
    </row>
    <row r="99" spans="23:38" ht="35.1" customHeight="1">
      <c r="W99" s="20"/>
      <c r="Y99" s="20"/>
      <c r="AE99" s="20"/>
      <c r="AF99" s="20"/>
      <c r="AG99" s="20"/>
      <c r="AH99" s="20"/>
      <c r="AL99" s="23"/>
    </row>
    <row r="100" spans="23:38" ht="35.1" customHeight="1">
      <c r="W100" s="20"/>
      <c r="Y100" s="20"/>
      <c r="AE100" s="20"/>
      <c r="AF100" s="20"/>
      <c r="AG100" s="20"/>
      <c r="AH100" s="20"/>
      <c r="AL100" s="23"/>
    </row>
    <row r="101" spans="23:38" ht="35.1" customHeight="1">
      <c r="W101" s="20"/>
      <c r="Y101" s="20"/>
      <c r="AE101" s="20"/>
      <c r="AF101" s="20"/>
      <c r="AG101" s="20"/>
      <c r="AH101" s="20"/>
      <c r="AL101" s="23"/>
    </row>
    <row r="102" spans="23:38" ht="35.1" customHeight="1">
      <c r="W102" s="20"/>
      <c r="Y102" s="20"/>
      <c r="AE102" s="20"/>
      <c r="AF102" s="20"/>
      <c r="AG102" s="20"/>
      <c r="AH102" s="20"/>
      <c r="AL102" s="23"/>
    </row>
    <row r="103" spans="23:38" ht="35.1" customHeight="1">
      <c r="W103" s="20"/>
      <c r="Y103" s="20"/>
      <c r="AE103" s="20"/>
      <c r="AF103" s="20"/>
      <c r="AG103" s="20"/>
      <c r="AH103" s="20"/>
      <c r="AL103" s="23"/>
    </row>
    <row r="104" spans="23:38" ht="35.1" customHeight="1">
      <c r="W104" s="20"/>
      <c r="Y104" s="20"/>
      <c r="AE104" s="20"/>
      <c r="AF104" s="20"/>
      <c r="AG104" s="20"/>
      <c r="AH104" s="20"/>
      <c r="AL104" s="23"/>
    </row>
    <row r="105" spans="23:38" ht="35.1" customHeight="1">
      <c r="W105" s="20"/>
      <c r="Y105" s="20"/>
      <c r="AE105" s="20"/>
      <c r="AF105" s="20"/>
      <c r="AG105" s="20"/>
      <c r="AH105" s="20"/>
      <c r="AL105" s="23"/>
    </row>
    <row r="106" spans="23:38" ht="35.1" customHeight="1">
      <c r="W106" s="20"/>
      <c r="Y106" s="20"/>
      <c r="AE106" s="20"/>
      <c r="AF106" s="20"/>
      <c r="AG106" s="20"/>
      <c r="AH106" s="20"/>
      <c r="AL106" s="23"/>
    </row>
    <row r="107" spans="23:38" ht="35.1" customHeight="1">
      <c r="W107" s="20"/>
      <c r="Y107" s="20"/>
      <c r="AE107" s="20"/>
      <c r="AF107" s="20"/>
      <c r="AG107" s="20"/>
      <c r="AH107" s="20"/>
      <c r="AL107" s="23"/>
    </row>
    <row r="108" spans="23:38" ht="35.1" customHeight="1">
      <c r="W108" s="20"/>
      <c r="Y108" s="20"/>
      <c r="AE108" s="20"/>
      <c r="AF108" s="20"/>
      <c r="AG108" s="20"/>
      <c r="AH108" s="20"/>
      <c r="AL108" s="23"/>
    </row>
    <row r="109" spans="23:38" ht="35.1" customHeight="1">
      <c r="W109" s="20"/>
      <c r="Y109" s="20"/>
      <c r="AE109" s="20"/>
      <c r="AF109" s="20"/>
      <c r="AG109" s="20"/>
      <c r="AH109" s="20"/>
      <c r="AL109" s="23"/>
    </row>
    <row r="110" spans="23:38" ht="35.1" customHeight="1">
      <c r="W110" s="20"/>
      <c r="Y110" s="20"/>
      <c r="AE110" s="20"/>
      <c r="AF110" s="20"/>
      <c r="AG110" s="20"/>
      <c r="AH110" s="20"/>
      <c r="AL110" s="23"/>
    </row>
    <row r="111" spans="23:38" ht="35.1" customHeight="1">
      <c r="W111" s="20"/>
      <c r="Y111" s="20"/>
      <c r="AE111" s="20"/>
      <c r="AF111" s="20"/>
      <c r="AG111" s="20"/>
      <c r="AH111" s="20"/>
      <c r="AL111" s="23"/>
    </row>
    <row r="112" spans="23:38" ht="35.1" customHeight="1">
      <c r="W112" s="20"/>
      <c r="Y112" s="20"/>
      <c r="AE112" s="20"/>
      <c r="AF112" s="20"/>
      <c r="AG112" s="20"/>
      <c r="AH112" s="20"/>
      <c r="AL112" s="23"/>
    </row>
    <row r="113" spans="23:38" ht="35.1" customHeight="1">
      <c r="W113" s="20"/>
      <c r="Y113" s="20"/>
      <c r="AE113" s="20"/>
      <c r="AF113" s="20"/>
      <c r="AG113" s="20"/>
      <c r="AH113" s="20"/>
      <c r="AL113" s="23"/>
    </row>
    <row r="114" spans="23:38" ht="35.1" customHeight="1">
      <c r="W114" s="20"/>
      <c r="Y114" s="20"/>
      <c r="AE114" s="20"/>
      <c r="AF114" s="20"/>
      <c r="AG114" s="20"/>
      <c r="AH114" s="20"/>
      <c r="AL114" s="23"/>
    </row>
    <row r="115" spans="23:38" ht="35.1" customHeight="1">
      <c r="W115" s="20"/>
      <c r="Y115" s="20"/>
      <c r="AE115" s="20"/>
      <c r="AF115" s="20"/>
      <c r="AG115" s="20"/>
      <c r="AH115" s="20"/>
      <c r="AL115" s="23"/>
    </row>
    <row r="116" spans="23:38" ht="35.1" customHeight="1">
      <c r="W116" s="20"/>
      <c r="Y116" s="20"/>
      <c r="AE116" s="20"/>
      <c r="AF116" s="20"/>
      <c r="AG116" s="20"/>
      <c r="AH116" s="20"/>
      <c r="AL116" s="23"/>
    </row>
    <row r="117" spans="23:38" ht="35.1" customHeight="1">
      <c r="W117" s="20"/>
      <c r="Y117" s="20"/>
      <c r="AE117" s="20"/>
      <c r="AF117" s="20"/>
      <c r="AG117" s="20"/>
      <c r="AH117" s="20"/>
      <c r="AL117" s="23"/>
    </row>
    <row r="118" spans="23:38" ht="35.1" customHeight="1">
      <c r="W118" s="20"/>
      <c r="Y118" s="20"/>
      <c r="AE118" s="20"/>
      <c r="AF118" s="20"/>
      <c r="AG118" s="20"/>
      <c r="AH118" s="20"/>
      <c r="AL118" s="23"/>
    </row>
    <row r="119" spans="23:38" ht="35.1" customHeight="1">
      <c r="W119" s="20"/>
      <c r="Y119" s="20"/>
      <c r="AE119" s="20"/>
      <c r="AF119" s="20"/>
      <c r="AG119" s="20"/>
      <c r="AH119" s="20"/>
      <c r="AL119" s="23"/>
    </row>
    <row r="120" spans="23:38" ht="35.1" customHeight="1">
      <c r="W120" s="20"/>
      <c r="Y120" s="20"/>
      <c r="AE120" s="20"/>
      <c r="AF120" s="20"/>
      <c r="AG120" s="20"/>
      <c r="AH120" s="20"/>
      <c r="AL120" s="23"/>
    </row>
    <row r="121" spans="23:38" ht="35.1" customHeight="1">
      <c r="W121" s="20"/>
      <c r="Y121" s="20"/>
      <c r="AE121" s="20"/>
      <c r="AF121" s="20"/>
      <c r="AG121" s="20"/>
      <c r="AH121" s="20"/>
      <c r="AL121" s="23"/>
    </row>
    <row r="122" spans="23:38" ht="35.1" customHeight="1">
      <c r="W122" s="20"/>
      <c r="Y122" s="20"/>
      <c r="AE122" s="20"/>
      <c r="AF122" s="20"/>
      <c r="AG122" s="20"/>
      <c r="AH122" s="20"/>
      <c r="AL122" s="23"/>
    </row>
    <row r="123" spans="23:38" ht="35.1" customHeight="1">
      <c r="W123" s="20"/>
      <c r="Y123" s="20"/>
      <c r="AE123" s="20"/>
      <c r="AF123" s="20"/>
      <c r="AG123" s="20"/>
      <c r="AH123" s="20"/>
      <c r="AL123" s="23"/>
    </row>
    <row r="124" spans="23:38" ht="35.1" customHeight="1">
      <c r="W124" s="20"/>
      <c r="Y124" s="20"/>
      <c r="AE124" s="20"/>
      <c r="AF124" s="20"/>
      <c r="AG124" s="20"/>
      <c r="AH124" s="20"/>
      <c r="AL124" s="23"/>
    </row>
    <row r="125" spans="23:38" ht="35.1" customHeight="1">
      <c r="W125" s="20"/>
      <c r="Y125" s="20"/>
      <c r="AE125" s="20"/>
      <c r="AF125" s="20"/>
      <c r="AG125" s="20"/>
      <c r="AH125" s="20"/>
      <c r="AL125" s="23"/>
    </row>
    <row r="126" spans="23:38" ht="35.1" customHeight="1">
      <c r="W126" s="20"/>
      <c r="Y126" s="20"/>
      <c r="AE126" s="20"/>
      <c r="AF126" s="20"/>
      <c r="AG126" s="20"/>
      <c r="AH126" s="20"/>
      <c r="AL126" s="23"/>
    </row>
    <row r="127" spans="23:38" ht="35.1" customHeight="1">
      <c r="W127" s="20"/>
      <c r="Y127" s="20"/>
      <c r="AE127" s="20"/>
      <c r="AF127" s="20"/>
      <c r="AG127" s="20"/>
      <c r="AH127" s="20"/>
      <c r="AL127" s="23"/>
    </row>
    <row r="128" spans="23:38" ht="35.1" customHeight="1">
      <c r="W128" s="20"/>
      <c r="Y128" s="20"/>
      <c r="AE128" s="20"/>
      <c r="AF128" s="20"/>
      <c r="AG128" s="20"/>
      <c r="AH128" s="20"/>
      <c r="AL128" s="23"/>
    </row>
    <row r="129" spans="23:38" ht="35.1" customHeight="1">
      <c r="W129" s="20"/>
      <c r="Y129" s="20"/>
      <c r="AE129" s="20"/>
      <c r="AF129" s="20"/>
      <c r="AG129" s="20"/>
      <c r="AH129" s="20"/>
      <c r="AL129" s="23"/>
    </row>
    <row r="130" spans="23:38" ht="35.1" customHeight="1">
      <c r="W130" s="20"/>
      <c r="Y130" s="20"/>
      <c r="AE130" s="20"/>
      <c r="AF130" s="20"/>
      <c r="AG130" s="20"/>
      <c r="AH130" s="20"/>
      <c r="AL130" s="23"/>
    </row>
    <row r="131" spans="23:38" ht="35.1" customHeight="1">
      <c r="W131" s="20"/>
      <c r="Y131" s="20"/>
      <c r="AE131" s="20"/>
      <c r="AF131" s="20"/>
      <c r="AG131" s="20"/>
      <c r="AH131" s="20"/>
      <c r="AL131" s="23"/>
    </row>
    <row r="132" spans="23:38" ht="35.1" customHeight="1">
      <c r="W132" s="20"/>
      <c r="Y132" s="20"/>
      <c r="AE132" s="20"/>
      <c r="AF132" s="20"/>
      <c r="AG132" s="20"/>
      <c r="AH132" s="20"/>
      <c r="AL132" s="23"/>
    </row>
    <row r="133" spans="23:38" ht="35.1" customHeight="1">
      <c r="W133" s="20"/>
      <c r="Y133" s="20"/>
      <c r="AE133" s="20"/>
      <c r="AF133" s="20"/>
      <c r="AG133" s="20"/>
      <c r="AH133" s="20"/>
      <c r="AL133" s="23"/>
    </row>
    <row r="134" spans="23:38" ht="35.1" customHeight="1">
      <c r="W134" s="20"/>
      <c r="Y134" s="20"/>
      <c r="AE134" s="20"/>
      <c r="AF134" s="20"/>
      <c r="AG134" s="20"/>
      <c r="AH134" s="20"/>
      <c r="AL134" s="23"/>
    </row>
    <row r="135" spans="23:38" ht="35.1" customHeight="1">
      <c r="W135" s="20"/>
      <c r="Y135" s="20"/>
      <c r="AE135" s="20"/>
      <c r="AF135" s="20"/>
      <c r="AG135" s="20"/>
      <c r="AH135" s="20"/>
      <c r="AL135" s="23"/>
    </row>
    <row r="136" spans="23:38" ht="35.1" customHeight="1">
      <c r="W136" s="20"/>
      <c r="Y136" s="20"/>
      <c r="AE136" s="20"/>
      <c r="AF136" s="20"/>
      <c r="AG136" s="20"/>
      <c r="AH136" s="20"/>
      <c r="AL136" s="23"/>
    </row>
    <row r="137" spans="23:38" ht="35.1" customHeight="1">
      <c r="W137" s="20"/>
      <c r="Y137" s="20"/>
      <c r="AE137" s="20"/>
      <c r="AF137" s="20"/>
      <c r="AG137" s="20"/>
      <c r="AH137" s="20"/>
      <c r="AL137" s="23"/>
    </row>
    <row r="138" spans="23:38" ht="35.1" customHeight="1">
      <c r="W138" s="20"/>
      <c r="Y138" s="20"/>
      <c r="AE138" s="20"/>
      <c r="AF138" s="20"/>
      <c r="AG138" s="20"/>
      <c r="AH138" s="20"/>
      <c r="AL138" s="23"/>
    </row>
    <row r="139" spans="23:38" ht="35.1" customHeight="1">
      <c r="W139" s="20"/>
      <c r="Y139" s="20"/>
      <c r="AE139" s="20"/>
      <c r="AF139" s="20"/>
      <c r="AG139" s="20"/>
      <c r="AH139" s="20"/>
      <c r="AL139" s="23"/>
    </row>
    <row r="140" spans="23:38" ht="35.1" customHeight="1">
      <c r="W140" s="20"/>
      <c r="Y140" s="20"/>
      <c r="AE140" s="20"/>
      <c r="AF140" s="20"/>
      <c r="AG140" s="20"/>
      <c r="AH140" s="20"/>
      <c r="AL140" s="23"/>
    </row>
    <row r="141" spans="23:38" ht="35.1" customHeight="1">
      <c r="W141" s="20"/>
      <c r="Y141" s="20"/>
      <c r="AE141" s="20"/>
      <c r="AF141" s="20"/>
      <c r="AG141" s="20"/>
      <c r="AH141" s="20"/>
      <c r="AL141" s="23"/>
    </row>
    <row r="142" spans="23:38" ht="35.1" customHeight="1">
      <c r="W142" s="20"/>
      <c r="Y142" s="20"/>
      <c r="AE142" s="20"/>
      <c r="AF142" s="20"/>
      <c r="AG142" s="20"/>
      <c r="AH142" s="20"/>
      <c r="AL142" s="23"/>
    </row>
    <row r="143" spans="23:38" ht="35.1" customHeight="1">
      <c r="W143" s="20"/>
      <c r="Y143" s="20"/>
      <c r="AE143" s="20"/>
      <c r="AF143" s="20"/>
      <c r="AG143" s="20"/>
      <c r="AH143" s="20"/>
      <c r="AL143" s="23"/>
    </row>
    <row r="144" spans="23:38" ht="35.1" customHeight="1">
      <c r="W144" s="20"/>
      <c r="Y144" s="20"/>
      <c r="AE144" s="20"/>
      <c r="AF144" s="20"/>
      <c r="AG144" s="20"/>
      <c r="AH144" s="20"/>
      <c r="AL144" s="23"/>
    </row>
    <row r="145" spans="23:38" ht="35.1" customHeight="1">
      <c r="W145" s="20"/>
      <c r="Y145" s="20"/>
      <c r="AE145" s="20"/>
      <c r="AF145" s="20"/>
      <c r="AG145" s="20"/>
      <c r="AH145" s="20"/>
      <c r="AL145" s="23"/>
    </row>
    <row r="146" spans="23:38" ht="35.1" customHeight="1">
      <c r="W146" s="20"/>
      <c r="Y146" s="20"/>
      <c r="AE146" s="20"/>
      <c r="AF146" s="20"/>
      <c r="AG146" s="20"/>
      <c r="AH146" s="20"/>
      <c r="AL146" s="23"/>
    </row>
    <row r="147" spans="23:38" ht="35.1" customHeight="1">
      <c r="W147" s="20"/>
      <c r="Y147" s="20"/>
      <c r="AE147" s="20"/>
      <c r="AF147" s="20"/>
      <c r="AG147" s="20"/>
      <c r="AH147" s="20"/>
      <c r="AL147" s="23"/>
    </row>
    <row r="148" spans="23:38" ht="35.1" customHeight="1">
      <c r="W148" s="20"/>
      <c r="Y148" s="20"/>
      <c r="AE148" s="20"/>
      <c r="AF148" s="20"/>
      <c r="AG148" s="20"/>
      <c r="AH148" s="20"/>
      <c r="AL148" s="23"/>
    </row>
    <row r="149" spans="23:38" ht="35.1" customHeight="1">
      <c r="W149" s="20"/>
      <c r="Y149" s="20"/>
      <c r="AE149" s="20"/>
      <c r="AF149" s="20"/>
      <c r="AG149" s="20"/>
      <c r="AH149" s="20"/>
      <c r="AL149" s="23"/>
    </row>
    <row r="150" spans="23:38" ht="35.1" customHeight="1">
      <c r="W150" s="20"/>
      <c r="Y150" s="20"/>
      <c r="AE150" s="20"/>
      <c r="AF150" s="20"/>
      <c r="AG150" s="20"/>
      <c r="AH150" s="20"/>
      <c r="AL150" s="23"/>
    </row>
    <row r="151" spans="23:38" ht="35.1" customHeight="1">
      <c r="W151" s="20"/>
      <c r="Y151" s="20"/>
      <c r="AE151" s="20"/>
      <c r="AF151" s="20"/>
      <c r="AG151" s="20"/>
      <c r="AH151" s="20"/>
      <c r="AL151" s="23"/>
    </row>
    <row r="152" spans="23:38" ht="35.1" customHeight="1">
      <c r="W152" s="20"/>
      <c r="Y152" s="20"/>
      <c r="AE152" s="20"/>
      <c r="AF152" s="20"/>
      <c r="AG152" s="20"/>
      <c r="AH152" s="20"/>
      <c r="AL152" s="23"/>
    </row>
    <row r="153" spans="23:38" ht="35.1" customHeight="1">
      <c r="W153" s="20"/>
      <c r="Y153" s="20"/>
      <c r="AE153" s="20"/>
      <c r="AF153" s="20"/>
      <c r="AG153" s="20"/>
      <c r="AH153" s="20"/>
      <c r="AL153" s="23"/>
    </row>
    <row r="154" spans="23:38" ht="35.1" customHeight="1">
      <c r="W154" s="20"/>
      <c r="Y154" s="20"/>
      <c r="AE154" s="20"/>
      <c r="AF154" s="20"/>
      <c r="AG154" s="20"/>
      <c r="AH154" s="20"/>
      <c r="AL154" s="23"/>
    </row>
    <row r="155" spans="23:38" ht="35.1" customHeight="1">
      <c r="W155" s="20"/>
      <c r="Y155" s="20"/>
      <c r="AE155" s="20"/>
      <c r="AF155" s="20"/>
      <c r="AG155" s="20"/>
      <c r="AH155" s="20"/>
      <c r="AL155" s="23"/>
    </row>
    <row r="156" spans="23:38" ht="35.1" customHeight="1">
      <c r="W156" s="20"/>
      <c r="Y156" s="20"/>
      <c r="AE156" s="20"/>
      <c r="AF156" s="20"/>
      <c r="AG156" s="20"/>
      <c r="AH156" s="20"/>
      <c r="AL156" s="23"/>
    </row>
    <row r="157" spans="23:38" ht="35.1" customHeight="1">
      <c r="W157" s="20"/>
      <c r="Y157" s="20"/>
      <c r="AE157" s="20"/>
      <c r="AF157" s="20"/>
      <c r="AG157" s="20"/>
      <c r="AH157" s="20"/>
      <c r="AL157" s="23"/>
    </row>
    <row r="158" spans="23:38" ht="35.1" customHeight="1">
      <c r="W158" s="20"/>
      <c r="Y158" s="20"/>
      <c r="AE158" s="20"/>
      <c r="AF158" s="20"/>
      <c r="AG158" s="20"/>
      <c r="AH158" s="20"/>
      <c r="AL158" s="23"/>
    </row>
    <row r="159" spans="23:38" ht="35.1" customHeight="1">
      <c r="W159" s="20"/>
      <c r="Y159" s="20"/>
      <c r="AE159" s="20"/>
      <c r="AF159" s="20"/>
      <c r="AG159" s="20"/>
      <c r="AH159" s="20"/>
      <c r="AL159" s="23"/>
    </row>
    <row r="160" spans="23:38" ht="35.1" customHeight="1">
      <c r="W160" s="20"/>
      <c r="Y160" s="20"/>
      <c r="AE160" s="20"/>
      <c r="AF160" s="20"/>
      <c r="AG160" s="20"/>
      <c r="AH160" s="20"/>
      <c r="AL160" s="23"/>
    </row>
    <row r="161" spans="23:38" ht="35.1" customHeight="1">
      <c r="W161" s="20"/>
      <c r="Y161" s="20"/>
      <c r="AE161" s="20"/>
      <c r="AF161" s="20"/>
      <c r="AG161" s="20"/>
      <c r="AH161" s="20"/>
      <c r="AL161" s="23"/>
    </row>
    <row r="162" spans="23:38" ht="35.1" customHeight="1">
      <c r="W162" s="20"/>
      <c r="Y162" s="20"/>
      <c r="AE162" s="20"/>
      <c r="AF162" s="20"/>
      <c r="AG162" s="20"/>
      <c r="AH162" s="20"/>
      <c r="AL162" s="23"/>
    </row>
    <row r="163" spans="23:38" ht="35.1" customHeight="1">
      <c r="W163" s="20"/>
      <c r="Y163" s="20"/>
      <c r="AE163" s="20"/>
      <c r="AF163" s="20"/>
      <c r="AG163" s="20"/>
      <c r="AH163" s="20"/>
      <c r="AL163" s="23"/>
    </row>
    <row r="164" spans="23:38" ht="35.1" customHeight="1">
      <c r="W164" s="20"/>
      <c r="Y164" s="20"/>
      <c r="AE164" s="20"/>
      <c r="AF164" s="20"/>
      <c r="AG164" s="20"/>
      <c r="AH164" s="20"/>
      <c r="AL164" s="23"/>
    </row>
    <row r="165" spans="23:38" ht="35.1" customHeight="1">
      <c r="W165" s="20"/>
      <c r="Y165" s="20"/>
      <c r="AE165" s="20"/>
      <c r="AF165" s="20"/>
      <c r="AG165" s="20"/>
      <c r="AH165" s="20"/>
      <c r="AL165" s="23"/>
    </row>
    <row r="166" spans="23:38" ht="35.1" customHeight="1">
      <c r="W166" s="20"/>
      <c r="Y166" s="20"/>
      <c r="AE166" s="20"/>
      <c r="AF166" s="20"/>
      <c r="AG166" s="20"/>
      <c r="AH166" s="20"/>
      <c r="AL166" s="23"/>
    </row>
    <row r="167" spans="23:38" ht="35.1" customHeight="1">
      <c r="W167" s="20"/>
      <c r="Y167" s="20"/>
      <c r="AE167" s="20"/>
      <c r="AF167" s="20"/>
      <c r="AG167" s="20"/>
      <c r="AH167" s="20"/>
      <c r="AL167" s="23"/>
    </row>
    <row r="168" spans="23:38" ht="35.1" customHeight="1">
      <c r="W168" s="20"/>
      <c r="Y168" s="20"/>
      <c r="AE168" s="20"/>
      <c r="AF168" s="20"/>
      <c r="AG168" s="20"/>
      <c r="AH168" s="20"/>
      <c r="AL168" s="23"/>
    </row>
    <row r="169" spans="23:38" ht="35.1" customHeight="1">
      <c r="W169" s="20"/>
      <c r="Y169" s="20"/>
      <c r="AE169" s="20"/>
      <c r="AF169" s="20"/>
      <c r="AG169" s="20"/>
      <c r="AH169" s="20"/>
      <c r="AL169" s="23"/>
    </row>
    <row r="170" spans="23:38" ht="35.1" customHeight="1">
      <c r="W170" s="20"/>
      <c r="Y170" s="20"/>
      <c r="AE170" s="20"/>
      <c r="AF170" s="20"/>
      <c r="AG170" s="20"/>
      <c r="AH170" s="20"/>
      <c r="AL170" s="23"/>
    </row>
    <row r="171" spans="23:38" ht="35.1" customHeight="1">
      <c r="W171" s="20"/>
      <c r="Y171" s="20"/>
      <c r="AE171" s="20"/>
      <c r="AF171" s="20"/>
      <c r="AG171" s="20"/>
      <c r="AH171" s="20"/>
      <c r="AL171" s="23"/>
    </row>
    <row r="172" spans="23:38" ht="35.1" customHeight="1">
      <c r="W172" s="20"/>
      <c r="Y172" s="20"/>
      <c r="AE172" s="20"/>
      <c r="AF172" s="20"/>
      <c r="AG172" s="20"/>
      <c r="AH172" s="20"/>
      <c r="AL172" s="23"/>
    </row>
    <row r="173" spans="23:38" ht="35.1" customHeight="1">
      <c r="W173" s="20"/>
      <c r="Y173" s="20"/>
      <c r="AE173" s="20"/>
      <c r="AF173" s="20"/>
      <c r="AG173" s="20"/>
      <c r="AH173" s="20"/>
      <c r="AL173" s="23"/>
    </row>
    <row r="174" spans="23:38" ht="35.1" customHeight="1">
      <c r="W174" s="20"/>
      <c r="Y174" s="20"/>
      <c r="AE174" s="20"/>
      <c r="AF174" s="20"/>
      <c r="AG174" s="20"/>
      <c r="AH174" s="20"/>
      <c r="AL174" s="23"/>
    </row>
    <row r="175" spans="23:38" ht="35.1" customHeight="1">
      <c r="W175" s="20"/>
      <c r="Y175" s="20"/>
      <c r="AE175" s="20"/>
      <c r="AF175" s="20"/>
      <c r="AG175" s="20"/>
      <c r="AH175" s="20"/>
      <c r="AL175" s="23"/>
    </row>
    <row r="176" spans="23:38" ht="35.1" customHeight="1">
      <c r="W176" s="20"/>
      <c r="Y176" s="20"/>
      <c r="AE176" s="20"/>
      <c r="AF176" s="20"/>
      <c r="AG176" s="20"/>
      <c r="AH176" s="20"/>
      <c r="AL176" s="23"/>
    </row>
    <row r="177" spans="23:38" ht="35.1" customHeight="1">
      <c r="W177" s="20"/>
      <c r="Y177" s="20"/>
      <c r="AE177" s="20"/>
      <c r="AF177" s="20"/>
      <c r="AG177" s="20"/>
      <c r="AH177" s="20"/>
      <c r="AL177" s="23"/>
    </row>
    <row r="178" spans="23:38" ht="35.1" customHeight="1">
      <c r="W178" s="20"/>
      <c r="Y178" s="20"/>
      <c r="AE178" s="20"/>
      <c r="AF178" s="20"/>
      <c r="AG178" s="20"/>
      <c r="AH178" s="20"/>
      <c r="AL178" s="23"/>
    </row>
    <row r="179" spans="23:38" ht="35.1" customHeight="1">
      <c r="W179" s="20"/>
      <c r="Y179" s="20"/>
      <c r="AE179" s="20"/>
      <c r="AF179" s="20"/>
      <c r="AG179" s="20"/>
      <c r="AH179" s="20"/>
      <c r="AL179" s="23"/>
    </row>
    <row r="180" spans="23:38" ht="35.1" customHeight="1">
      <c r="W180" s="20"/>
      <c r="Y180" s="20"/>
      <c r="AE180" s="20"/>
      <c r="AF180" s="20"/>
      <c r="AG180" s="20"/>
      <c r="AH180" s="20"/>
      <c r="AL180" s="23"/>
    </row>
    <row r="181" spans="23:38" ht="35.1" customHeight="1">
      <c r="W181" s="20"/>
      <c r="Y181" s="20"/>
      <c r="AE181" s="20"/>
      <c r="AF181" s="20"/>
      <c r="AG181" s="20"/>
      <c r="AH181" s="20"/>
      <c r="AL181" s="23"/>
    </row>
    <row r="182" spans="23:38" ht="35.1" customHeight="1">
      <c r="W182" s="20"/>
      <c r="Y182" s="20"/>
      <c r="AE182" s="20"/>
      <c r="AF182" s="20"/>
      <c r="AG182" s="20"/>
      <c r="AH182" s="20"/>
      <c r="AL182" s="23"/>
    </row>
    <row r="183" spans="23:38" ht="35.1" customHeight="1">
      <c r="W183" s="20"/>
      <c r="Y183" s="20"/>
      <c r="AE183" s="20"/>
      <c r="AF183" s="20"/>
      <c r="AG183" s="20"/>
      <c r="AH183" s="20"/>
      <c r="AL183" s="23"/>
    </row>
    <row r="184" spans="23:38" ht="35.1" customHeight="1">
      <c r="W184" s="20"/>
      <c r="Y184" s="20"/>
      <c r="AE184" s="20"/>
      <c r="AF184" s="20"/>
      <c r="AG184" s="20"/>
      <c r="AH184" s="20"/>
      <c r="AL184" s="23"/>
    </row>
    <row r="185" spans="23:38" ht="35.1" customHeight="1">
      <c r="W185" s="20"/>
      <c r="Y185" s="20"/>
      <c r="AE185" s="20"/>
      <c r="AF185" s="20"/>
      <c r="AG185" s="20"/>
      <c r="AH185" s="20"/>
      <c r="AL185" s="23"/>
    </row>
    <row r="186" spans="23:38" ht="35.1" customHeight="1">
      <c r="W186" s="20"/>
      <c r="Y186" s="20"/>
      <c r="AE186" s="20"/>
      <c r="AF186" s="20"/>
      <c r="AG186" s="20"/>
      <c r="AH186" s="20"/>
      <c r="AL186" s="23"/>
    </row>
    <row r="187" spans="23:38" ht="35.1" customHeight="1">
      <c r="W187" s="20"/>
      <c r="Y187" s="20"/>
      <c r="AE187" s="20"/>
      <c r="AF187" s="20"/>
      <c r="AG187" s="20"/>
      <c r="AH187" s="20"/>
      <c r="AL187" s="23"/>
    </row>
    <row r="188" spans="23:38" ht="35.1" customHeight="1">
      <c r="W188" s="20"/>
      <c r="Y188" s="20"/>
      <c r="AE188" s="20"/>
      <c r="AF188" s="20"/>
      <c r="AG188" s="20"/>
      <c r="AH188" s="20"/>
      <c r="AL188" s="23"/>
    </row>
    <row r="189" spans="23:38" ht="35.1" customHeight="1">
      <c r="W189" s="20"/>
      <c r="Y189" s="20"/>
      <c r="AE189" s="20"/>
      <c r="AF189" s="20"/>
      <c r="AG189" s="20"/>
      <c r="AH189" s="20"/>
      <c r="AL189" s="23"/>
    </row>
    <row r="190" spans="23:38" ht="35.1" customHeight="1">
      <c r="W190" s="20"/>
      <c r="Y190" s="20"/>
      <c r="AE190" s="20"/>
      <c r="AF190" s="20"/>
      <c r="AG190" s="20"/>
      <c r="AH190" s="20"/>
      <c r="AL190" s="23"/>
    </row>
    <row r="191" spans="23:38" ht="35.1" customHeight="1">
      <c r="W191" s="20"/>
      <c r="Y191" s="20"/>
      <c r="AE191" s="20"/>
      <c r="AF191" s="20"/>
      <c r="AG191" s="20"/>
      <c r="AH191" s="20"/>
      <c r="AL191" s="23"/>
    </row>
    <row r="192" spans="23:38" ht="35.1" customHeight="1">
      <c r="W192" s="20"/>
      <c r="Y192" s="20"/>
      <c r="AE192" s="20"/>
      <c r="AF192" s="20"/>
      <c r="AG192" s="20"/>
      <c r="AH192" s="20"/>
      <c r="AL192" s="23"/>
    </row>
    <row r="193" spans="23:38" ht="35.1" customHeight="1">
      <c r="W193" s="20"/>
      <c r="Y193" s="20"/>
      <c r="AE193" s="20"/>
      <c r="AF193" s="20"/>
      <c r="AG193" s="20"/>
      <c r="AH193" s="20"/>
      <c r="AL193" s="23"/>
    </row>
    <row r="194" spans="23:38" ht="35.1" customHeight="1">
      <c r="W194" s="20"/>
      <c r="Y194" s="20"/>
      <c r="AE194" s="20"/>
      <c r="AF194" s="20"/>
      <c r="AG194" s="20"/>
      <c r="AH194" s="20"/>
      <c r="AL194" s="23"/>
    </row>
    <row r="195" spans="23:38" ht="35.1" customHeight="1">
      <c r="W195" s="20"/>
      <c r="Y195" s="20"/>
      <c r="AE195" s="20"/>
      <c r="AF195" s="20"/>
      <c r="AG195" s="20"/>
      <c r="AH195" s="20"/>
      <c r="AL195" s="23"/>
    </row>
    <row r="196" spans="23:38" ht="35.1" customHeight="1">
      <c r="W196" s="20"/>
      <c r="Y196" s="20"/>
      <c r="AE196" s="20"/>
      <c r="AF196" s="20"/>
      <c r="AG196" s="20"/>
      <c r="AH196" s="20"/>
      <c r="AL196" s="23"/>
    </row>
    <row r="197" spans="23:38" ht="35.1" customHeight="1">
      <c r="W197" s="20"/>
      <c r="Y197" s="20"/>
      <c r="AE197" s="20"/>
      <c r="AF197" s="20"/>
      <c r="AG197" s="20"/>
      <c r="AH197" s="20"/>
      <c r="AL197" s="23"/>
    </row>
    <row r="198" spans="23:38" ht="35.1" customHeight="1">
      <c r="W198" s="20"/>
      <c r="Y198" s="20"/>
      <c r="AE198" s="20"/>
      <c r="AF198" s="20"/>
      <c r="AG198" s="20"/>
      <c r="AH198" s="20"/>
      <c r="AL198" s="23"/>
    </row>
    <row r="199" spans="23:38" ht="35.1" customHeight="1">
      <c r="W199" s="20"/>
      <c r="Y199" s="20"/>
      <c r="AE199" s="20"/>
      <c r="AF199" s="20"/>
      <c r="AG199" s="20"/>
      <c r="AH199" s="20"/>
      <c r="AL199" s="23"/>
    </row>
    <row r="200" spans="23:38" ht="35.1" customHeight="1">
      <c r="W200" s="20"/>
      <c r="Y200" s="20"/>
      <c r="AE200" s="20"/>
      <c r="AF200" s="20"/>
      <c r="AG200" s="20"/>
      <c r="AH200" s="20"/>
      <c r="AL200" s="23"/>
    </row>
    <row r="201" spans="23:38" ht="35.1" customHeight="1">
      <c r="W201" s="20"/>
      <c r="Y201" s="20"/>
      <c r="AE201" s="20"/>
      <c r="AF201" s="20"/>
      <c r="AG201" s="20"/>
      <c r="AH201" s="20"/>
      <c r="AL201" s="23"/>
    </row>
    <row r="202" spans="23:38" ht="35.1" customHeight="1">
      <c r="W202" s="20"/>
      <c r="Y202" s="20"/>
      <c r="AE202" s="20"/>
      <c r="AF202" s="20"/>
      <c r="AG202" s="20"/>
      <c r="AH202" s="20"/>
      <c r="AL202" s="23"/>
    </row>
    <row r="203" spans="23:38" ht="35.1" customHeight="1">
      <c r="W203" s="20"/>
      <c r="Y203" s="20"/>
      <c r="AE203" s="20"/>
      <c r="AF203" s="20"/>
      <c r="AG203" s="20"/>
      <c r="AH203" s="20"/>
      <c r="AL203" s="23"/>
    </row>
    <row r="204" spans="23:38" ht="35.1" customHeight="1">
      <c r="W204" s="20"/>
      <c r="Y204" s="20"/>
      <c r="AE204" s="20"/>
      <c r="AF204" s="20"/>
      <c r="AG204" s="20"/>
      <c r="AH204" s="20"/>
      <c r="AL204" s="23"/>
    </row>
    <row r="205" spans="23:38" ht="35.1" customHeight="1">
      <c r="W205" s="20"/>
      <c r="Y205" s="20"/>
      <c r="AE205" s="20"/>
      <c r="AF205" s="20"/>
      <c r="AG205" s="20"/>
      <c r="AH205" s="20"/>
      <c r="AL205" s="23"/>
    </row>
    <row r="206" spans="23:38" ht="35.1" customHeight="1">
      <c r="W206" s="20"/>
      <c r="Y206" s="20"/>
      <c r="AE206" s="20"/>
      <c r="AF206" s="20"/>
      <c r="AG206" s="20"/>
      <c r="AH206" s="20"/>
      <c r="AL206" s="23"/>
    </row>
    <row r="207" spans="23:38" ht="35.1" customHeight="1">
      <c r="W207" s="20"/>
      <c r="Y207" s="20"/>
      <c r="AE207" s="20"/>
      <c r="AF207" s="20"/>
      <c r="AG207" s="20"/>
      <c r="AH207" s="20"/>
      <c r="AL207" s="23"/>
    </row>
    <row r="208" spans="23:38" ht="35.1" customHeight="1">
      <c r="W208" s="20"/>
      <c r="Y208" s="20"/>
      <c r="AE208" s="20"/>
      <c r="AF208" s="20"/>
      <c r="AG208" s="20"/>
      <c r="AH208" s="20"/>
      <c r="AL208" s="23"/>
    </row>
    <row r="209" spans="23:38" ht="35.1" customHeight="1">
      <c r="W209" s="20"/>
      <c r="Y209" s="20"/>
      <c r="AE209" s="20"/>
      <c r="AF209" s="20"/>
      <c r="AG209" s="20"/>
      <c r="AH209" s="20"/>
      <c r="AL209" s="23"/>
    </row>
    <row r="210" spans="23:38" ht="35.1" customHeight="1">
      <c r="W210" s="20"/>
      <c r="Y210" s="20"/>
      <c r="AE210" s="20"/>
      <c r="AF210" s="20"/>
      <c r="AG210" s="20"/>
      <c r="AH210" s="20"/>
      <c r="AL210" s="23"/>
    </row>
    <row r="211" spans="23:38" ht="35.1" customHeight="1">
      <c r="W211" s="20"/>
      <c r="Y211" s="20"/>
      <c r="AE211" s="20"/>
      <c r="AF211" s="20"/>
      <c r="AG211" s="20"/>
      <c r="AH211" s="20"/>
      <c r="AL211" s="23"/>
    </row>
    <row r="212" spans="23:38" ht="35.1" customHeight="1">
      <c r="W212" s="20"/>
      <c r="Y212" s="20"/>
      <c r="AE212" s="20"/>
      <c r="AF212" s="20"/>
      <c r="AG212" s="20"/>
      <c r="AH212" s="20"/>
      <c r="AL212" s="23"/>
    </row>
    <row r="213" spans="23:38" ht="35.1" customHeight="1">
      <c r="W213" s="20"/>
      <c r="Y213" s="20"/>
      <c r="AE213" s="20"/>
      <c r="AF213" s="20"/>
      <c r="AG213" s="20"/>
      <c r="AH213" s="20"/>
      <c r="AL213" s="23"/>
    </row>
    <row r="214" spans="23:38" ht="35.1" customHeight="1">
      <c r="W214" s="20"/>
      <c r="Y214" s="20"/>
      <c r="AE214" s="20"/>
      <c r="AF214" s="20"/>
      <c r="AG214" s="20"/>
      <c r="AH214" s="20"/>
      <c r="AL214" s="23"/>
    </row>
    <row r="215" spans="23:38" ht="35.1" customHeight="1">
      <c r="W215" s="20"/>
      <c r="Y215" s="20"/>
      <c r="AE215" s="20"/>
      <c r="AF215" s="20"/>
      <c r="AG215" s="20"/>
      <c r="AH215" s="20"/>
      <c r="AL215" s="23"/>
    </row>
    <row r="216" spans="23:38" ht="35.1" customHeight="1">
      <c r="W216" s="20"/>
      <c r="Y216" s="20"/>
      <c r="AE216" s="20"/>
      <c r="AF216" s="20"/>
      <c r="AG216" s="20"/>
      <c r="AH216" s="20"/>
      <c r="AL216" s="23"/>
    </row>
    <row r="217" spans="23:38" ht="35.1" customHeight="1">
      <c r="W217" s="20"/>
      <c r="Y217" s="20"/>
      <c r="AE217" s="20"/>
      <c r="AF217" s="20"/>
      <c r="AG217" s="20"/>
      <c r="AH217" s="20"/>
      <c r="AL217" s="23"/>
    </row>
    <row r="218" spans="23:38" ht="35.1" customHeight="1">
      <c r="W218" s="20"/>
      <c r="Y218" s="20"/>
      <c r="AE218" s="20"/>
      <c r="AF218" s="20"/>
      <c r="AG218" s="20"/>
      <c r="AH218" s="20"/>
      <c r="AL218" s="23"/>
    </row>
    <row r="219" spans="23:38" ht="35.1" customHeight="1">
      <c r="W219" s="20"/>
      <c r="Y219" s="20"/>
      <c r="AE219" s="20"/>
      <c r="AF219" s="20"/>
      <c r="AG219" s="20"/>
      <c r="AH219" s="20"/>
      <c r="AL219" s="23"/>
    </row>
    <row r="220" spans="23:38" ht="35.1" customHeight="1">
      <c r="W220" s="20"/>
      <c r="Y220" s="20"/>
      <c r="AE220" s="20"/>
      <c r="AF220" s="20"/>
      <c r="AG220" s="20"/>
      <c r="AH220" s="20"/>
      <c r="AL220" s="23"/>
    </row>
    <row r="221" spans="23:38" ht="35.1" customHeight="1">
      <c r="W221" s="20"/>
      <c r="Y221" s="20"/>
      <c r="AE221" s="20"/>
      <c r="AF221" s="20"/>
      <c r="AG221" s="20"/>
      <c r="AH221" s="20"/>
      <c r="AL221" s="23"/>
    </row>
    <row r="222" spans="23:38" ht="35.1" customHeight="1">
      <c r="W222" s="20"/>
      <c r="Y222" s="20"/>
      <c r="AE222" s="20"/>
      <c r="AF222" s="20"/>
      <c r="AG222" s="20"/>
      <c r="AH222" s="20"/>
      <c r="AL222" s="23"/>
    </row>
    <row r="223" spans="23:38" ht="35.1" customHeight="1">
      <c r="W223" s="20"/>
      <c r="Y223" s="20"/>
      <c r="AE223" s="20"/>
      <c r="AF223" s="20"/>
      <c r="AG223" s="20"/>
      <c r="AH223" s="20"/>
      <c r="AL223" s="23"/>
    </row>
    <row r="224" spans="23:38" ht="35.1" customHeight="1">
      <c r="W224" s="20"/>
      <c r="Y224" s="20"/>
      <c r="AE224" s="20"/>
      <c r="AF224" s="20"/>
      <c r="AG224" s="20"/>
      <c r="AH224" s="20"/>
      <c r="AL224" s="23"/>
    </row>
    <row r="225" spans="23:38" ht="35.1" customHeight="1">
      <c r="W225" s="20"/>
      <c r="Y225" s="20"/>
      <c r="AE225" s="20"/>
      <c r="AF225" s="20"/>
      <c r="AG225" s="20"/>
      <c r="AH225" s="20"/>
      <c r="AL225" s="23"/>
    </row>
    <row r="226" spans="23:38" ht="35.1" customHeight="1">
      <c r="W226" s="20"/>
      <c r="Y226" s="20"/>
      <c r="AE226" s="20"/>
      <c r="AF226" s="20"/>
      <c r="AG226" s="20"/>
      <c r="AH226" s="20"/>
      <c r="AL226" s="23"/>
    </row>
    <row r="227" spans="23:38" ht="35.1" customHeight="1">
      <c r="W227" s="20"/>
      <c r="Y227" s="20"/>
      <c r="AE227" s="20"/>
      <c r="AF227" s="20"/>
      <c r="AG227" s="20"/>
      <c r="AH227" s="20"/>
      <c r="AL227" s="23"/>
    </row>
    <row r="228" spans="23:38" ht="35.1" customHeight="1">
      <c r="W228" s="20"/>
      <c r="Y228" s="20"/>
      <c r="AE228" s="20"/>
      <c r="AF228" s="20"/>
      <c r="AG228" s="20"/>
      <c r="AH228" s="20"/>
      <c r="AL228" s="23"/>
    </row>
    <row r="229" spans="23:38" ht="35.1" customHeight="1">
      <c r="W229" s="20"/>
      <c r="Y229" s="20"/>
      <c r="AE229" s="20"/>
      <c r="AF229" s="20"/>
      <c r="AG229" s="20"/>
      <c r="AH229" s="20"/>
      <c r="AL229" s="23"/>
    </row>
    <row r="230" spans="23:38" ht="35.1" customHeight="1">
      <c r="W230" s="20"/>
      <c r="Y230" s="20"/>
      <c r="AE230" s="20"/>
      <c r="AF230" s="20"/>
      <c r="AG230" s="20"/>
      <c r="AH230" s="20"/>
      <c r="AL230" s="23"/>
    </row>
    <row r="231" spans="23:38" ht="35.1" customHeight="1">
      <c r="W231" s="20"/>
      <c r="Y231" s="20"/>
      <c r="AE231" s="20"/>
      <c r="AF231" s="20"/>
      <c r="AG231" s="20"/>
      <c r="AH231" s="20"/>
      <c r="AL231" s="23"/>
    </row>
    <row r="232" spans="23:38" ht="35.1" customHeight="1">
      <c r="W232" s="20"/>
      <c r="Y232" s="20"/>
      <c r="AE232" s="20"/>
      <c r="AF232" s="20"/>
      <c r="AG232" s="20"/>
      <c r="AH232" s="20"/>
      <c r="AL232" s="23"/>
    </row>
    <row r="233" spans="23:38" ht="35.1" customHeight="1">
      <c r="W233" s="20"/>
      <c r="Y233" s="20"/>
      <c r="AE233" s="20"/>
      <c r="AF233" s="20"/>
      <c r="AG233" s="20"/>
      <c r="AH233" s="20"/>
      <c r="AL233" s="23"/>
    </row>
    <row r="234" spans="23:38" ht="35.1" customHeight="1">
      <c r="W234" s="20"/>
      <c r="Y234" s="20"/>
      <c r="AE234" s="20"/>
      <c r="AF234" s="20"/>
      <c r="AG234" s="20"/>
      <c r="AH234" s="20"/>
      <c r="AL234" s="23"/>
    </row>
    <row r="235" spans="23:38" ht="35.1" customHeight="1">
      <c r="W235" s="20"/>
      <c r="Y235" s="20"/>
      <c r="AE235" s="20"/>
      <c r="AF235" s="20"/>
      <c r="AG235" s="20"/>
      <c r="AH235" s="20"/>
      <c r="AL235" s="23"/>
    </row>
    <row r="236" spans="23:38" ht="35.1" customHeight="1">
      <c r="W236" s="20"/>
      <c r="Y236" s="20"/>
      <c r="AE236" s="20"/>
      <c r="AF236" s="20"/>
      <c r="AG236" s="20"/>
      <c r="AH236" s="20"/>
      <c r="AL236" s="23"/>
    </row>
    <row r="237" spans="23:38" ht="35.1" customHeight="1">
      <c r="W237" s="20"/>
      <c r="Y237" s="20"/>
      <c r="AE237" s="20"/>
      <c r="AF237" s="20"/>
      <c r="AG237" s="20"/>
      <c r="AH237" s="20"/>
      <c r="AL237" s="23"/>
    </row>
    <row r="238" spans="23:38" ht="35.1" customHeight="1">
      <c r="W238" s="20"/>
      <c r="Y238" s="20"/>
      <c r="AE238" s="20"/>
      <c r="AF238" s="20"/>
      <c r="AG238" s="20"/>
      <c r="AH238" s="20"/>
      <c r="AL238" s="23"/>
    </row>
    <row r="239" spans="23:38" ht="35.1" customHeight="1">
      <c r="W239" s="20"/>
      <c r="Y239" s="20"/>
      <c r="AE239" s="20"/>
      <c r="AF239" s="20"/>
      <c r="AG239" s="20"/>
      <c r="AH239" s="20"/>
      <c r="AL239" s="23"/>
    </row>
    <row r="240" spans="23:38" ht="35.1" customHeight="1">
      <c r="W240" s="20"/>
      <c r="Y240" s="20"/>
      <c r="AE240" s="20"/>
      <c r="AF240" s="20"/>
      <c r="AG240" s="20"/>
      <c r="AH240" s="20"/>
      <c r="AL240" s="23"/>
    </row>
    <row r="241" spans="23:38" ht="35.1" customHeight="1">
      <c r="W241" s="20"/>
      <c r="Y241" s="20"/>
      <c r="AE241" s="20"/>
      <c r="AF241" s="20"/>
      <c r="AG241" s="20"/>
      <c r="AH241" s="20"/>
      <c r="AL241" s="23"/>
    </row>
    <row r="242" spans="23:38" ht="35.1" customHeight="1">
      <c r="W242" s="20"/>
      <c r="Y242" s="20"/>
      <c r="AE242" s="20"/>
      <c r="AF242" s="20"/>
      <c r="AG242" s="20"/>
      <c r="AH242" s="20"/>
      <c r="AL242" s="23"/>
    </row>
    <row r="243" spans="23:38" ht="35.1" customHeight="1">
      <c r="W243" s="20"/>
      <c r="Y243" s="20"/>
      <c r="AE243" s="20"/>
      <c r="AF243" s="20"/>
      <c r="AG243" s="20"/>
      <c r="AH243" s="20"/>
      <c r="AL243" s="23"/>
    </row>
    <row r="244" spans="23:38" ht="35.1" customHeight="1">
      <c r="W244" s="20"/>
      <c r="Y244" s="20"/>
      <c r="AE244" s="20"/>
      <c r="AF244" s="20"/>
      <c r="AG244" s="20"/>
      <c r="AH244" s="20"/>
      <c r="AL244" s="23"/>
    </row>
    <row r="245" spans="23:38" ht="35.1" customHeight="1">
      <c r="W245" s="20"/>
      <c r="Y245" s="20"/>
      <c r="AE245" s="20"/>
      <c r="AF245" s="20"/>
      <c r="AG245" s="20"/>
      <c r="AH245" s="20"/>
      <c r="AL245" s="23"/>
    </row>
    <row r="246" spans="23:38" ht="35.1" customHeight="1">
      <c r="W246" s="20"/>
      <c r="Y246" s="20"/>
      <c r="AE246" s="20"/>
      <c r="AF246" s="20"/>
      <c r="AG246" s="20"/>
      <c r="AH246" s="20"/>
      <c r="AL246" s="23"/>
    </row>
    <row r="247" spans="23:38" ht="35.1" customHeight="1">
      <c r="W247" s="20"/>
      <c r="Y247" s="20"/>
      <c r="AE247" s="20"/>
      <c r="AF247" s="20"/>
      <c r="AG247" s="20"/>
      <c r="AH247" s="20"/>
      <c r="AL247" s="23"/>
    </row>
    <row r="248" spans="23:38" ht="35.1" customHeight="1">
      <c r="W248" s="20"/>
      <c r="Y248" s="20"/>
      <c r="AE248" s="20"/>
      <c r="AF248" s="20"/>
      <c r="AG248" s="20"/>
      <c r="AH248" s="20"/>
      <c r="AL248" s="23"/>
    </row>
    <row r="249" spans="23:38" ht="35.1" customHeight="1">
      <c r="W249" s="20"/>
      <c r="Y249" s="20"/>
      <c r="AE249" s="20"/>
      <c r="AF249" s="20"/>
      <c r="AG249" s="20"/>
      <c r="AH249" s="20"/>
      <c r="AL249" s="23"/>
    </row>
    <row r="250" spans="23:38" ht="35.1" customHeight="1">
      <c r="W250" s="20"/>
      <c r="Y250" s="20"/>
      <c r="AE250" s="20"/>
      <c r="AF250" s="20"/>
      <c r="AG250" s="20"/>
      <c r="AH250" s="20"/>
      <c r="AL250" s="23"/>
    </row>
    <row r="251" spans="23:38" ht="35.1" customHeight="1">
      <c r="W251" s="20"/>
      <c r="Y251" s="20"/>
      <c r="AE251" s="20"/>
      <c r="AF251" s="20"/>
      <c r="AG251" s="20"/>
      <c r="AH251" s="20"/>
      <c r="AL251" s="23"/>
    </row>
    <row r="252" spans="23:38" ht="35.1" customHeight="1">
      <c r="W252" s="20"/>
      <c r="Y252" s="20"/>
      <c r="AE252" s="20"/>
      <c r="AF252" s="20"/>
      <c r="AG252" s="20"/>
      <c r="AH252" s="20"/>
      <c r="AL252" s="23"/>
    </row>
    <row r="253" spans="23:38" ht="35.1" customHeight="1">
      <c r="W253" s="20"/>
      <c r="Y253" s="20"/>
      <c r="AE253" s="20"/>
      <c r="AF253" s="20"/>
      <c r="AG253" s="20"/>
      <c r="AH253" s="20"/>
      <c r="AL253" s="23"/>
    </row>
    <row r="254" spans="23:38" ht="35.1" customHeight="1">
      <c r="W254" s="20"/>
      <c r="Y254" s="20"/>
      <c r="AE254" s="20"/>
      <c r="AF254" s="20"/>
      <c r="AG254" s="20"/>
      <c r="AH254" s="20"/>
      <c r="AL254" s="23"/>
    </row>
    <row r="255" spans="23:38" ht="35.1" customHeight="1">
      <c r="W255" s="20"/>
      <c r="Y255" s="20"/>
      <c r="AE255" s="20"/>
      <c r="AF255" s="20"/>
      <c r="AG255" s="20"/>
      <c r="AH255" s="20"/>
      <c r="AL255" s="23"/>
    </row>
    <row r="256" spans="23:38" ht="35.1" customHeight="1">
      <c r="W256" s="20"/>
      <c r="Y256" s="20"/>
      <c r="AE256" s="20"/>
      <c r="AF256" s="20"/>
      <c r="AG256" s="20"/>
      <c r="AH256" s="20"/>
      <c r="AL256" s="23"/>
    </row>
    <row r="257" spans="23:38" ht="35.1" customHeight="1">
      <c r="W257" s="20"/>
      <c r="Y257" s="20"/>
      <c r="AE257" s="20"/>
      <c r="AF257" s="20"/>
      <c r="AG257" s="20"/>
      <c r="AH257" s="20"/>
      <c r="AL257" s="23"/>
    </row>
    <row r="258" spans="23:38" ht="35.1" customHeight="1">
      <c r="W258" s="20"/>
      <c r="Y258" s="20"/>
      <c r="AE258" s="20"/>
      <c r="AF258" s="20"/>
      <c r="AG258" s="20"/>
      <c r="AH258" s="20"/>
      <c r="AL258" s="23"/>
    </row>
    <row r="259" spans="23:38" ht="35.1" customHeight="1">
      <c r="W259" s="20"/>
      <c r="Y259" s="20"/>
      <c r="AE259" s="20"/>
      <c r="AF259" s="20"/>
      <c r="AG259" s="20"/>
      <c r="AH259" s="20"/>
      <c r="AL259" s="23"/>
    </row>
    <row r="260" spans="23:38" ht="35.1" customHeight="1">
      <c r="W260" s="20"/>
      <c r="Y260" s="20"/>
      <c r="AE260" s="20"/>
      <c r="AF260" s="20"/>
      <c r="AG260" s="20"/>
      <c r="AH260" s="20"/>
      <c r="AL260" s="23"/>
    </row>
    <row r="261" spans="23:38" ht="35.1" customHeight="1">
      <c r="W261" s="20"/>
      <c r="Y261" s="20"/>
      <c r="AE261" s="20"/>
      <c r="AF261" s="20"/>
      <c r="AG261" s="20"/>
      <c r="AH261" s="20"/>
      <c r="AL261" s="23"/>
    </row>
    <row r="262" spans="23:38" ht="35.1" customHeight="1">
      <c r="W262" s="20"/>
      <c r="Y262" s="20"/>
      <c r="AE262" s="20"/>
      <c r="AF262" s="20"/>
      <c r="AG262" s="20"/>
      <c r="AH262" s="20"/>
      <c r="AL262" s="23"/>
    </row>
    <row r="263" spans="23:38" ht="35.1" customHeight="1">
      <c r="W263" s="20"/>
      <c r="Y263" s="20"/>
      <c r="AE263" s="20"/>
      <c r="AF263" s="20"/>
      <c r="AG263" s="20"/>
      <c r="AH263" s="20"/>
      <c r="AL263" s="23"/>
    </row>
    <row r="264" spans="23:38" ht="35.1" customHeight="1">
      <c r="W264" s="20"/>
      <c r="Y264" s="20"/>
      <c r="AE264" s="20"/>
      <c r="AF264" s="20"/>
      <c r="AG264" s="20"/>
      <c r="AH264" s="20"/>
      <c r="AL264" s="23"/>
    </row>
    <row r="265" spans="23:38" ht="35.1" customHeight="1">
      <c r="W265" s="20"/>
      <c r="Y265" s="20"/>
      <c r="AE265" s="20"/>
      <c r="AF265" s="20"/>
      <c r="AG265" s="20"/>
      <c r="AH265" s="20"/>
      <c r="AL265" s="23"/>
    </row>
    <row r="266" spans="23:38" ht="35.1" customHeight="1">
      <c r="W266" s="20"/>
      <c r="Y266" s="20"/>
      <c r="AE266" s="20"/>
      <c r="AF266" s="20"/>
      <c r="AG266" s="20"/>
      <c r="AH266" s="20"/>
      <c r="AL266" s="23"/>
    </row>
    <row r="267" spans="23:38" ht="35.1" customHeight="1">
      <c r="W267" s="20"/>
      <c r="Y267" s="20"/>
      <c r="AE267" s="20"/>
      <c r="AF267" s="20"/>
      <c r="AG267" s="20"/>
      <c r="AH267" s="20"/>
      <c r="AL267" s="23"/>
    </row>
  </sheetData>
  <sheetProtection formatCells="0" formatColumns="0" formatRows="0"/>
  <mergeCells count="127">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W10:W11"/>
    <mergeCell ref="X10:X11"/>
    <mergeCell ref="Y10:Y11"/>
    <mergeCell ref="Z10:Z11"/>
    <mergeCell ref="AA10:AA11"/>
    <mergeCell ref="Q10:Q11"/>
    <mergeCell ref="R10:R11"/>
    <mergeCell ref="S10:S11"/>
    <mergeCell ref="T10:T11"/>
    <mergeCell ref="U10:U11"/>
    <mergeCell ref="V10:V11"/>
    <mergeCell ref="K10:K11"/>
    <mergeCell ref="L10:L11"/>
    <mergeCell ref="M10:M11"/>
    <mergeCell ref="N10:N11"/>
    <mergeCell ref="O10:O11"/>
    <mergeCell ref="P10:P11"/>
    <mergeCell ref="A8:A9"/>
    <mergeCell ref="B8:B9"/>
    <mergeCell ref="C8:C9"/>
    <mergeCell ref="E10:E11"/>
    <mergeCell ref="F10:F11"/>
    <mergeCell ref="P8:P9"/>
    <mergeCell ref="I8:I9"/>
    <mergeCell ref="J8:J9"/>
    <mergeCell ref="K8:K9"/>
    <mergeCell ref="L8:L9"/>
    <mergeCell ref="AB10:AB11"/>
    <mergeCell ref="AM10:AM11"/>
    <mergeCell ref="AN10:AN11"/>
    <mergeCell ref="G10:G11"/>
    <mergeCell ref="H10:H11"/>
    <mergeCell ref="I10:I11"/>
    <mergeCell ref="J10:J11"/>
    <mergeCell ref="A5:A7"/>
    <mergeCell ref="B5:B7"/>
    <mergeCell ref="C5:C7"/>
    <mergeCell ref="D5:D7"/>
    <mergeCell ref="E5:E7"/>
    <mergeCell ref="F5:F7"/>
    <mergeCell ref="G8:G9"/>
    <mergeCell ref="H8:H9"/>
    <mergeCell ref="G5:G7"/>
    <mergeCell ref="H5:H7"/>
    <mergeCell ref="D8:D9"/>
    <mergeCell ref="E8:E9"/>
    <mergeCell ref="F8:F9"/>
    <mergeCell ref="A10:A11"/>
    <mergeCell ref="B10:B11"/>
    <mergeCell ref="C10:C11"/>
    <mergeCell ref="D10:D11"/>
    <mergeCell ref="I5:I7"/>
    <mergeCell ref="AB8:AB9"/>
    <mergeCell ref="AM8:AM9"/>
    <mergeCell ref="M5:M7"/>
    <mergeCell ref="N5:N7"/>
    <mergeCell ref="Z5:Z7"/>
    <mergeCell ref="AA5:AA7"/>
    <mergeCell ref="AA8:AA9"/>
    <mergeCell ref="W8:W9"/>
    <mergeCell ref="X8:X9"/>
    <mergeCell ref="Y8:Y9"/>
    <mergeCell ref="Z8:Z9"/>
    <mergeCell ref="S8:S9"/>
    <mergeCell ref="T8:T9"/>
    <mergeCell ref="U8:U9"/>
    <mergeCell ref="V8:V9"/>
    <mergeCell ref="AM5:AM7"/>
    <mergeCell ref="S5:S7"/>
    <mergeCell ref="T5:T7"/>
    <mergeCell ref="U5:U7"/>
    <mergeCell ref="AN13:AN14"/>
    <mergeCell ref="O5:O7"/>
    <mergeCell ref="P5:P7"/>
    <mergeCell ref="M8:M9"/>
    <mergeCell ref="N8:N9"/>
    <mergeCell ref="O8:O9"/>
    <mergeCell ref="J5:J7"/>
    <mergeCell ref="K5:K7"/>
    <mergeCell ref="L5:L7"/>
    <mergeCell ref="AB5:AB7"/>
    <mergeCell ref="Q5:Q7"/>
    <mergeCell ref="R5:R7"/>
    <mergeCell ref="V5:V7"/>
    <mergeCell ref="W5:W7"/>
    <mergeCell ref="AM13:AM14"/>
    <mergeCell ref="Q8:Q9"/>
    <mergeCell ref="R8:R9"/>
    <mergeCell ref="V13:V14"/>
    <mergeCell ref="X13:X14"/>
    <mergeCell ref="AB13:AB14"/>
    <mergeCell ref="AN8:AN9"/>
    <mergeCell ref="AN5:AN7"/>
    <mergeCell ref="X5:X7"/>
    <mergeCell ref="Y5:Y7"/>
    <mergeCell ref="A13:A14"/>
    <mergeCell ref="B13:B14"/>
    <mergeCell ref="C13:C14"/>
    <mergeCell ref="D13:D14"/>
    <mergeCell ref="E13:E14"/>
    <mergeCell ref="G13:G14"/>
    <mergeCell ref="H13:H14"/>
    <mergeCell ref="I13:I14"/>
    <mergeCell ref="Z13:Z14"/>
    <mergeCell ref="K13:K14"/>
    <mergeCell ref="L13:L14"/>
    <mergeCell ref="M13:M14"/>
    <mergeCell ref="O13:O14"/>
    <mergeCell ref="Q13:Q14"/>
    <mergeCell ref="S13:S14"/>
    <mergeCell ref="T13:T14"/>
    <mergeCell ref="J13:J14"/>
  </mergeCells>
  <conditionalFormatting sqref="S5:U10">
    <cfRule type="containsText" dxfId="314" priority="48" operator="containsText" text="Catastrófico">
      <formula>NOT(ISERROR(SEARCH("Catastrófico",S5)))</formula>
    </cfRule>
    <cfRule type="containsText" dxfId="313" priority="52" operator="containsText" text="Leve">
      <formula>NOT(ISERROR(SEARCH("Leve",S5)))</formula>
    </cfRule>
    <cfRule type="containsText" dxfId="312" priority="54" operator="containsText" text="Muy b">
      <formula>NOT(ISERROR(SEARCH("Muy b",S5)))</formula>
    </cfRule>
    <cfRule type="containsText" dxfId="311" priority="55" operator="containsText" text="Baja">
      <formula>NOT(ISERROR(SEARCH("Baja",S5)))</formula>
    </cfRule>
    <cfRule type="containsText" dxfId="310" priority="56" operator="containsText" text="Media">
      <formula>NOT(ISERROR(SEARCH("Media",S5)))</formula>
    </cfRule>
    <cfRule type="containsText" dxfId="309" priority="46" operator="containsText" text="Alto">
      <formula>NOT(ISERROR(SEARCH("Alto",S5)))</formula>
    </cfRule>
    <cfRule type="cellIs" dxfId="308" priority="40" operator="equal">
      <formula>100%</formula>
    </cfRule>
    <cfRule type="containsText" dxfId="307" priority="45" operator="containsText" text="Extremo">
      <formula>NOT(ISERROR(SEARCH("Extremo",S5)))</formula>
    </cfRule>
    <cfRule type="cellIs" dxfId="306" priority="41" operator="equal">
      <formula>80%</formula>
    </cfRule>
    <cfRule type="cellIs" dxfId="305" priority="42" operator="equal">
      <formula>60%</formula>
    </cfRule>
    <cfRule type="cellIs" dxfId="304" priority="43" operator="equal">
      <formula>40%</formula>
    </cfRule>
    <cfRule type="cellIs" dxfId="303" priority="44" operator="equal">
      <formula>0.2</formula>
    </cfRule>
    <cfRule type="containsText" dxfId="302" priority="57" operator="containsText" text="Alta">
      <formula>NOT(ISERROR(SEARCH("Alta",S5)))</formula>
    </cfRule>
    <cfRule type="containsText" dxfId="301" priority="53" operator="containsText" text="Muy a">
      <formula>NOT(ISERROR(SEARCH("Muy a",S5)))</formula>
    </cfRule>
    <cfRule type="containsText" dxfId="300" priority="47" operator="containsText" text="Bajo">
      <formula>NOT(ISERROR(SEARCH("Bajo",S5)))</formula>
    </cfRule>
    <cfRule type="containsText" dxfId="299" priority="49" operator="containsText" text="Mayor">
      <formula>NOT(ISERROR(SEARCH("Mayor",S5)))</formula>
    </cfRule>
    <cfRule type="containsText" dxfId="298" priority="50" operator="containsText" text="Moderado">
      <formula>NOT(ISERROR(SEARCH("Moderado",S5)))</formula>
    </cfRule>
    <cfRule type="containsText" dxfId="297" priority="51" operator="containsText" text="Menor">
      <formula>NOT(ISERROR(SEARCH("Menor",S5)))</formula>
    </cfRule>
  </conditionalFormatting>
  <conditionalFormatting sqref="V5:W5">
    <cfRule type="containsText" dxfId="296" priority="252" operator="containsText" text="Alta">
      <formula>NOT(ISERROR(SEARCH("Alta",V5)))</formula>
    </cfRule>
    <cfRule type="containsText" dxfId="295" priority="248" operator="containsText" text="Muy a">
      <formula>NOT(ISERROR(SEARCH("Muy a",V5)))</formula>
    </cfRule>
    <cfRule type="containsText" dxfId="294" priority="249" operator="containsText" text="Muy b">
      <formula>NOT(ISERROR(SEARCH("Muy b",V5)))</formula>
    </cfRule>
    <cfRule type="containsText" dxfId="293" priority="250" operator="containsText" text="Baja">
      <formula>NOT(ISERROR(SEARCH("Baja",V5)))</formula>
    </cfRule>
    <cfRule type="containsText" dxfId="292" priority="251" operator="containsText" text="Media">
      <formula>NOT(ISERROR(SEARCH("Media",V5)))</formula>
    </cfRule>
  </conditionalFormatting>
  <conditionalFormatting sqref="V8:W8">
    <cfRule type="containsText" dxfId="291" priority="179" operator="containsText" text="Baja">
      <formula>NOT(ISERROR(SEARCH("Baja",V8)))</formula>
    </cfRule>
    <cfRule type="containsText" dxfId="290" priority="178" operator="containsText" text="Muy b">
      <formula>NOT(ISERROR(SEARCH("Muy b",V8)))</formula>
    </cfRule>
    <cfRule type="containsText" dxfId="289" priority="177" operator="containsText" text="Muy a">
      <formula>NOT(ISERROR(SEARCH("Muy a",V8)))</formula>
    </cfRule>
    <cfRule type="containsText" dxfId="288" priority="181" operator="containsText" text="Alta">
      <formula>NOT(ISERROR(SEARCH("Alta",V8)))</formula>
    </cfRule>
    <cfRule type="containsText" dxfId="287" priority="180" operator="containsText" text="Media">
      <formula>NOT(ISERROR(SEARCH("Media",V8)))</formula>
    </cfRule>
  </conditionalFormatting>
  <conditionalFormatting sqref="V10:W10">
    <cfRule type="containsText" dxfId="286" priority="109" operator="containsText" text="Media">
      <formula>NOT(ISERROR(SEARCH("Media",V10)))</formula>
    </cfRule>
    <cfRule type="containsText" dxfId="285" priority="108" operator="containsText" text="Baja">
      <formula>NOT(ISERROR(SEARCH("Baja",V10)))</formula>
    </cfRule>
    <cfRule type="containsText" dxfId="284" priority="107" operator="containsText" text="Muy b">
      <formula>NOT(ISERROR(SEARCH("Muy b",V10)))</formula>
    </cfRule>
    <cfRule type="containsText" dxfId="283" priority="106" operator="containsText" text="Muy a">
      <formula>NOT(ISERROR(SEARCH("Muy a",V10)))</formula>
    </cfRule>
    <cfRule type="containsText" dxfId="282" priority="110" operator="containsText" text="Alta">
      <formula>NOT(ISERROR(SEARCH("Alta",V10)))</formula>
    </cfRule>
  </conditionalFormatting>
  <conditionalFormatting sqref="W5">
    <cfRule type="containsText" dxfId="281" priority="244" operator="containsText" text="Mayor">
      <formula>NOT(ISERROR(SEARCH("Mayor",W5)))</formula>
    </cfRule>
    <cfRule type="containsText" dxfId="280" priority="243" operator="containsText" text="Catastrófico">
      <formula>NOT(ISERROR(SEARCH("Catastrófico",W5)))</formula>
    </cfRule>
    <cfRule type="containsText" dxfId="279" priority="242" operator="containsText" text="Bajo">
      <formula>NOT(ISERROR(SEARCH("Bajo",W5)))</formula>
    </cfRule>
    <cfRule type="containsText" dxfId="278" priority="241" operator="containsText" text="Alto">
      <formula>NOT(ISERROR(SEARCH("Alto",W5)))</formula>
    </cfRule>
    <cfRule type="containsText" dxfId="277" priority="245" operator="containsText" text="Moderado">
      <formula>NOT(ISERROR(SEARCH("Moderado",W5)))</formula>
    </cfRule>
    <cfRule type="cellIs" dxfId="276" priority="235" operator="equal">
      <formula>100%</formula>
    </cfRule>
    <cfRule type="cellIs" dxfId="275" priority="236" operator="equal">
      <formula>80%</formula>
    </cfRule>
    <cfRule type="cellIs" dxfId="274" priority="239" operator="equal">
      <formula>0.2</formula>
    </cfRule>
    <cfRule type="cellIs" dxfId="273" priority="237" operator="equal">
      <formula>60%</formula>
    </cfRule>
    <cfRule type="containsText" dxfId="272" priority="240" operator="containsText" text="Extremo">
      <formula>NOT(ISERROR(SEARCH("Extremo",W5)))</formula>
    </cfRule>
    <cfRule type="cellIs" dxfId="271" priority="238" operator="equal">
      <formula>40%</formula>
    </cfRule>
    <cfRule type="containsText" dxfId="270" priority="247" operator="containsText" text="Leve">
      <formula>NOT(ISERROR(SEARCH("Leve",W5)))</formula>
    </cfRule>
    <cfRule type="containsText" dxfId="269" priority="246" operator="containsText" text="Menor">
      <formula>NOT(ISERROR(SEARCH("Menor",W5)))</formula>
    </cfRule>
  </conditionalFormatting>
  <conditionalFormatting sqref="W8">
    <cfRule type="containsText" dxfId="268" priority="176" operator="containsText" text="Leve">
      <formula>NOT(ISERROR(SEARCH("Leve",W8)))</formula>
    </cfRule>
    <cfRule type="containsText" dxfId="267" priority="174" operator="containsText" text="Moderado">
      <formula>NOT(ISERROR(SEARCH("Moderado",W8)))</formula>
    </cfRule>
    <cfRule type="containsText" dxfId="266" priority="173" operator="containsText" text="Mayor">
      <formula>NOT(ISERROR(SEARCH("Mayor",W8)))</formula>
    </cfRule>
    <cfRule type="containsText" dxfId="265" priority="171" operator="containsText" text="Bajo">
      <formula>NOT(ISERROR(SEARCH("Bajo",W8)))</formula>
    </cfRule>
    <cfRule type="containsText" dxfId="264" priority="170" operator="containsText" text="Alto">
      <formula>NOT(ISERROR(SEARCH("Alto",W8)))</formula>
    </cfRule>
    <cfRule type="cellIs" dxfId="263" priority="168" operator="equal">
      <formula>0.2</formula>
    </cfRule>
    <cfRule type="containsText" dxfId="262" priority="172" operator="containsText" text="Catastrófico">
      <formula>NOT(ISERROR(SEARCH("Catastrófico",W8)))</formula>
    </cfRule>
    <cfRule type="cellIs" dxfId="261" priority="166" operator="equal">
      <formula>60%</formula>
    </cfRule>
    <cfRule type="containsText" dxfId="260" priority="175" operator="containsText" text="Menor">
      <formula>NOT(ISERROR(SEARCH("Menor",W8)))</formula>
    </cfRule>
    <cfRule type="cellIs" dxfId="259" priority="165" operator="equal">
      <formula>80%</formula>
    </cfRule>
    <cfRule type="cellIs" dxfId="258" priority="164" operator="equal">
      <formula>100%</formula>
    </cfRule>
    <cfRule type="containsText" dxfId="257" priority="169" operator="containsText" text="Extremo">
      <formula>NOT(ISERROR(SEARCH("Extremo",W8)))</formula>
    </cfRule>
    <cfRule type="cellIs" dxfId="256" priority="167" operator="equal">
      <formula>40%</formula>
    </cfRule>
  </conditionalFormatting>
  <conditionalFormatting sqref="W10">
    <cfRule type="cellIs" dxfId="255" priority="95" operator="equal">
      <formula>60%</formula>
    </cfRule>
    <cfRule type="cellIs" dxfId="254" priority="96" operator="equal">
      <formula>40%</formula>
    </cfRule>
    <cfRule type="cellIs" dxfId="253" priority="97" operator="equal">
      <formula>0.2</formula>
    </cfRule>
    <cfRule type="containsText" dxfId="252" priority="98" operator="containsText" text="Extremo">
      <formula>NOT(ISERROR(SEARCH("Extremo",W10)))</formula>
    </cfRule>
    <cfRule type="containsText" dxfId="251" priority="99" operator="containsText" text="Alto">
      <formula>NOT(ISERROR(SEARCH("Alto",W10)))</formula>
    </cfRule>
    <cfRule type="containsText" dxfId="250" priority="101" operator="containsText" text="Catastrófico">
      <formula>NOT(ISERROR(SEARCH("Catastrófico",W10)))</formula>
    </cfRule>
    <cfRule type="containsText" dxfId="249" priority="102" operator="containsText" text="Mayor">
      <formula>NOT(ISERROR(SEARCH("Mayor",W10)))</formula>
    </cfRule>
    <cfRule type="containsText" dxfId="248" priority="103" operator="containsText" text="Moderado">
      <formula>NOT(ISERROR(SEARCH("Moderado",W10)))</formula>
    </cfRule>
    <cfRule type="containsText" dxfId="247" priority="104" operator="containsText" text="Menor">
      <formula>NOT(ISERROR(SEARCH("Menor",W10)))</formula>
    </cfRule>
    <cfRule type="containsText" dxfId="246" priority="105" operator="containsText" text="Leve">
      <formula>NOT(ISERROR(SEARCH("Leve",W10)))</formula>
    </cfRule>
    <cfRule type="containsText" dxfId="245" priority="100" operator="containsText" text="Bajo">
      <formula>NOT(ISERROR(SEARCH("Bajo",W10)))</formula>
    </cfRule>
    <cfRule type="cellIs" dxfId="244" priority="93" operator="equal">
      <formula>100%</formula>
    </cfRule>
    <cfRule type="cellIs" dxfId="243" priority="94" operator="equal">
      <formula>80%</formula>
    </cfRule>
  </conditionalFormatting>
  <conditionalFormatting sqref="X5:Z5">
    <cfRule type="containsText" dxfId="242" priority="264" operator="containsText" text="Menor">
      <formula>NOT(ISERROR(SEARCH("Menor",X5)))</formula>
    </cfRule>
    <cfRule type="containsText" dxfId="241" priority="269" operator="containsText" text="Media">
      <formula>NOT(ISERROR(SEARCH("Media",X5)))</formula>
    </cfRule>
    <cfRule type="containsText" dxfId="240" priority="268" operator="containsText" text="Baja">
      <formula>NOT(ISERROR(SEARCH("Baja",X5)))</formula>
    </cfRule>
    <cfRule type="containsText" dxfId="239" priority="270" operator="containsText" text="Alta">
      <formula>NOT(ISERROR(SEARCH("Alta",X5)))</formula>
    </cfRule>
    <cfRule type="containsText" dxfId="238" priority="267" operator="containsText" text="Muy b">
      <formula>NOT(ISERROR(SEARCH("Muy b",X5)))</formula>
    </cfRule>
    <cfRule type="containsText" dxfId="237" priority="266" operator="containsText" text="Muy a">
      <formula>NOT(ISERROR(SEARCH("Muy a",X5)))</formula>
    </cfRule>
    <cfRule type="containsText" dxfId="236" priority="265" operator="containsText" text="Leve">
      <formula>NOT(ISERROR(SEARCH("Leve",X5)))</formula>
    </cfRule>
    <cfRule type="containsText" dxfId="235" priority="261" operator="containsText" text="Catastrófico">
      <formula>NOT(ISERROR(SEARCH("Catastrófico",X5)))</formula>
    </cfRule>
    <cfRule type="containsText" dxfId="234" priority="262" operator="containsText" text="Mayor">
      <formula>NOT(ISERROR(SEARCH("Mayor",X5)))</formula>
    </cfRule>
    <cfRule type="containsText" dxfId="233" priority="263" operator="containsText" text="Moderado">
      <formula>NOT(ISERROR(SEARCH("Moderado",X5)))</formula>
    </cfRule>
  </conditionalFormatting>
  <conditionalFormatting sqref="X8:Z8">
    <cfRule type="containsText" dxfId="232" priority="190" operator="containsText" text="Catastrófico">
      <formula>NOT(ISERROR(SEARCH("Catastrófico",X8)))</formula>
    </cfRule>
    <cfRule type="containsText" dxfId="231" priority="192" operator="containsText" text="Moderado">
      <formula>NOT(ISERROR(SEARCH("Moderado",X8)))</formula>
    </cfRule>
    <cfRule type="containsText" dxfId="230" priority="191" operator="containsText" text="Mayor">
      <formula>NOT(ISERROR(SEARCH("Mayor",X8)))</formula>
    </cfRule>
    <cfRule type="containsText" dxfId="229" priority="199" operator="containsText" text="Alta">
      <formula>NOT(ISERROR(SEARCH("Alta",X8)))</formula>
    </cfRule>
    <cfRule type="containsText" dxfId="228" priority="198" operator="containsText" text="Media">
      <formula>NOT(ISERROR(SEARCH("Media",X8)))</formula>
    </cfRule>
    <cfRule type="containsText" dxfId="227" priority="197" operator="containsText" text="Baja">
      <formula>NOT(ISERROR(SEARCH("Baja",X8)))</formula>
    </cfRule>
    <cfRule type="containsText" dxfId="226" priority="196" operator="containsText" text="Muy b">
      <formula>NOT(ISERROR(SEARCH("Muy b",X8)))</formula>
    </cfRule>
    <cfRule type="containsText" dxfId="225" priority="195" operator="containsText" text="Muy a">
      <formula>NOT(ISERROR(SEARCH("Muy a",X8)))</formula>
    </cfRule>
    <cfRule type="containsText" dxfId="224" priority="194" operator="containsText" text="Leve">
      <formula>NOT(ISERROR(SEARCH("Leve",X8)))</formula>
    </cfRule>
    <cfRule type="containsText" dxfId="223" priority="193" operator="containsText" text="Menor">
      <formula>NOT(ISERROR(SEARCH("Menor",X8)))</formula>
    </cfRule>
  </conditionalFormatting>
  <conditionalFormatting sqref="X10:Z10">
    <cfRule type="containsText" dxfId="222" priority="128" operator="containsText" text="Alta">
      <formula>NOT(ISERROR(SEARCH("Alta",X10)))</formula>
    </cfRule>
    <cfRule type="containsText" dxfId="221" priority="119" operator="containsText" text="Catastrófico">
      <formula>NOT(ISERROR(SEARCH("Catastrófico",X10)))</formula>
    </cfRule>
    <cfRule type="containsText" dxfId="220" priority="120" operator="containsText" text="Mayor">
      <formula>NOT(ISERROR(SEARCH("Mayor",X10)))</formula>
    </cfRule>
    <cfRule type="containsText" dxfId="219" priority="121" operator="containsText" text="Moderado">
      <formula>NOT(ISERROR(SEARCH("Moderado",X10)))</formula>
    </cfRule>
    <cfRule type="containsText" dxfId="218" priority="122" operator="containsText" text="Menor">
      <formula>NOT(ISERROR(SEARCH("Menor",X10)))</formula>
    </cfRule>
    <cfRule type="containsText" dxfId="217" priority="123" operator="containsText" text="Leve">
      <formula>NOT(ISERROR(SEARCH("Leve",X10)))</formula>
    </cfRule>
    <cfRule type="containsText" dxfId="216" priority="124" operator="containsText" text="Muy a">
      <formula>NOT(ISERROR(SEARCH("Muy a",X10)))</formula>
    </cfRule>
    <cfRule type="containsText" dxfId="215" priority="125" operator="containsText" text="Muy b">
      <formula>NOT(ISERROR(SEARCH("Muy b",X10)))</formula>
    </cfRule>
    <cfRule type="containsText" dxfId="214" priority="126" operator="containsText" text="Baja">
      <formula>NOT(ISERROR(SEARCH("Baja",X10)))</formula>
    </cfRule>
    <cfRule type="containsText" dxfId="213" priority="127" operator="containsText" text="Media">
      <formula>NOT(ISERROR(SEARCH("Media",X10)))</formula>
    </cfRule>
  </conditionalFormatting>
  <conditionalFormatting sqref="Y5">
    <cfRule type="cellIs" dxfId="212" priority="257" operator="equal">
      <formula>0.2</formula>
    </cfRule>
    <cfRule type="cellIs" dxfId="211" priority="256" operator="equal">
      <formula>40%</formula>
    </cfRule>
    <cfRule type="cellIs" dxfId="210" priority="255" operator="equal">
      <formula>60%</formula>
    </cfRule>
    <cfRule type="cellIs" dxfId="209" priority="253" operator="equal">
      <formula>100%</formula>
    </cfRule>
    <cfRule type="cellIs" dxfId="208" priority="254" operator="equal">
      <formula>80%</formula>
    </cfRule>
  </conditionalFormatting>
  <conditionalFormatting sqref="Y8">
    <cfRule type="cellIs" dxfId="207" priority="183" operator="equal">
      <formula>80%</formula>
    </cfRule>
    <cfRule type="cellIs" dxfId="206" priority="184" operator="equal">
      <formula>60%</formula>
    </cfRule>
    <cfRule type="cellIs" dxfId="205" priority="182" operator="equal">
      <formula>100%</formula>
    </cfRule>
    <cfRule type="cellIs" dxfId="204" priority="185" operator="equal">
      <formula>40%</formula>
    </cfRule>
    <cfRule type="cellIs" dxfId="203" priority="186" operator="equal">
      <formula>0.2</formula>
    </cfRule>
  </conditionalFormatting>
  <conditionalFormatting sqref="Y10">
    <cfRule type="cellIs" dxfId="202" priority="113" operator="equal">
      <formula>60%</formula>
    </cfRule>
    <cfRule type="cellIs" dxfId="201" priority="111" operator="equal">
      <formula>100%</formula>
    </cfRule>
    <cfRule type="cellIs" dxfId="200" priority="112" operator="equal">
      <formula>80%</formula>
    </cfRule>
    <cfRule type="cellIs" dxfId="199" priority="114" operator="equal">
      <formula>40%</formula>
    </cfRule>
    <cfRule type="cellIs" dxfId="198" priority="115" operator="equal">
      <formula>0.2</formula>
    </cfRule>
  </conditionalFormatting>
  <conditionalFormatting sqref="Y5:Z5">
    <cfRule type="containsText" dxfId="197" priority="260" operator="containsText" text="Bajo">
      <formula>NOT(ISERROR(SEARCH("Bajo",Y5)))</formula>
    </cfRule>
    <cfRule type="containsText" dxfId="196" priority="258" operator="containsText" text="Extremo">
      <formula>NOT(ISERROR(SEARCH("Extremo",Y5)))</formula>
    </cfRule>
    <cfRule type="containsText" dxfId="195" priority="259" operator="containsText" text="Alto">
      <formula>NOT(ISERROR(SEARCH("Alto",Y5)))</formula>
    </cfRule>
  </conditionalFormatting>
  <conditionalFormatting sqref="Y8:Z8">
    <cfRule type="containsText" dxfId="194" priority="189" operator="containsText" text="Bajo">
      <formula>NOT(ISERROR(SEARCH("Bajo",Y8)))</formula>
    </cfRule>
    <cfRule type="containsText" dxfId="193" priority="188" operator="containsText" text="Alto">
      <formula>NOT(ISERROR(SEARCH("Alto",Y8)))</formula>
    </cfRule>
    <cfRule type="containsText" dxfId="192" priority="187" operator="containsText" text="Extremo">
      <formula>NOT(ISERROR(SEARCH("Extremo",Y8)))</formula>
    </cfRule>
  </conditionalFormatting>
  <conditionalFormatting sqref="Y10:Z10">
    <cfRule type="containsText" dxfId="191" priority="117" operator="containsText" text="Alto">
      <formula>NOT(ISERROR(SEARCH("Alto",Y10)))</formula>
    </cfRule>
    <cfRule type="containsText" dxfId="190" priority="118" operator="containsText" text="Bajo">
      <formula>NOT(ISERROR(SEARCH("Bajo",Y10)))</formula>
    </cfRule>
    <cfRule type="containsText" dxfId="189" priority="116" operator="containsText" text="Extremo">
      <formula>NOT(ISERROR(SEARCH("Extremo",Y10)))</formula>
    </cfRule>
  </conditionalFormatting>
  <conditionalFormatting sqref="AA5">
    <cfRule type="containsText" dxfId="188" priority="233" operator="containsText" text="Media">
      <formula>NOT(ISERROR(SEARCH("Media",AA5)))</formula>
    </cfRule>
    <cfRule type="cellIs" dxfId="187" priority="218" operator="equal">
      <formula>100%</formula>
    </cfRule>
    <cfRule type="cellIs" dxfId="186" priority="219" operator="equal">
      <formula>75%</formula>
    </cfRule>
    <cfRule type="cellIs" dxfId="185" priority="220" operator="equal">
      <formula>50%</formula>
    </cfRule>
    <cfRule type="containsText" dxfId="184" priority="226" operator="containsText" text="Mayor">
      <formula>NOT(ISERROR(SEARCH("Mayor",AA5)))</formula>
    </cfRule>
    <cfRule type="cellIs" dxfId="183" priority="221" operator="equal">
      <formula>25%</formula>
    </cfRule>
    <cfRule type="containsText" dxfId="182" priority="222" operator="containsText" text="Extremo">
      <formula>NOT(ISERROR(SEARCH("Extremo",AA5)))</formula>
    </cfRule>
    <cfRule type="containsText" dxfId="181" priority="223" operator="containsText" text="Alto">
      <formula>NOT(ISERROR(SEARCH("Alto",AA5)))</formula>
    </cfRule>
    <cfRule type="containsText" dxfId="180" priority="232" operator="containsText" text="Baja">
      <formula>NOT(ISERROR(SEARCH("Baja",AA5)))</formula>
    </cfRule>
    <cfRule type="containsText" dxfId="179" priority="231" operator="containsText" text="Muy b">
      <formula>NOT(ISERROR(SEARCH("Muy b",AA5)))</formula>
    </cfRule>
    <cfRule type="containsText" dxfId="178" priority="230" operator="containsText" text="Muy a">
      <formula>NOT(ISERROR(SEARCH("Muy a",AA5)))</formula>
    </cfRule>
    <cfRule type="containsText" dxfId="177" priority="229" operator="containsText" text="Leve">
      <formula>NOT(ISERROR(SEARCH("Leve",AA5)))</formula>
    </cfRule>
    <cfRule type="containsText" dxfId="176" priority="224" operator="containsText" text="Bajo">
      <formula>NOT(ISERROR(SEARCH("Bajo",AA5)))</formula>
    </cfRule>
    <cfRule type="containsText" dxfId="175" priority="225" operator="containsText" text="Catastrófico">
      <formula>NOT(ISERROR(SEARCH("Catastrófico",AA5)))</formula>
    </cfRule>
    <cfRule type="containsText" dxfId="174" priority="228" operator="containsText" text="Menor">
      <formula>NOT(ISERROR(SEARCH("Menor",AA5)))</formula>
    </cfRule>
    <cfRule type="containsText" dxfId="173" priority="227" operator="containsText" text="Moderado">
      <formula>NOT(ISERROR(SEARCH("Moderado",AA5)))</formula>
    </cfRule>
    <cfRule type="containsText" dxfId="172" priority="234" operator="containsText" text="Alta">
      <formula>NOT(ISERROR(SEARCH("Alta",AA5)))</formula>
    </cfRule>
  </conditionalFormatting>
  <conditionalFormatting sqref="AA8">
    <cfRule type="cellIs" dxfId="171" priority="149" operator="equal">
      <formula>50%</formula>
    </cfRule>
    <cfRule type="cellIs" dxfId="170" priority="150" operator="equal">
      <formula>25%</formula>
    </cfRule>
    <cfRule type="containsText" dxfId="169" priority="153" operator="containsText" text="Bajo">
      <formula>NOT(ISERROR(SEARCH("Bajo",AA8)))</formula>
    </cfRule>
    <cfRule type="containsText" dxfId="168" priority="154" operator="containsText" text="Catastrófico">
      <formula>NOT(ISERROR(SEARCH("Catastrófico",AA8)))</formula>
    </cfRule>
    <cfRule type="containsText" dxfId="167" priority="155" operator="containsText" text="Mayor">
      <formula>NOT(ISERROR(SEARCH("Mayor",AA8)))</formula>
    </cfRule>
    <cfRule type="containsText" dxfId="166" priority="156" operator="containsText" text="Moderado">
      <formula>NOT(ISERROR(SEARCH("Moderado",AA8)))</formula>
    </cfRule>
    <cfRule type="containsText" dxfId="165" priority="157" operator="containsText" text="Menor">
      <formula>NOT(ISERROR(SEARCH("Menor",AA8)))</formula>
    </cfRule>
    <cfRule type="containsText" dxfId="164" priority="158" operator="containsText" text="Leve">
      <formula>NOT(ISERROR(SEARCH("Leve",AA8)))</formula>
    </cfRule>
    <cfRule type="containsText" dxfId="163" priority="159" operator="containsText" text="Muy a">
      <formula>NOT(ISERROR(SEARCH("Muy a",AA8)))</formula>
    </cfRule>
    <cfRule type="containsText" dxfId="162" priority="160" operator="containsText" text="Muy b">
      <formula>NOT(ISERROR(SEARCH("Muy b",AA8)))</formula>
    </cfRule>
    <cfRule type="containsText" dxfId="161" priority="161" operator="containsText" text="Baja">
      <formula>NOT(ISERROR(SEARCH("Baja",AA8)))</formula>
    </cfRule>
    <cfRule type="containsText" dxfId="160" priority="162" operator="containsText" text="Media">
      <formula>NOT(ISERROR(SEARCH("Media",AA8)))</formula>
    </cfRule>
    <cfRule type="containsText" dxfId="159" priority="163" operator="containsText" text="Alta">
      <formula>NOT(ISERROR(SEARCH("Alta",AA8)))</formula>
    </cfRule>
    <cfRule type="containsText" dxfId="158" priority="152" operator="containsText" text="Alto">
      <formula>NOT(ISERROR(SEARCH("Alto",AA8)))</formula>
    </cfRule>
    <cfRule type="containsText" dxfId="157" priority="151" operator="containsText" text="Extremo">
      <formula>NOT(ISERROR(SEARCH("Extremo",AA8)))</formula>
    </cfRule>
    <cfRule type="cellIs" dxfId="156" priority="147" operator="equal">
      <formula>100%</formula>
    </cfRule>
    <cfRule type="cellIs" dxfId="155" priority="148" operator="equal">
      <formula>75%</formula>
    </cfRule>
  </conditionalFormatting>
  <conditionalFormatting sqref="AA10">
    <cfRule type="cellIs" dxfId="154" priority="79" operator="equal">
      <formula>25%</formula>
    </cfRule>
    <cfRule type="containsText" dxfId="153" priority="84" operator="containsText" text="Mayor">
      <formula>NOT(ISERROR(SEARCH("Mayor",AA10)))</formula>
    </cfRule>
    <cfRule type="containsText" dxfId="152" priority="83" operator="containsText" text="Catastrófico">
      <formula>NOT(ISERROR(SEARCH("Catastrófico",AA10)))</formula>
    </cfRule>
    <cfRule type="containsText" dxfId="151" priority="82" operator="containsText" text="Bajo">
      <formula>NOT(ISERROR(SEARCH("Bajo",AA10)))</formula>
    </cfRule>
    <cfRule type="containsText" dxfId="150" priority="81" operator="containsText" text="Alto">
      <formula>NOT(ISERROR(SEARCH("Alto",AA10)))</formula>
    </cfRule>
    <cfRule type="cellIs" dxfId="149" priority="77" operator="equal">
      <formula>75%</formula>
    </cfRule>
    <cfRule type="containsText" dxfId="148" priority="92" operator="containsText" text="Alta">
      <formula>NOT(ISERROR(SEARCH("Alta",AA10)))</formula>
    </cfRule>
    <cfRule type="containsText" dxfId="147" priority="91" operator="containsText" text="Media">
      <formula>NOT(ISERROR(SEARCH("Media",AA10)))</formula>
    </cfRule>
    <cfRule type="containsText" dxfId="146" priority="80" operator="containsText" text="Extremo">
      <formula>NOT(ISERROR(SEARCH("Extremo",AA10)))</formula>
    </cfRule>
    <cfRule type="containsText" dxfId="145" priority="89" operator="containsText" text="Muy b">
      <formula>NOT(ISERROR(SEARCH("Muy b",AA10)))</formula>
    </cfRule>
    <cfRule type="containsText" dxfId="144" priority="90" operator="containsText" text="Baja">
      <formula>NOT(ISERROR(SEARCH("Baja",AA10)))</formula>
    </cfRule>
    <cfRule type="cellIs" dxfId="143" priority="76" operator="equal">
      <formula>100%</formula>
    </cfRule>
    <cfRule type="cellIs" dxfId="142" priority="78" operator="equal">
      <formula>50%</formula>
    </cfRule>
    <cfRule type="containsText" dxfId="141" priority="88" operator="containsText" text="Muy a">
      <formula>NOT(ISERROR(SEARCH("Muy a",AA10)))</formula>
    </cfRule>
    <cfRule type="containsText" dxfId="140" priority="87" operator="containsText" text="Leve">
      <formula>NOT(ISERROR(SEARCH("Leve",AA10)))</formula>
    </cfRule>
    <cfRule type="containsText" dxfId="139" priority="86" operator="containsText" text="Menor">
      <formula>NOT(ISERROR(SEARCH("Menor",AA10)))</formula>
    </cfRule>
    <cfRule type="containsText" dxfId="138" priority="85" operator="containsText" text="Moderado">
      <formula>NOT(ISERROR(SEARCH("Moderado",AA10)))</formula>
    </cfRule>
  </conditionalFormatting>
  <conditionalFormatting sqref="AI14:AI15">
    <cfRule type="containsText" dxfId="137" priority="10" operator="containsText" text="ALTA">
      <formula>NOT(ISERROR(SEARCH("ALTA",AI14)))</formula>
    </cfRule>
    <cfRule type="containsText" dxfId="136" priority="9" operator="containsText" text="MEDIA">
      <formula>NOT(ISERROR(SEARCH("MEDIA",AI14)))</formula>
    </cfRule>
    <cfRule type="containsText" dxfId="135" priority="8" operator="containsText" text="BAJA">
      <formula>NOT(ISERROR(SEARCH("BAJA",AI14)))</formula>
    </cfRule>
  </conditionalFormatting>
  <conditionalFormatting sqref="AI12:AJ13">
    <cfRule type="containsText" dxfId="134" priority="20" operator="containsText" text="ALTA">
      <formula>NOT(ISERROR(SEARCH("ALTA",AI12)))</formula>
    </cfRule>
    <cfRule type="containsText" dxfId="133" priority="19" operator="containsText" text="MEDIA">
      <formula>NOT(ISERROR(SEARCH("MEDIA",AI12)))</formula>
    </cfRule>
    <cfRule type="containsText" dxfId="132" priority="18" operator="containsText" text="BAJA">
      <formula>NOT(ISERROR(SEARCH("BAJA",AI12)))</formula>
    </cfRule>
  </conditionalFormatting>
  <conditionalFormatting sqref="AK5:AL12 AO12">
    <cfRule type="containsText" dxfId="131" priority="38" operator="containsText" text="MEDIA">
      <formula>NOT(ISERROR(SEARCH("MEDIA",AK5)))</formula>
    </cfRule>
    <cfRule type="containsText" dxfId="130" priority="39" operator="containsText" text="ALTA">
      <formula>NOT(ISERROR(SEARCH("ALTA",AK5)))</formula>
    </cfRule>
    <cfRule type="containsText" dxfId="129" priority="37" operator="containsText" text="BAJA">
      <formula>NOT(ISERROR(SEARCH("BAJA",AK5)))</formula>
    </cfRule>
  </conditionalFormatting>
  <conditionalFormatting sqref="AK16:AL16">
    <cfRule type="containsText" dxfId="128" priority="7" operator="containsText" text="ALTA">
      <formula>NOT(ISERROR(SEARCH("ALTA",AK16)))</formula>
    </cfRule>
    <cfRule type="containsText" dxfId="127" priority="6" operator="containsText" text="MEDIA">
      <formula>NOT(ISERROR(SEARCH("MEDIA",AK16)))</formula>
    </cfRule>
    <cfRule type="containsText" dxfId="126" priority="5" operator="containsText" text="BAJA">
      <formula>NOT(ISERROR(SEARCH("BAJA",AK16)))</formula>
    </cfRule>
  </conditionalFormatting>
  <conditionalFormatting sqref="AL5:AL12">
    <cfRule type="cellIs" dxfId="125" priority="30" operator="between">
      <formula>0%</formula>
      <formula>25%</formula>
    </cfRule>
    <cfRule type="cellIs" dxfId="124" priority="29" operator="between">
      <formula>26%</formula>
      <formula>50%</formula>
    </cfRule>
    <cfRule type="cellIs" dxfId="123" priority="28" operator="between">
      <formula>51%</formula>
      <formula>75%</formula>
    </cfRule>
    <cfRule type="cellIs" dxfId="122" priority="27" operator="greaterThan">
      <formula>75%</formula>
    </cfRule>
  </conditionalFormatting>
  <conditionalFormatting sqref="AL15">
    <cfRule type="containsText" dxfId="121" priority="16" operator="containsText" text="MEDIA">
      <formula>NOT(ISERROR(SEARCH("MEDIA",AL15)))</formula>
    </cfRule>
    <cfRule type="containsText" dxfId="120" priority="15" operator="containsText" text="BAJA">
      <formula>NOT(ISERROR(SEARCH("BAJA",AL15)))</formula>
    </cfRule>
    <cfRule type="containsText" dxfId="119" priority="17" operator="containsText" text="ALTA">
      <formula>NOT(ISERROR(SEARCH("ALTA",AL15)))</formula>
    </cfRule>
  </conditionalFormatting>
  <conditionalFormatting sqref="AL15:AL16">
    <cfRule type="cellIs" dxfId="118" priority="1" operator="greaterThan">
      <formula>75%</formula>
    </cfRule>
    <cfRule type="cellIs" dxfId="117" priority="2" operator="between">
      <formula>51%</formula>
      <formula>75%</formula>
    </cfRule>
    <cfRule type="cellIs" dxfId="116" priority="3" operator="between">
      <formula>26%</formula>
      <formula>50%</formula>
    </cfRule>
    <cfRule type="cellIs" dxfId="115" priority="4" operator="between">
      <formula>0%</formula>
      <formula>25%</formula>
    </cfRule>
  </conditionalFormatting>
  <conditionalFormatting sqref="AM5:AN5">
    <cfRule type="containsText" dxfId="114" priority="217" operator="containsText" text="Alta">
      <formula>NOT(ISERROR(SEARCH("Alta",AM5)))</formula>
    </cfRule>
    <cfRule type="cellIs" dxfId="113" priority="200" operator="equal">
      <formula>100%</formula>
    </cfRule>
    <cfRule type="cellIs" dxfId="112" priority="202" operator="equal">
      <formula>60%</formula>
    </cfRule>
    <cfRule type="containsText" dxfId="111" priority="208" operator="containsText" text="Catastrófico">
      <formula>NOT(ISERROR(SEARCH("Catastrófico",AM5)))</formula>
    </cfRule>
    <cfRule type="containsText" dxfId="110" priority="205" operator="containsText" text="Extremo">
      <formula>NOT(ISERROR(SEARCH("Extremo",AM5)))</formula>
    </cfRule>
    <cfRule type="cellIs" dxfId="109" priority="204" operator="equal">
      <formula>0.2</formula>
    </cfRule>
    <cfRule type="containsText" dxfId="108" priority="211" operator="containsText" text="Menor">
      <formula>NOT(ISERROR(SEARCH("Menor",AM5)))</formula>
    </cfRule>
    <cfRule type="cellIs" dxfId="107" priority="203" operator="equal">
      <formula>40%</formula>
    </cfRule>
    <cfRule type="containsText" dxfId="106" priority="207" operator="containsText" text="Bajo">
      <formula>NOT(ISERROR(SEARCH("Bajo",AM5)))</formula>
    </cfRule>
    <cfRule type="containsText" dxfId="105" priority="206" operator="containsText" text="Alto">
      <formula>NOT(ISERROR(SEARCH("Alto",AM5)))</formula>
    </cfRule>
    <cfRule type="cellIs" dxfId="104" priority="201" operator="equal">
      <formula>80%</formula>
    </cfRule>
    <cfRule type="containsText" dxfId="103" priority="209" operator="containsText" text="Mayor">
      <formula>NOT(ISERROR(SEARCH("Mayor",AM5)))</formula>
    </cfRule>
    <cfRule type="containsText" dxfId="102" priority="210" operator="containsText" text="Moderado">
      <formula>NOT(ISERROR(SEARCH("Moderado",AM5)))</formula>
    </cfRule>
    <cfRule type="containsText" dxfId="101" priority="212" operator="containsText" text="Leve">
      <formula>NOT(ISERROR(SEARCH("Leve",AM5)))</formula>
    </cfRule>
    <cfRule type="containsText" dxfId="100" priority="213" operator="containsText" text="Muy a">
      <formula>NOT(ISERROR(SEARCH("Muy a",AM5)))</formula>
    </cfRule>
    <cfRule type="containsText" dxfId="99" priority="214" operator="containsText" text="Muy b">
      <formula>NOT(ISERROR(SEARCH("Muy b",AM5)))</formula>
    </cfRule>
    <cfRule type="containsText" dxfId="98" priority="215" operator="containsText" text="Baja">
      <formula>NOT(ISERROR(SEARCH("Baja",AM5)))</formula>
    </cfRule>
    <cfRule type="containsText" dxfId="97" priority="216" operator="containsText" text="Media">
      <formula>NOT(ISERROR(SEARCH("Media",AM5)))</formula>
    </cfRule>
  </conditionalFormatting>
  <conditionalFormatting sqref="AM8:AN8">
    <cfRule type="containsText" dxfId="96" priority="137" operator="containsText" text="Catastrófico">
      <formula>NOT(ISERROR(SEARCH("Catastrófico",AM8)))</formula>
    </cfRule>
    <cfRule type="containsText" dxfId="95" priority="138" operator="containsText" text="Mayor">
      <formula>NOT(ISERROR(SEARCH("Mayor",AM8)))</formula>
    </cfRule>
    <cfRule type="containsText" dxfId="94" priority="139" operator="containsText" text="Moderado">
      <formula>NOT(ISERROR(SEARCH("Moderado",AM8)))</formula>
    </cfRule>
    <cfRule type="containsText" dxfId="93" priority="140" operator="containsText" text="Menor">
      <formula>NOT(ISERROR(SEARCH("Menor",AM8)))</formula>
    </cfRule>
    <cfRule type="containsText" dxfId="92" priority="141" operator="containsText" text="Leve">
      <formula>NOT(ISERROR(SEARCH("Leve",AM8)))</formula>
    </cfRule>
    <cfRule type="containsText" dxfId="91" priority="142" operator="containsText" text="Muy a">
      <formula>NOT(ISERROR(SEARCH("Muy a",AM8)))</formula>
    </cfRule>
    <cfRule type="containsText" dxfId="90" priority="143" operator="containsText" text="Muy b">
      <formula>NOT(ISERROR(SEARCH("Muy b",AM8)))</formula>
    </cfRule>
    <cfRule type="containsText" dxfId="89" priority="146" operator="containsText" text="Alta">
      <formula>NOT(ISERROR(SEARCH("Alta",AM8)))</formula>
    </cfRule>
    <cfRule type="containsText" dxfId="88" priority="145" operator="containsText" text="Media">
      <formula>NOT(ISERROR(SEARCH("Media",AM8)))</formula>
    </cfRule>
    <cfRule type="cellIs" dxfId="87" priority="132" operator="equal">
      <formula>40%</formula>
    </cfRule>
    <cfRule type="cellIs" dxfId="86" priority="129" operator="equal">
      <formula>100%</formula>
    </cfRule>
    <cfRule type="cellIs" dxfId="85" priority="130" operator="equal">
      <formula>80%</formula>
    </cfRule>
    <cfRule type="cellIs" dxfId="84" priority="131" operator="equal">
      <formula>60%</formula>
    </cfRule>
    <cfRule type="containsText" dxfId="83" priority="144" operator="containsText" text="Baja">
      <formula>NOT(ISERROR(SEARCH("Baja",AM8)))</formula>
    </cfRule>
    <cfRule type="cellIs" dxfId="82" priority="133" operator="equal">
      <formula>0.2</formula>
    </cfRule>
    <cfRule type="containsText" dxfId="81" priority="134" operator="containsText" text="Extremo">
      <formula>NOT(ISERROR(SEARCH("Extremo",AM8)))</formula>
    </cfRule>
    <cfRule type="containsText" dxfId="80" priority="135" operator="containsText" text="Alto">
      <formula>NOT(ISERROR(SEARCH("Alto",AM8)))</formula>
    </cfRule>
    <cfRule type="containsText" dxfId="79" priority="136" operator="containsText" text="Bajo">
      <formula>NOT(ISERROR(SEARCH("Bajo",AM8)))</formula>
    </cfRule>
  </conditionalFormatting>
  <conditionalFormatting sqref="AM10:AN10">
    <cfRule type="containsText" dxfId="78" priority="70" operator="containsText" text="Leve">
      <formula>NOT(ISERROR(SEARCH("Leve",AM10)))</formula>
    </cfRule>
    <cfRule type="cellIs" dxfId="77" priority="59" operator="equal">
      <formula>80%</formula>
    </cfRule>
    <cfRule type="cellIs" dxfId="76" priority="58" operator="equal">
      <formula>100%</formula>
    </cfRule>
    <cfRule type="containsText" dxfId="75" priority="71" operator="containsText" text="Muy a">
      <formula>NOT(ISERROR(SEARCH("Muy a",AM10)))</formula>
    </cfRule>
    <cfRule type="containsText" dxfId="74" priority="72" operator="containsText" text="Muy b">
      <formula>NOT(ISERROR(SEARCH("Muy b",AM10)))</formula>
    </cfRule>
    <cfRule type="containsText" dxfId="73" priority="73" operator="containsText" text="Baja">
      <formula>NOT(ISERROR(SEARCH("Baja",AM10)))</formula>
    </cfRule>
    <cfRule type="containsText" dxfId="72" priority="74" operator="containsText" text="Media">
      <formula>NOT(ISERROR(SEARCH("Media",AM10)))</formula>
    </cfRule>
    <cfRule type="containsText" dxfId="71" priority="75" operator="containsText" text="Alta">
      <formula>NOT(ISERROR(SEARCH("Alta",AM10)))</formula>
    </cfRule>
    <cfRule type="containsText" dxfId="70" priority="68" operator="containsText" text="Moderado">
      <formula>NOT(ISERROR(SEARCH("Moderado",AM10)))</formula>
    </cfRule>
    <cfRule type="containsText" dxfId="69" priority="67" operator="containsText" text="Mayor">
      <formula>NOT(ISERROR(SEARCH("Mayor",AM10)))</formula>
    </cfRule>
    <cfRule type="containsText" dxfId="68" priority="66" operator="containsText" text="Catastrófico">
      <formula>NOT(ISERROR(SEARCH("Catastrófico",AM10)))</formula>
    </cfRule>
    <cfRule type="containsText" dxfId="67" priority="69" operator="containsText" text="Menor">
      <formula>NOT(ISERROR(SEARCH("Menor",AM10)))</formula>
    </cfRule>
    <cfRule type="containsText" dxfId="66" priority="65" operator="containsText" text="Bajo">
      <formula>NOT(ISERROR(SEARCH("Bajo",AM10)))</formula>
    </cfRule>
    <cfRule type="containsText" dxfId="65" priority="64" operator="containsText" text="Alto">
      <formula>NOT(ISERROR(SEARCH("Alto",AM10)))</formula>
    </cfRule>
    <cfRule type="containsText" dxfId="64" priority="63" operator="containsText" text="Extremo">
      <formula>NOT(ISERROR(SEARCH("Extremo",AM10)))</formula>
    </cfRule>
    <cfRule type="cellIs" dxfId="63" priority="62" operator="equal">
      <formula>0.2</formula>
    </cfRule>
    <cfRule type="cellIs" dxfId="62" priority="61" operator="equal">
      <formula>40%</formula>
    </cfRule>
    <cfRule type="cellIs" dxfId="61" priority="60" operator="equal">
      <formula>60%</formula>
    </cfRule>
  </conditionalFormatting>
  <dataValidations count="15">
    <dataValidation type="list" allowBlank="1" showInputMessage="1" showErrorMessage="1" sqref="AN13">
      <formula1>INDIRECT("TRAT[TRATAMIENTO]")</formula1>
    </dataValidation>
    <dataValidation type="list" allowBlank="1" showInputMessage="1" showErrorMessage="1" sqref="B13">
      <formula1>INDIRECT("PROC[PROCESOS]")</formula1>
    </dataValidation>
    <dataValidation type="list" allowBlank="1" showInputMessage="1" showErrorMessage="1" sqref="D13">
      <formula1>INDIRECT("FACT[FACTOR]")</formula1>
    </dataValidation>
    <dataValidation type="list" allowBlank="1" showInputMessage="1" showErrorMessage="1" sqref="J13">
      <formula1>INDIRECT("PERI[PERIODICIDAD]")</formula1>
    </dataValidation>
    <dataValidation type="list" allowBlank="1" showInputMessage="1" showErrorMessage="1" sqref="M13">
      <formula1>INDIRECT("ECON[ECONO]")</formula1>
    </dataValidation>
    <dataValidation type="list" allowBlank="1" showInputMessage="1" showErrorMessage="1" sqref="O13">
      <formula1>INDIRECT("REPU[REPUT]")</formula1>
    </dataValidation>
    <dataValidation type="list" allowBlank="1" showInputMessage="1" showErrorMessage="1" sqref="Q13">
      <formula1>INDIRECT("OPER[OPER]")</formula1>
    </dataValidation>
    <dataValidation type="list" allowBlank="1" showInputMessage="1" showErrorMessage="1" sqref="S13">
      <formula1>INDIRECT("ACTI[ACTIVO]")</formula1>
    </dataValidation>
    <dataValidation type="list" allowBlank="1" showInputMessage="1" showErrorMessage="1" sqref="T13">
      <formula1>INDIRECT("CRIT[CRITERIO]")</formula1>
    </dataValidation>
    <dataValidation type="list" allowBlank="1" showInputMessage="1" showErrorMessage="1" sqref="AF13:AF14">
      <formula1>INDIRECT("IMPL[IMPLEMENTACION]")</formula1>
    </dataValidation>
    <dataValidation type="list" allowBlank="1" showInputMessage="1" showErrorMessage="1" sqref="AI13:AI14">
      <formula1>INDIRECT("CONF[CONFIABLE]")</formula1>
    </dataValidation>
    <dataValidation type="list" allowBlank="1" showInputMessage="1" showErrorMessage="1" sqref="AD13:AD14">
      <formula1>INDIRECT("CONT[CONTROL]")</formula1>
    </dataValidation>
    <dataValidation type="list" allowBlank="1" showInputMessage="1" showErrorMessage="1" sqref="A5 A8 A10 A12:A13 A15:A16">
      <formula1>"SI,NO"</formula1>
    </dataValidation>
    <dataValidation type="list" allowBlank="1" showInputMessage="1" showErrorMessage="1" sqref="AF5:AF11 AF15:AF16">
      <formula1>"Manual,Automático"</formula1>
    </dataValidation>
    <dataValidation type="list" allowBlank="1" showInputMessage="1" showErrorMessage="1" sqref="AI15">
      <formula1>"Confiable,No confiable"</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Listas!$K$2:$K$5</xm:f>
          </x14:formula1>
          <xm:sqref>S16</xm:sqref>
        </x14:dataValidation>
        <x14:dataValidation type="list" allowBlank="1" showInputMessage="1" showErrorMessage="1">
          <x14:formula1>
            <xm:f>Listas!$M$2:$M$15</xm:f>
          </x14:formula1>
          <xm:sqref>B16</xm:sqref>
        </x14:dataValidation>
        <x14:dataValidation type="list" allowBlank="1" showInputMessage="1" showErrorMessage="1">
          <x14:formula1>
            <xm:f>Listas!$L$2:$L$5</xm:f>
          </x14:formula1>
          <xm:sqref>T16</xm:sqref>
        </x14:dataValidation>
        <x14:dataValidation type="list" allowBlank="1" showInputMessage="1" showErrorMessage="1">
          <x14:formula1>
            <xm:f>Listas!$G$2:$G$11</xm:f>
          </x14:formula1>
          <xm:sqref>C16</xm:sqref>
        </x14:dataValidation>
        <x14:dataValidation type="list" allowBlank="1" showInputMessage="1" showErrorMessage="1">
          <x14:formula1>
            <xm:f>Listas!$B$2:$B$7</xm:f>
          </x14:formula1>
          <xm:sqref>D16</xm:sqref>
        </x14:dataValidation>
        <x14:dataValidation type="list" allowBlank="1" showInputMessage="1" showErrorMessage="1">
          <x14:formula1>
            <xm:f>Listas!$H$2:$H$3</xm:f>
          </x14:formula1>
          <xm:sqref>AI16</xm:sqref>
        </x14:dataValidation>
        <x14:dataValidation type="list" allowBlank="1" showInputMessage="1" showErrorMessage="1">
          <x14:formula1>
            <xm:f>Listas!$C$2:$C$8</xm:f>
          </x14:formula1>
          <xm:sqref>E16</xm:sqref>
        </x14:dataValidation>
        <x14:dataValidation type="list" allowBlank="1" showInputMessage="1" showErrorMessage="1">
          <x14:formula1>
            <xm:f>Listas!$F$2:$F$4</xm:f>
          </x14:formula1>
          <xm:sqref>AD16</xm:sqref>
        </x14:dataValidation>
        <x14:dataValidation type="list" allowBlank="1" showInputMessage="1" showErrorMessage="1">
          <x14:formula1>
            <xm:f>Listas!$Q$2:$Q$8</xm:f>
          </x14:formula1>
          <xm:sqref>J16</xm:sqref>
        </x14:dataValidation>
        <x14:dataValidation type="list" allowBlank="1" showInputMessage="1" showErrorMessage="1">
          <x14:formula1>
            <xm:f>Listas!$P$2:$P$7</xm:f>
          </x14:formula1>
          <xm:sqref>Q16</xm:sqref>
        </x14:dataValidation>
        <x14:dataValidation type="list" allowBlank="1" showInputMessage="1" showErrorMessage="1">
          <x14:formula1>
            <xm:f>Listas!$O$2:$O$7</xm:f>
          </x14:formula1>
          <xm:sqref>O16</xm:sqref>
        </x14:dataValidation>
        <x14:dataValidation type="list" allowBlank="1" showInputMessage="1" showErrorMessage="1">
          <x14:formula1>
            <xm:f>Listas!$N$2:$N$7</xm:f>
          </x14:formula1>
          <xm:sqref>M16</xm:sqref>
        </x14:dataValidation>
        <x14:dataValidation type="list" allowBlank="1" showInputMessage="1" showErrorMessage="1">
          <x14:formula1>
            <xm:f>Listas!$J$2:$J$6</xm:f>
          </x14:formula1>
          <xm:sqref>AN16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3"/>
  <sheetViews>
    <sheetView topLeftCell="AI1" zoomScale="89" zoomScaleNormal="100" workbookViewId="0">
      <pane ySplit="3" topLeftCell="A14" activePane="bottomLeft" state="frozen"/>
      <selection activeCell="G4" sqref="G4:G13"/>
      <selection pane="bottomLeft" activeCell="AW15" sqref="AW15"/>
    </sheetView>
  </sheetViews>
  <sheetFormatPr baseColWidth="10" defaultColWidth="11.42578125" defaultRowHeight="15" customHeight="1"/>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195" width="11.42578125" style="1"/>
    <col min="196" max="196" width="21.85546875" style="1" customWidth="1"/>
    <col min="197" max="197" width="13.85546875" style="1" customWidth="1"/>
    <col min="198" max="198" width="38.7109375" style="1" customWidth="1"/>
    <col min="199" max="199" width="3" style="1" bestFit="1" customWidth="1"/>
    <col min="200" max="200" width="32.28515625" style="1" customWidth="1"/>
    <col min="201" max="201" width="46.28515625" style="1" customWidth="1"/>
    <col min="202" max="202" width="19" style="1" customWidth="1"/>
    <col min="203" max="203" width="0" style="1" hidden="1" customWidth="1"/>
    <col min="204" max="204" width="17.7109375" style="1" customWidth="1"/>
    <col min="205" max="205" width="0" style="1" hidden="1" customWidth="1"/>
    <col min="206" max="206" width="22.28515625" style="1" customWidth="1"/>
    <col min="207" max="207" width="5.28515625" style="1" customWidth="1"/>
    <col min="208" max="208" width="36.28515625" style="1" customWidth="1"/>
    <col min="209" max="209" width="5.7109375" style="1" customWidth="1"/>
    <col min="210" max="210" width="0" style="1" hidden="1" customWidth="1"/>
    <col min="211" max="211" width="20.7109375" style="1" customWidth="1"/>
    <col min="212" max="212" width="4.85546875" style="1" customWidth="1"/>
    <col min="213" max="213" width="0" style="1" hidden="1" customWidth="1"/>
    <col min="214" max="214" width="24.7109375" style="1" customWidth="1"/>
    <col min="215" max="215" width="12.28515625" style="1" customWidth="1"/>
    <col min="216" max="216" width="0" style="1" hidden="1" customWidth="1"/>
    <col min="217" max="217" width="3.42578125" style="1" customWidth="1"/>
    <col min="218" max="218" width="0" style="1" hidden="1" customWidth="1"/>
    <col min="219" max="219" width="17.7109375" style="1" customWidth="1"/>
    <col min="220" max="220" width="3.42578125" style="1" customWidth="1"/>
    <col min="221" max="221" width="0" style="1" hidden="1" customWidth="1"/>
    <col min="222" max="222" width="23.7109375" style="1" customWidth="1"/>
    <col min="223" max="223" width="10" style="1" customWidth="1"/>
    <col min="224" max="224" width="0" style="1" hidden="1" customWidth="1"/>
    <col min="225" max="226" width="14.7109375" style="1" customWidth="1"/>
    <col min="227" max="227" width="12.85546875" style="1" customWidth="1"/>
    <col min="228" max="228" width="3.28515625" style="1" customWidth="1"/>
    <col min="229" max="229" width="30.28515625" style="1" customWidth="1"/>
    <col min="230" max="230" width="5" style="1" customWidth="1"/>
    <col min="231" max="231" width="0" style="1" hidden="1" customWidth="1"/>
    <col min="232" max="232" width="14.28515625" style="1" customWidth="1"/>
    <col min="233" max="233" width="5.7109375" style="1" customWidth="1"/>
    <col min="234" max="234" width="0" style="1" hidden="1" customWidth="1"/>
    <col min="235" max="235" width="17.28515625" style="1" customWidth="1"/>
    <col min="236" max="236" width="12.7109375" style="1" customWidth="1"/>
    <col min="237" max="237" width="0" style="1" hidden="1" customWidth="1"/>
    <col min="238" max="238" width="5.28515625" style="1" customWidth="1"/>
    <col min="239" max="239" width="0" style="1" hidden="1" customWidth="1"/>
    <col min="240" max="240" width="17" style="1" customWidth="1"/>
    <col min="241" max="241" width="6.28515625" style="1" customWidth="1"/>
    <col min="242" max="242" width="0" style="1" hidden="1" customWidth="1"/>
    <col min="243" max="243" width="14.28515625" style="1" customWidth="1"/>
    <col min="244" max="244" width="7.5703125" style="1" customWidth="1"/>
    <col min="245" max="245" width="0" style="1" hidden="1" customWidth="1"/>
    <col min="246" max="247" width="14.28515625" style="1" customWidth="1"/>
    <col min="248" max="248" width="20.85546875" style="1" customWidth="1"/>
    <col min="249" max="249" width="14.42578125" style="1" customWidth="1"/>
    <col min="250" max="250" width="15" style="1" customWidth="1"/>
    <col min="251" max="251" width="2.7109375" style="1" customWidth="1"/>
    <col min="252" max="252" width="11.7109375" style="1" customWidth="1"/>
    <col min="253" max="253" width="11.5703125" style="1" customWidth="1"/>
    <col min="254" max="254" width="2.28515625" style="1" customWidth="1"/>
    <col min="255" max="255" width="41" style="1" customWidth="1"/>
    <col min="256" max="256" width="14.28515625" style="1" customWidth="1"/>
    <col min="257" max="258" width="11.5703125" style="1" customWidth="1"/>
    <col min="259" max="259" width="21.85546875" style="1" customWidth="1"/>
    <col min="260" max="451" width="11.42578125" style="1"/>
    <col min="452" max="452" width="21.85546875" style="1" customWidth="1"/>
    <col min="453" max="453" width="13.85546875" style="1" customWidth="1"/>
    <col min="454" max="454" width="38.7109375" style="1" customWidth="1"/>
    <col min="455" max="455" width="3" style="1" bestFit="1" customWidth="1"/>
    <col min="456" max="456" width="32.28515625" style="1" customWidth="1"/>
    <col min="457" max="457" width="46.28515625" style="1" customWidth="1"/>
    <col min="458" max="458" width="19" style="1" customWidth="1"/>
    <col min="459" max="459" width="0" style="1" hidden="1" customWidth="1"/>
    <col min="460" max="460" width="17.7109375" style="1" customWidth="1"/>
    <col min="461" max="461" width="0" style="1" hidden="1" customWidth="1"/>
    <col min="462" max="462" width="22.28515625" style="1" customWidth="1"/>
    <col min="463" max="463" width="5.28515625" style="1" customWidth="1"/>
    <col min="464" max="464" width="36.28515625" style="1" customWidth="1"/>
    <col min="465" max="465" width="5.7109375" style="1" customWidth="1"/>
    <col min="466" max="466" width="0" style="1" hidden="1" customWidth="1"/>
    <col min="467" max="467" width="20.7109375" style="1" customWidth="1"/>
    <col min="468" max="468" width="4.85546875" style="1" customWidth="1"/>
    <col min="469" max="469" width="0" style="1" hidden="1" customWidth="1"/>
    <col min="470" max="470" width="24.7109375" style="1" customWidth="1"/>
    <col min="471" max="471" width="12.28515625" style="1" customWidth="1"/>
    <col min="472" max="472" width="0" style="1" hidden="1" customWidth="1"/>
    <col min="473" max="473" width="3.42578125" style="1" customWidth="1"/>
    <col min="474" max="474" width="0" style="1" hidden="1" customWidth="1"/>
    <col min="475" max="475" width="17.7109375" style="1" customWidth="1"/>
    <col min="476" max="476" width="3.42578125" style="1" customWidth="1"/>
    <col min="477" max="477" width="0" style="1" hidden="1" customWidth="1"/>
    <col min="478" max="478" width="23.7109375" style="1" customWidth="1"/>
    <col min="479" max="479" width="10" style="1" customWidth="1"/>
    <col min="480" max="480" width="0" style="1" hidden="1" customWidth="1"/>
    <col min="481" max="482" width="14.7109375" style="1" customWidth="1"/>
    <col min="483" max="483" width="12.85546875" style="1" customWidth="1"/>
    <col min="484" max="484" width="3.28515625" style="1" customWidth="1"/>
    <col min="485" max="485" width="30.28515625" style="1" customWidth="1"/>
    <col min="486" max="486" width="5" style="1" customWidth="1"/>
    <col min="487" max="487" width="0" style="1" hidden="1" customWidth="1"/>
    <col min="488" max="488" width="14.28515625" style="1" customWidth="1"/>
    <col min="489" max="489" width="5.7109375" style="1" customWidth="1"/>
    <col min="490" max="490" width="0" style="1" hidden="1" customWidth="1"/>
    <col min="491" max="491" width="17.28515625" style="1" customWidth="1"/>
    <col min="492" max="492" width="12.7109375" style="1" customWidth="1"/>
    <col min="493" max="493" width="0" style="1" hidden="1" customWidth="1"/>
    <col min="494" max="494" width="5.28515625" style="1" customWidth="1"/>
    <col min="495" max="495" width="0" style="1" hidden="1" customWidth="1"/>
    <col min="496" max="496" width="17" style="1" customWidth="1"/>
    <col min="497" max="497" width="6.28515625" style="1" customWidth="1"/>
    <col min="498" max="498" width="0" style="1" hidden="1" customWidth="1"/>
    <col min="499" max="499" width="14.28515625" style="1" customWidth="1"/>
    <col min="500" max="500" width="7.5703125" style="1" customWidth="1"/>
    <col min="501" max="501" width="0" style="1" hidden="1" customWidth="1"/>
    <col min="502" max="503" width="14.28515625" style="1" customWidth="1"/>
    <col min="504" max="504" width="20.85546875" style="1" customWidth="1"/>
    <col min="505" max="505" width="14.42578125" style="1" customWidth="1"/>
    <col min="506" max="506" width="15" style="1" customWidth="1"/>
    <col min="507" max="507" width="2.7109375" style="1" customWidth="1"/>
    <col min="508" max="508" width="11.7109375" style="1" customWidth="1"/>
    <col min="509" max="509" width="11.5703125" style="1" customWidth="1"/>
    <col min="510" max="510" width="2.28515625" style="1" customWidth="1"/>
    <col min="511" max="511" width="41" style="1" customWidth="1"/>
    <col min="512" max="512" width="14.28515625" style="1" customWidth="1"/>
    <col min="513" max="514" width="11.5703125" style="1" customWidth="1"/>
    <col min="515" max="515" width="21.85546875" style="1" customWidth="1"/>
    <col min="516" max="707" width="11.42578125" style="1"/>
    <col min="708" max="708" width="21.85546875" style="1" customWidth="1"/>
    <col min="709" max="709" width="13.85546875" style="1" customWidth="1"/>
    <col min="710" max="710" width="38.7109375" style="1" customWidth="1"/>
    <col min="711" max="711" width="3" style="1" bestFit="1" customWidth="1"/>
    <col min="712" max="712" width="32.28515625" style="1" customWidth="1"/>
    <col min="713" max="713" width="46.28515625" style="1" customWidth="1"/>
    <col min="714" max="714" width="19" style="1" customWidth="1"/>
    <col min="715" max="715" width="0" style="1" hidden="1" customWidth="1"/>
    <col min="716" max="716" width="17.7109375" style="1" customWidth="1"/>
    <col min="717" max="717" width="0" style="1" hidden="1" customWidth="1"/>
    <col min="718" max="718" width="22.28515625" style="1" customWidth="1"/>
    <col min="719" max="719" width="5.28515625" style="1" customWidth="1"/>
    <col min="720" max="720" width="36.28515625" style="1" customWidth="1"/>
    <col min="721" max="721" width="5.7109375" style="1" customWidth="1"/>
    <col min="722" max="722" width="0" style="1" hidden="1" customWidth="1"/>
    <col min="723" max="723" width="20.7109375" style="1" customWidth="1"/>
    <col min="724" max="724" width="4.85546875" style="1" customWidth="1"/>
    <col min="725" max="725" width="0" style="1" hidden="1" customWidth="1"/>
    <col min="726" max="726" width="24.7109375" style="1" customWidth="1"/>
    <col min="727" max="727" width="12.28515625" style="1" customWidth="1"/>
    <col min="728" max="728" width="0" style="1" hidden="1" customWidth="1"/>
    <col min="729" max="729" width="3.42578125" style="1" customWidth="1"/>
    <col min="730" max="730" width="0" style="1" hidden="1" customWidth="1"/>
    <col min="731" max="731" width="17.7109375" style="1" customWidth="1"/>
    <col min="732" max="732" width="3.42578125" style="1" customWidth="1"/>
    <col min="733" max="733" width="0" style="1" hidden="1" customWidth="1"/>
    <col min="734" max="734" width="23.7109375" style="1" customWidth="1"/>
    <col min="735" max="735" width="10" style="1" customWidth="1"/>
    <col min="736" max="736" width="0" style="1" hidden="1" customWidth="1"/>
    <col min="737" max="738" width="14.7109375" style="1" customWidth="1"/>
    <col min="739" max="739" width="12.85546875" style="1" customWidth="1"/>
    <col min="740" max="740" width="3.28515625" style="1" customWidth="1"/>
    <col min="741" max="741" width="30.28515625" style="1" customWidth="1"/>
    <col min="742" max="742" width="5" style="1" customWidth="1"/>
    <col min="743" max="743" width="0" style="1" hidden="1" customWidth="1"/>
    <col min="744" max="744" width="14.28515625" style="1" customWidth="1"/>
    <col min="745" max="745" width="5.7109375" style="1" customWidth="1"/>
    <col min="746" max="746" width="0" style="1" hidden="1" customWidth="1"/>
    <col min="747" max="747" width="17.28515625" style="1" customWidth="1"/>
    <col min="748" max="748" width="12.7109375" style="1" customWidth="1"/>
    <col min="749" max="749" width="0" style="1" hidden="1" customWidth="1"/>
    <col min="750" max="750" width="5.28515625" style="1" customWidth="1"/>
    <col min="751" max="751" width="0" style="1" hidden="1" customWidth="1"/>
    <col min="752" max="752" width="17" style="1" customWidth="1"/>
    <col min="753" max="753" width="6.28515625" style="1" customWidth="1"/>
    <col min="754" max="754" width="0" style="1" hidden="1" customWidth="1"/>
    <col min="755" max="755" width="14.28515625" style="1" customWidth="1"/>
    <col min="756" max="756" width="7.5703125" style="1" customWidth="1"/>
    <col min="757" max="757" width="0" style="1" hidden="1" customWidth="1"/>
    <col min="758" max="759" width="14.28515625" style="1" customWidth="1"/>
    <col min="760" max="760" width="20.85546875" style="1" customWidth="1"/>
    <col min="761" max="761" width="14.42578125" style="1" customWidth="1"/>
    <col min="762" max="762" width="15" style="1" customWidth="1"/>
    <col min="763" max="763" width="2.7109375" style="1" customWidth="1"/>
    <col min="764" max="764" width="11.7109375" style="1" customWidth="1"/>
    <col min="765" max="765" width="11.5703125" style="1" customWidth="1"/>
    <col min="766" max="766" width="2.28515625" style="1" customWidth="1"/>
    <col min="767" max="767" width="41" style="1" customWidth="1"/>
    <col min="768" max="768" width="14.28515625" style="1" customWidth="1"/>
    <col min="769" max="770" width="11.5703125" style="1" customWidth="1"/>
    <col min="771" max="771" width="21.85546875" style="1" customWidth="1"/>
    <col min="772" max="963" width="11.42578125" style="1"/>
    <col min="964" max="964" width="21.85546875" style="1" customWidth="1"/>
    <col min="965" max="965" width="13.85546875" style="1" customWidth="1"/>
    <col min="966" max="966" width="38.7109375" style="1" customWidth="1"/>
    <col min="967" max="967" width="3" style="1" bestFit="1" customWidth="1"/>
    <col min="968" max="968" width="32.28515625" style="1" customWidth="1"/>
    <col min="969" max="969" width="46.28515625" style="1" customWidth="1"/>
    <col min="970" max="970" width="19" style="1" customWidth="1"/>
    <col min="971" max="971" width="0" style="1" hidden="1" customWidth="1"/>
    <col min="972" max="972" width="17.7109375" style="1" customWidth="1"/>
    <col min="973" max="973" width="0" style="1" hidden="1" customWidth="1"/>
    <col min="974" max="974" width="22.28515625" style="1" customWidth="1"/>
    <col min="975" max="975" width="5.28515625" style="1" customWidth="1"/>
    <col min="976" max="976" width="36.28515625" style="1" customWidth="1"/>
    <col min="977" max="977" width="5.7109375" style="1" customWidth="1"/>
    <col min="978" max="978" width="0" style="1" hidden="1" customWidth="1"/>
    <col min="979" max="979" width="20.7109375" style="1" customWidth="1"/>
    <col min="980" max="980" width="4.85546875" style="1" customWidth="1"/>
    <col min="981" max="981" width="0" style="1" hidden="1" customWidth="1"/>
    <col min="982" max="982" width="24.7109375" style="1" customWidth="1"/>
    <col min="983" max="983" width="12.28515625" style="1" customWidth="1"/>
    <col min="984" max="984" width="0" style="1" hidden="1" customWidth="1"/>
    <col min="985" max="985" width="3.42578125" style="1" customWidth="1"/>
    <col min="986" max="986" width="0" style="1" hidden="1" customWidth="1"/>
    <col min="987" max="987" width="17.7109375" style="1" customWidth="1"/>
    <col min="988" max="988" width="3.42578125" style="1" customWidth="1"/>
    <col min="989" max="989" width="0" style="1" hidden="1" customWidth="1"/>
    <col min="990" max="990" width="23.7109375" style="1" customWidth="1"/>
    <col min="991" max="991" width="10" style="1" customWidth="1"/>
    <col min="992" max="992" width="0" style="1" hidden="1" customWidth="1"/>
    <col min="993" max="994" width="14.7109375" style="1" customWidth="1"/>
    <col min="995" max="995" width="12.85546875" style="1" customWidth="1"/>
    <col min="996" max="996" width="3.28515625" style="1" customWidth="1"/>
    <col min="997" max="997" width="30.28515625" style="1" customWidth="1"/>
    <col min="998" max="998" width="5" style="1" customWidth="1"/>
    <col min="999" max="999" width="0" style="1" hidden="1" customWidth="1"/>
    <col min="1000" max="1000" width="14.28515625" style="1" customWidth="1"/>
    <col min="1001" max="1001" width="5.7109375" style="1" customWidth="1"/>
    <col min="1002" max="1002" width="0" style="1" hidden="1" customWidth="1"/>
    <col min="1003" max="1003" width="17.28515625" style="1" customWidth="1"/>
    <col min="1004" max="1004" width="12.7109375" style="1" customWidth="1"/>
    <col min="1005" max="1005" width="0" style="1" hidden="1" customWidth="1"/>
    <col min="1006" max="1006" width="5.28515625" style="1" customWidth="1"/>
    <col min="1007" max="1007" width="0" style="1" hidden="1" customWidth="1"/>
    <col min="1008" max="1008" width="17" style="1" customWidth="1"/>
    <col min="1009" max="1009" width="6.28515625" style="1" customWidth="1"/>
    <col min="1010" max="1010" width="0" style="1" hidden="1" customWidth="1"/>
    <col min="1011" max="1011" width="14.28515625" style="1" customWidth="1"/>
    <col min="1012" max="1012" width="7.5703125" style="1" customWidth="1"/>
    <col min="1013" max="1013" width="0" style="1" hidden="1" customWidth="1"/>
    <col min="1014" max="1015" width="14.28515625" style="1" customWidth="1"/>
    <col min="1016" max="1016" width="20.85546875" style="1" customWidth="1"/>
    <col min="1017" max="1017" width="14.42578125" style="1" customWidth="1"/>
    <col min="1018" max="1018" width="15" style="1" customWidth="1"/>
    <col min="1019" max="1019" width="2.7109375" style="1" customWidth="1"/>
    <col min="1020" max="1020" width="11.7109375" style="1" customWidth="1"/>
    <col min="1021" max="1021" width="11.5703125" style="1" customWidth="1"/>
    <col min="1022" max="1022" width="2.28515625" style="1" customWidth="1"/>
    <col min="1023" max="1023" width="41" style="1" customWidth="1"/>
    <col min="1024" max="1024" width="14.28515625" style="1" customWidth="1"/>
    <col min="1025" max="1026" width="11.5703125" style="1" customWidth="1"/>
    <col min="1027" max="1027" width="21.85546875" style="1" customWidth="1"/>
    <col min="1028" max="1219" width="11.42578125" style="1"/>
    <col min="1220" max="1220" width="21.85546875" style="1" customWidth="1"/>
    <col min="1221" max="1221" width="13.85546875" style="1" customWidth="1"/>
    <col min="1222" max="1222" width="38.7109375" style="1" customWidth="1"/>
    <col min="1223" max="1223" width="3" style="1" bestFit="1" customWidth="1"/>
    <col min="1224" max="1224" width="32.28515625" style="1" customWidth="1"/>
    <col min="1225" max="1225" width="46.28515625" style="1" customWidth="1"/>
    <col min="1226" max="1226" width="19" style="1" customWidth="1"/>
    <col min="1227" max="1227" width="0" style="1" hidden="1" customWidth="1"/>
    <col min="1228" max="1228" width="17.7109375" style="1" customWidth="1"/>
    <col min="1229" max="1229" width="0" style="1" hidden="1" customWidth="1"/>
    <col min="1230" max="1230" width="22.28515625" style="1" customWidth="1"/>
    <col min="1231" max="1231" width="5.28515625" style="1" customWidth="1"/>
    <col min="1232" max="1232" width="36.28515625" style="1" customWidth="1"/>
    <col min="1233" max="1233" width="5.7109375" style="1" customWidth="1"/>
    <col min="1234" max="1234" width="0" style="1" hidden="1" customWidth="1"/>
    <col min="1235" max="1235" width="20.7109375" style="1" customWidth="1"/>
    <col min="1236" max="1236" width="4.85546875" style="1" customWidth="1"/>
    <col min="1237" max="1237" width="0" style="1" hidden="1" customWidth="1"/>
    <col min="1238" max="1238" width="24.7109375" style="1" customWidth="1"/>
    <col min="1239" max="1239" width="12.28515625" style="1" customWidth="1"/>
    <col min="1240" max="1240" width="0" style="1" hidden="1" customWidth="1"/>
    <col min="1241" max="1241" width="3.42578125" style="1" customWidth="1"/>
    <col min="1242" max="1242" width="0" style="1" hidden="1" customWidth="1"/>
    <col min="1243" max="1243" width="17.7109375" style="1" customWidth="1"/>
    <col min="1244" max="1244" width="3.42578125" style="1" customWidth="1"/>
    <col min="1245" max="1245" width="0" style="1" hidden="1" customWidth="1"/>
    <col min="1246" max="1246" width="23.7109375" style="1" customWidth="1"/>
    <col min="1247" max="1247" width="10" style="1" customWidth="1"/>
    <col min="1248" max="1248" width="0" style="1" hidden="1" customWidth="1"/>
    <col min="1249" max="1250" width="14.7109375" style="1" customWidth="1"/>
    <col min="1251" max="1251" width="12.85546875" style="1" customWidth="1"/>
    <col min="1252" max="1252" width="3.28515625" style="1" customWidth="1"/>
    <col min="1253" max="1253" width="30.28515625" style="1" customWidth="1"/>
    <col min="1254" max="1254" width="5" style="1" customWidth="1"/>
    <col min="1255" max="1255" width="0" style="1" hidden="1" customWidth="1"/>
    <col min="1256" max="1256" width="14.28515625" style="1" customWidth="1"/>
    <col min="1257" max="1257" width="5.7109375" style="1" customWidth="1"/>
    <col min="1258" max="1258" width="0" style="1" hidden="1" customWidth="1"/>
    <col min="1259" max="1259" width="17.28515625" style="1" customWidth="1"/>
    <col min="1260" max="1260" width="12.7109375" style="1" customWidth="1"/>
    <col min="1261" max="1261" width="0" style="1" hidden="1" customWidth="1"/>
    <col min="1262" max="1262" width="5.28515625" style="1" customWidth="1"/>
    <col min="1263" max="1263" width="0" style="1" hidden="1" customWidth="1"/>
    <col min="1264" max="1264" width="17" style="1" customWidth="1"/>
    <col min="1265" max="1265" width="6.28515625" style="1" customWidth="1"/>
    <col min="1266" max="1266" width="0" style="1" hidden="1" customWidth="1"/>
    <col min="1267" max="1267" width="14.28515625" style="1" customWidth="1"/>
    <col min="1268" max="1268" width="7.5703125" style="1" customWidth="1"/>
    <col min="1269" max="1269" width="0" style="1" hidden="1" customWidth="1"/>
    <col min="1270" max="1271" width="14.28515625" style="1" customWidth="1"/>
    <col min="1272" max="1272" width="20.85546875" style="1" customWidth="1"/>
    <col min="1273" max="1273" width="14.42578125" style="1" customWidth="1"/>
    <col min="1274" max="1274" width="15" style="1" customWidth="1"/>
    <col min="1275" max="1275" width="2.7109375" style="1" customWidth="1"/>
    <col min="1276" max="1276" width="11.7109375" style="1" customWidth="1"/>
    <col min="1277" max="1277" width="11.5703125" style="1" customWidth="1"/>
    <col min="1278" max="1278" width="2.28515625" style="1" customWidth="1"/>
    <col min="1279" max="1279" width="41" style="1" customWidth="1"/>
    <col min="1280" max="1280" width="14.28515625" style="1" customWidth="1"/>
    <col min="1281" max="1282" width="11.5703125" style="1" customWidth="1"/>
    <col min="1283" max="1283" width="21.85546875" style="1" customWidth="1"/>
    <col min="1284" max="1475" width="11.42578125" style="1"/>
    <col min="1476" max="1476" width="21.85546875" style="1" customWidth="1"/>
    <col min="1477" max="1477" width="13.85546875" style="1" customWidth="1"/>
    <col min="1478" max="1478" width="38.7109375" style="1" customWidth="1"/>
    <col min="1479" max="1479" width="3" style="1" bestFit="1" customWidth="1"/>
    <col min="1480" max="1480" width="32.28515625" style="1" customWidth="1"/>
    <col min="1481" max="1481" width="46.28515625" style="1" customWidth="1"/>
    <col min="1482" max="1482" width="19" style="1" customWidth="1"/>
    <col min="1483" max="1483" width="0" style="1" hidden="1" customWidth="1"/>
    <col min="1484" max="1484" width="17.7109375" style="1" customWidth="1"/>
    <col min="1485" max="1485" width="0" style="1" hidden="1" customWidth="1"/>
    <col min="1486" max="1486" width="22.28515625" style="1" customWidth="1"/>
    <col min="1487" max="1487" width="5.28515625" style="1" customWidth="1"/>
    <col min="1488" max="1488" width="36.28515625" style="1" customWidth="1"/>
    <col min="1489" max="1489" width="5.7109375" style="1" customWidth="1"/>
    <col min="1490" max="1490" width="0" style="1" hidden="1" customWidth="1"/>
    <col min="1491" max="1491" width="20.7109375" style="1" customWidth="1"/>
    <col min="1492" max="1492" width="4.85546875" style="1" customWidth="1"/>
    <col min="1493" max="1493" width="0" style="1" hidden="1" customWidth="1"/>
    <col min="1494" max="1494" width="24.7109375" style="1" customWidth="1"/>
    <col min="1495" max="1495" width="12.28515625" style="1" customWidth="1"/>
    <col min="1496" max="1496" width="0" style="1" hidden="1" customWidth="1"/>
    <col min="1497" max="1497" width="3.42578125" style="1" customWidth="1"/>
    <col min="1498" max="1498" width="0" style="1" hidden="1" customWidth="1"/>
    <col min="1499" max="1499" width="17.7109375" style="1" customWidth="1"/>
    <col min="1500" max="1500" width="3.42578125" style="1" customWidth="1"/>
    <col min="1501" max="1501" width="0" style="1" hidden="1" customWidth="1"/>
    <col min="1502" max="1502" width="23.7109375" style="1" customWidth="1"/>
    <col min="1503" max="1503" width="10" style="1" customWidth="1"/>
    <col min="1504" max="1504" width="0" style="1" hidden="1" customWidth="1"/>
    <col min="1505" max="1506" width="14.7109375" style="1" customWidth="1"/>
    <col min="1507" max="1507" width="12.85546875" style="1" customWidth="1"/>
    <col min="1508" max="1508" width="3.28515625" style="1" customWidth="1"/>
    <col min="1509" max="1509" width="30.28515625" style="1" customWidth="1"/>
    <col min="1510" max="1510" width="5" style="1" customWidth="1"/>
    <col min="1511" max="1511" width="0" style="1" hidden="1" customWidth="1"/>
    <col min="1512" max="1512" width="14.28515625" style="1" customWidth="1"/>
    <col min="1513" max="1513" width="5.7109375" style="1" customWidth="1"/>
    <col min="1514" max="1514" width="0" style="1" hidden="1" customWidth="1"/>
    <col min="1515" max="1515" width="17.28515625" style="1" customWidth="1"/>
    <col min="1516" max="1516" width="12.7109375" style="1" customWidth="1"/>
    <col min="1517" max="1517" width="0" style="1" hidden="1" customWidth="1"/>
    <col min="1518" max="1518" width="5.28515625" style="1" customWidth="1"/>
    <col min="1519" max="1519" width="0" style="1" hidden="1" customWidth="1"/>
    <col min="1520" max="1520" width="17" style="1" customWidth="1"/>
    <col min="1521" max="1521" width="6.28515625" style="1" customWidth="1"/>
    <col min="1522" max="1522" width="0" style="1" hidden="1" customWidth="1"/>
    <col min="1523" max="1523" width="14.28515625" style="1" customWidth="1"/>
    <col min="1524" max="1524" width="7.5703125" style="1" customWidth="1"/>
    <col min="1525" max="1525" width="0" style="1" hidden="1" customWidth="1"/>
    <col min="1526" max="1527" width="14.28515625" style="1" customWidth="1"/>
    <col min="1528" max="1528" width="20.85546875" style="1" customWidth="1"/>
    <col min="1529" max="1529" width="14.42578125" style="1" customWidth="1"/>
    <col min="1530" max="1530" width="15" style="1" customWidth="1"/>
    <col min="1531" max="1531" width="2.7109375" style="1" customWidth="1"/>
    <col min="1532" max="1532" width="11.7109375" style="1" customWidth="1"/>
    <col min="1533" max="1533" width="11.5703125" style="1" customWidth="1"/>
    <col min="1534" max="1534" width="2.28515625" style="1" customWidth="1"/>
    <col min="1535" max="1535" width="41" style="1" customWidth="1"/>
    <col min="1536" max="1536" width="14.28515625" style="1" customWidth="1"/>
    <col min="1537" max="1538" width="11.5703125" style="1" customWidth="1"/>
    <col min="1539" max="1539" width="21.85546875" style="1" customWidth="1"/>
    <col min="1540" max="1731" width="11.42578125" style="1"/>
    <col min="1732" max="1732" width="21.85546875" style="1" customWidth="1"/>
    <col min="1733" max="1733" width="13.85546875" style="1" customWidth="1"/>
    <col min="1734" max="1734" width="38.7109375" style="1" customWidth="1"/>
    <col min="1735" max="1735" width="3" style="1" bestFit="1" customWidth="1"/>
    <col min="1736" max="1736" width="32.28515625" style="1" customWidth="1"/>
    <col min="1737" max="1737" width="46.28515625" style="1" customWidth="1"/>
    <col min="1738" max="1738" width="19" style="1" customWidth="1"/>
    <col min="1739" max="1739" width="0" style="1" hidden="1" customWidth="1"/>
    <col min="1740" max="1740" width="17.7109375" style="1" customWidth="1"/>
    <col min="1741" max="1741" width="0" style="1" hidden="1" customWidth="1"/>
    <col min="1742" max="1742" width="22.28515625" style="1" customWidth="1"/>
    <col min="1743" max="1743" width="5.28515625" style="1" customWidth="1"/>
    <col min="1744" max="1744" width="36.28515625" style="1" customWidth="1"/>
    <col min="1745" max="1745" width="5.7109375" style="1" customWidth="1"/>
    <col min="1746" max="1746" width="0" style="1" hidden="1" customWidth="1"/>
    <col min="1747" max="1747" width="20.7109375" style="1" customWidth="1"/>
    <col min="1748" max="1748" width="4.85546875" style="1" customWidth="1"/>
    <col min="1749" max="1749" width="0" style="1" hidden="1" customWidth="1"/>
    <col min="1750" max="1750" width="24.7109375" style="1" customWidth="1"/>
    <col min="1751" max="1751" width="12.28515625" style="1" customWidth="1"/>
    <col min="1752" max="1752" width="0" style="1" hidden="1" customWidth="1"/>
    <col min="1753" max="1753" width="3.42578125" style="1" customWidth="1"/>
    <col min="1754" max="1754" width="0" style="1" hidden="1" customWidth="1"/>
    <col min="1755" max="1755" width="17.7109375" style="1" customWidth="1"/>
    <col min="1756" max="1756" width="3.42578125" style="1" customWidth="1"/>
    <col min="1757" max="1757" width="0" style="1" hidden="1" customWidth="1"/>
    <col min="1758" max="1758" width="23.7109375" style="1" customWidth="1"/>
    <col min="1759" max="1759" width="10" style="1" customWidth="1"/>
    <col min="1760" max="1760" width="0" style="1" hidden="1" customWidth="1"/>
    <col min="1761" max="1762" width="14.7109375" style="1" customWidth="1"/>
    <col min="1763" max="1763" width="12.85546875" style="1" customWidth="1"/>
    <col min="1764" max="1764" width="3.28515625" style="1" customWidth="1"/>
    <col min="1765" max="1765" width="30.28515625" style="1" customWidth="1"/>
    <col min="1766" max="1766" width="5" style="1" customWidth="1"/>
    <col min="1767" max="1767" width="0" style="1" hidden="1" customWidth="1"/>
    <col min="1768" max="1768" width="14.28515625" style="1" customWidth="1"/>
    <col min="1769" max="1769" width="5.7109375" style="1" customWidth="1"/>
    <col min="1770" max="1770" width="0" style="1" hidden="1" customWidth="1"/>
    <col min="1771" max="1771" width="17.28515625" style="1" customWidth="1"/>
    <col min="1772" max="1772" width="12.7109375" style="1" customWidth="1"/>
    <col min="1773" max="1773" width="0" style="1" hidden="1" customWidth="1"/>
    <col min="1774" max="1774" width="5.28515625" style="1" customWidth="1"/>
    <col min="1775" max="1775" width="0" style="1" hidden="1" customWidth="1"/>
    <col min="1776" max="1776" width="17" style="1" customWidth="1"/>
    <col min="1777" max="1777" width="6.28515625" style="1" customWidth="1"/>
    <col min="1778" max="1778" width="0" style="1" hidden="1" customWidth="1"/>
    <col min="1779" max="1779" width="14.28515625" style="1" customWidth="1"/>
    <col min="1780" max="1780" width="7.5703125" style="1" customWidth="1"/>
    <col min="1781" max="1781" width="0" style="1" hidden="1" customWidth="1"/>
    <col min="1782" max="1783" width="14.28515625" style="1" customWidth="1"/>
    <col min="1784" max="1784" width="20.85546875" style="1" customWidth="1"/>
    <col min="1785" max="1785" width="14.42578125" style="1" customWidth="1"/>
    <col min="1786" max="1786" width="15" style="1" customWidth="1"/>
    <col min="1787" max="1787" width="2.7109375" style="1" customWidth="1"/>
    <col min="1788" max="1788" width="11.7109375" style="1" customWidth="1"/>
    <col min="1789" max="1789" width="11.5703125" style="1" customWidth="1"/>
    <col min="1790" max="1790" width="2.28515625" style="1" customWidth="1"/>
    <col min="1791" max="1791" width="41" style="1" customWidth="1"/>
    <col min="1792" max="1792" width="14.28515625" style="1" customWidth="1"/>
    <col min="1793" max="1794" width="11.5703125" style="1" customWidth="1"/>
    <col min="1795" max="1795" width="21.85546875" style="1" customWidth="1"/>
    <col min="1796" max="1987" width="11.42578125" style="1"/>
    <col min="1988" max="1988" width="21.85546875" style="1" customWidth="1"/>
    <col min="1989" max="1989" width="13.85546875" style="1" customWidth="1"/>
    <col min="1990" max="1990" width="38.7109375" style="1" customWidth="1"/>
    <col min="1991" max="1991" width="3" style="1" bestFit="1" customWidth="1"/>
    <col min="1992" max="1992" width="32.28515625" style="1" customWidth="1"/>
    <col min="1993" max="1993" width="46.28515625" style="1" customWidth="1"/>
    <col min="1994" max="1994" width="19" style="1" customWidth="1"/>
    <col min="1995" max="1995" width="0" style="1" hidden="1" customWidth="1"/>
    <col min="1996" max="1996" width="17.7109375" style="1" customWidth="1"/>
    <col min="1997" max="1997" width="0" style="1" hidden="1" customWidth="1"/>
    <col min="1998" max="1998" width="22.28515625" style="1" customWidth="1"/>
    <col min="1999" max="1999" width="5.28515625" style="1" customWidth="1"/>
    <col min="2000" max="2000" width="36.28515625" style="1" customWidth="1"/>
    <col min="2001" max="2001" width="5.7109375" style="1" customWidth="1"/>
    <col min="2002" max="2002" width="0" style="1" hidden="1" customWidth="1"/>
    <col min="2003" max="2003" width="20.7109375" style="1" customWidth="1"/>
    <col min="2004" max="2004" width="4.85546875" style="1" customWidth="1"/>
    <col min="2005" max="2005" width="0" style="1" hidden="1" customWidth="1"/>
    <col min="2006" max="2006" width="24.7109375" style="1" customWidth="1"/>
    <col min="2007" max="2007" width="12.28515625" style="1" customWidth="1"/>
    <col min="2008" max="2008" width="0" style="1" hidden="1" customWidth="1"/>
    <col min="2009" max="2009" width="3.42578125" style="1" customWidth="1"/>
    <col min="2010" max="2010" width="0" style="1" hidden="1" customWidth="1"/>
    <col min="2011" max="2011" width="17.7109375" style="1" customWidth="1"/>
    <col min="2012" max="2012" width="3.42578125" style="1" customWidth="1"/>
    <col min="2013" max="2013" width="0" style="1" hidden="1" customWidth="1"/>
    <col min="2014" max="2014" width="23.7109375" style="1" customWidth="1"/>
    <col min="2015" max="2015" width="10" style="1" customWidth="1"/>
    <col min="2016" max="2016" width="0" style="1" hidden="1" customWidth="1"/>
    <col min="2017" max="2018" width="14.7109375" style="1" customWidth="1"/>
    <col min="2019" max="2019" width="12.85546875" style="1" customWidth="1"/>
    <col min="2020" max="2020" width="3.28515625" style="1" customWidth="1"/>
    <col min="2021" max="2021" width="30.28515625" style="1" customWidth="1"/>
    <col min="2022" max="2022" width="5" style="1" customWidth="1"/>
    <col min="2023" max="2023" width="0" style="1" hidden="1" customWidth="1"/>
    <col min="2024" max="2024" width="14.28515625" style="1" customWidth="1"/>
    <col min="2025" max="2025" width="5.7109375" style="1" customWidth="1"/>
    <col min="2026" max="2026" width="0" style="1" hidden="1" customWidth="1"/>
    <col min="2027" max="2027" width="17.28515625" style="1" customWidth="1"/>
    <col min="2028" max="2028" width="12.7109375" style="1" customWidth="1"/>
    <col min="2029" max="2029" width="0" style="1" hidden="1" customWidth="1"/>
    <col min="2030" max="2030" width="5.28515625" style="1" customWidth="1"/>
    <col min="2031" max="2031" width="0" style="1" hidden="1" customWidth="1"/>
    <col min="2032" max="2032" width="17" style="1" customWidth="1"/>
    <col min="2033" max="2033" width="6.28515625" style="1" customWidth="1"/>
    <col min="2034" max="2034" width="0" style="1" hidden="1" customWidth="1"/>
    <col min="2035" max="2035" width="14.28515625" style="1" customWidth="1"/>
    <col min="2036" max="2036" width="7.5703125" style="1" customWidth="1"/>
    <col min="2037" max="2037" width="0" style="1" hidden="1" customWidth="1"/>
    <col min="2038" max="2039" width="14.28515625" style="1" customWidth="1"/>
    <col min="2040" max="2040" width="20.85546875" style="1" customWidth="1"/>
    <col min="2041" max="2041" width="14.42578125" style="1" customWidth="1"/>
    <col min="2042" max="2042" width="15" style="1" customWidth="1"/>
    <col min="2043" max="2043" width="2.7109375" style="1" customWidth="1"/>
    <col min="2044" max="2044" width="11.7109375" style="1" customWidth="1"/>
    <col min="2045" max="2045" width="11.5703125" style="1" customWidth="1"/>
    <col min="2046" max="2046" width="2.28515625" style="1" customWidth="1"/>
    <col min="2047" max="2047" width="41" style="1" customWidth="1"/>
    <col min="2048" max="2048" width="14.28515625" style="1" customWidth="1"/>
    <col min="2049" max="2050" width="11.5703125" style="1" customWidth="1"/>
    <col min="2051" max="2051" width="21.85546875" style="1" customWidth="1"/>
    <col min="2052" max="2243" width="11.42578125" style="1"/>
    <col min="2244" max="2244" width="21.85546875" style="1" customWidth="1"/>
    <col min="2245" max="2245" width="13.85546875" style="1" customWidth="1"/>
    <col min="2246" max="2246" width="38.7109375" style="1" customWidth="1"/>
    <col min="2247" max="2247" width="3" style="1" bestFit="1" customWidth="1"/>
    <col min="2248" max="2248" width="32.28515625" style="1" customWidth="1"/>
    <col min="2249" max="2249" width="46.28515625" style="1" customWidth="1"/>
    <col min="2250" max="2250" width="19" style="1" customWidth="1"/>
    <col min="2251" max="2251" width="0" style="1" hidden="1" customWidth="1"/>
    <col min="2252" max="2252" width="17.7109375" style="1" customWidth="1"/>
    <col min="2253" max="2253" width="0" style="1" hidden="1" customWidth="1"/>
    <col min="2254" max="2254" width="22.28515625" style="1" customWidth="1"/>
    <col min="2255" max="2255" width="5.28515625" style="1" customWidth="1"/>
    <col min="2256" max="2256" width="36.28515625" style="1" customWidth="1"/>
    <col min="2257" max="2257" width="5.7109375" style="1" customWidth="1"/>
    <col min="2258" max="2258" width="0" style="1" hidden="1" customWidth="1"/>
    <col min="2259" max="2259" width="20.7109375" style="1" customWidth="1"/>
    <col min="2260" max="2260" width="4.85546875" style="1" customWidth="1"/>
    <col min="2261" max="2261" width="0" style="1" hidden="1" customWidth="1"/>
    <col min="2262" max="2262" width="24.7109375" style="1" customWidth="1"/>
    <col min="2263" max="2263" width="12.28515625" style="1" customWidth="1"/>
    <col min="2264" max="2264" width="0" style="1" hidden="1" customWidth="1"/>
    <col min="2265" max="2265" width="3.42578125" style="1" customWidth="1"/>
    <col min="2266" max="2266" width="0" style="1" hidden="1" customWidth="1"/>
    <col min="2267" max="2267" width="17.7109375" style="1" customWidth="1"/>
    <col min="2268" max="2268" width="3.42578125" style="1" customWidth="1"/>
    <col min="2269" max="2269" width="0" style="1" hidden="1" customWidth="1"/>
    <col min="2270" max="2270" width="23.7109375" style="1" customWidth="1"/>
    <col min="2271" max="2271" width="10" style="1" customWidth="1"/>
    <col min="2272" max="2272" width="0" style="1" hidden="1" customWidth="1"/>
    <col min="2273" max="2274" width="14.7109375" style="1" customWidth="1"/>
    <col min="2275" max="2275" width="12.85546875" style="1" customWidth="1"/>
    <col min="2276" max="2276" width="3.28515625" style="1" customWidth="1"/>
    <col min="2277" max="2277" width="30.28515625" style="1" customWidth="1"/>
    <col min="2278" max="2278" width="5" style="1" customWidth="1"/>
    <col min="2279" max="2279" width="0" style="1" hidden="1" customWidth="1"/>
    <col min="2280" max="2280" width="14.28515625" style="1" customWidth="1"/>
    <col min="2281" max="2281" width="5.7109375" style="1" customWidth="1"/>
    <col min="2282" max="2282" width="0" style="1" hidden="1" customWidth="1"/>
    <col min="2283" max="2283" width="17.28515625" style="1" customWidth="1"/>
    <col min="2284" max="2284" width="12.7109375" style="1" customWidth="1"/>
    <col min="2285" max="2285" width="0" style="1" hidden="1" customWidth="1"/>
    <col min="2286" max="2286" width="5.28515625" style="1" customWidth="1"/>
    <col min="2287" max="2287" width="0" style="1" hidden="1" customWidth="1"/>
    <col min="2288" max="2288" width="17" style="1" customWidth="1"/>
    <col min="2289" max="2289" width="6.28515625" style="1" customWidth="1"/>
    <col min="2290" max="2290" width="0" style="1" hidden="1" customWidth="1"/>
    <col min="2291" max="2291" width="14.28515625" style="1" customWidth="1"/>
    <col min="2292" max="2292" width="7.5703125" style="1" customWidth="1"/>
    <col min="2293" max="2293" width="0" style="1" hidden="1" customWidth="1"/>
    <col min="2294" max="2295" width="14.28515625" style="1" customWidth="1"/>
    <col min="2296" max="2296" width="20.85546875" style="1" customWidth="1"/>
    <col min="2297" max="2297" width="14.42578125" style="1" customWidth="1"/>
    <col min="2298" max="2298" width="15" style="1" customWidth="1"/>
    <col min="2299" max="2299" width="2.7109375" style="1" customWidth="1"/>
    <col min="2300" max="2300" width="11.7109375" style="1" customWidth="1"/>
    <col min="2301" max="2301" width="11.5703125" style="1" customWidth="1"/>
    <col min="2302" max="2302" width="2.28515625" style="1" customWidth="1"/>
    <col min="2303" max="2303" width="41" style="1" customWidth="1"/>
    <col min="2304" max="2304" width="14.28515625" style="1" customWidth="1"/>
    <col min="2305" max="2306" width="11.5703125" style="1" customWidth="1"/>
    <col min="2307" max="2307" width="21.85546875" style="1" customWidth="1"/>
    <col min="2308" max="2499" width="11.42578125" style="1"/>
    <col min="2500" max="2500" width="21.85546875" style="1" customWidth="1"/>
    <col min="2501" max="2501" width="13.85546875" style="1" customWidth="1"/>
    <col min="2502" max="2502" width="38.7109375" style="1" customWidth="1"/>
    <col min="2503" max="2503" width="3" style="1" bestFit="1" customWidth="1"/>
    <col min="2504" max="2504" width="32.28515625" style="1" customWidth="1"/>
    <col min="2505" max="2505" width="46.28515625" style="1" customWidth="1"/>
    <col min="2506" max="2506" width="19" style="1" customWidth="1"/>
    <col min="2507" max="2507" width="0" style="1" hidden="1" customWidth="1"/>
    <col min="2508" max="2508" width="17.7109375" style="1" customWidth="1"/>
    <col min="2509" max="2509" width="0" style="1" hidden="1" customWidth="1"/>
    <col min="2510" max="2510" width="22.28515625" style="1" customWidth="1"/>
    <col min="2511" max="2511" width="5.28515625" style="1" customWidth="1"/>
    <col min="2512" max="2512" width="36.28515625" style="1" customWidth="1"/>
    <col min="2513" max="2513" width="5.7109375" style="1" customWidth="1"/>
    <col min="2514" max="2514" width="0" style="1" hidden="1" customWidth="1"/>
    <col min="2515" max="2515" width="20.7109375" style="1" customWidth="1"/>
    <col min="2516" max="2516" width="4.85546875" style="1" customWidth="1"/>
    <col min="2517" max="2517" width="0" style="1" hidden="1" customWidth="1"/>
    <col min="2518" max="2518" width="24.7109375" style="1" customWidth="1"/>
    <col min="2519" max="2519" width="12.28515625" style="1" customWidth="1"/>
    <col min="2520" max="2520" width="0" style="1" hidden="1" customWidth="1"/>
    <col min="2521" max="2521" width="3.42578125" style="1" customWidth="1"/>
    <col min="2522" max="2522" width="0" style="1" hidden="1" customWidth="1"/>
    <col min="2523" max="2523" width="17.7109375" style="1" customWidth="1"/>
    <col min="2524" max="2524" width="3.42578125" style="1" customWidth="1"/>
    <col min="2525" max="2525" width="0" style="1" hidden="1" customWidth="1"/>
    <col min="2526" max="2526" width="23.7109375" style="1" customWidth="1"/>
    <col min="2527" max="2527" width="10" style="1" customWidth="1"/>
    <col min="2528" max="2528" width="0" style="1" hidden="1" customWidth="1"/>
    <col min="2529" max="2530" width="14.7109375" style="1" customWidth="1"/>
    <col min="2531" max="2531" width="12.85546875" style="1" customWidth="1"/>
    <col min="2532" max="2532" width="3.28515625" style="1" customWidth="1"/>
    <col min="2533" max="2533" width="30.28515625" style="1" customWidth="1"/>
    <col min="2534" max="2534" width="5" style="1" customWidth="1"/>
    <col min="2535" max="2535" width="0" style="1" hidden="1" customWidth="1"/>
    <col min="2536" max="2536" width="14.28515625" style="1" customWidth="1"/>
    <col min="2537" max="2537" width="5.7109375" style="1" customWidth="1"/>
    <col min="2538" max="2538" width="0" style="1" hidden="1" customWidth="1"/>
    <col min="2539" max="2539" width="17.28515625" style="1" customWidth="1"/>
    <col min="2540" max="2540" width="12.7109375" style="1" customWidth="1"/>
    <col min="2541" max="2541" width="0" style="1" hidden="1" customWidth="1"/>
    <col min="2542" max="2542" width="5.28515625" style="1" customWidth="1"/>
    <col min="2543" max="2543" width="0" style="1" hidden="1" customWidth="1"/>
    <col min="2544" max="2544" width="17" style="1" customWidth="1"/>
    <col min="2545" max="2545" width="6.28515625" style="1" customWidth="1"/>
    <col min="2546" max="2546" width="0" style="1" hidden="1" customWidth="1"/>
    <col min="2547" max="2547" width="14.28515625" style="1" customWidth="1"/>
    <col min="2548" max="2548" width="7.5703125" style="1" customWidth="1"/>
    <col min="2549" max="2549" width="0" style="1" hidden="1" customWidth="1"/>
    <col min="2550" max="2551" width="14.28515625" style="1" customWidth="1"/>
    <col min="2552" max="2552" width="20.85546875" style="1" customWidth="1"/>
    <col min="2553" max="2553" width="14.42578125" style="1" customWidth="1"/>
    <col min="2554" max="2554" width="15" style="1" customWidth="1"/>
    <col min="2555" max="2555" width="2.7109375" style="1" customWidth="1"/>
    <col min="2556" max="2556" width="11.7109375" style="1" customWidth="1"/>
    <col min="2557" max="2557" width="11.5703125" style="1" customWidth="1"/>
    <col min="2558" max="2558" width="2.28515625" style="1" customWidth="1"/>
    <col min="2559" max="2559" width="41" style="1" customWidth="1"/>
    <col min="2560" max="2560" width="14.28515625" style="1" customWidth="1"/>
    <col min="2561" max="2562" width="11.5703125" style="1" customWidth="1"/>
    <col min="2563" max="2563" width="21.85546875" style="1" customWidth="1"/>
    <col min="2564" max="2755" width="11.42578125" style="1"/>
    <col min="2756" max="2756" width="21.85546875" style="1" customWidth="1"/>
    <col min="2757" max="2757" width="13.85546875" style="1" customWidth="1"/>
    <col min="2758" max="2758" width="38.7109375" style="1" customWidth="1"/>
    <col min="2759" max="2759" width="3" style="1" bestFit="1" customWidth="1"/>
    <col min="2760" max="2760" width="32.28515625" style="1" customWidth="1"/>
    <col min="2761" max="2761" width="46.28515625" style="1" customWidth="1"/>
    <col min="2762" max="2762" width="19" style="1" customWidth="1"/>
    <col min="2763" max="2763" width="0" style="1" hidden="1" customWidth="1"/>
    <col min="2764" max="2764" width="17.7109375" style="1" customWidth="1"/>
    <col min="2765" max="2765" width="0" style="1" hidden="1" customWidth="1"/>
    <col min="2766" max="2766" width="22.28515625" style="1" customWidth="1"/>
    <col min="2767" max="2767" width="5.28515625" style="1" customWidth="1"/>
    <col min="2768" max="2768" width="36.28515625" style="1" customWidth="1"/>
    <col min="2769" max="2769" width="5.7109375" style="1" customWidth="1"/>
    <col min="2770" max="2770" width="0" style="1" hidden="1" customWidth="1"/>
    <col min="2771" max="2771" width="20.7109375" style="1" customWidth="1"/>
    <col min="2772" max="2772" width="4.85546875" style="1" customWidth="1"/>
    <col min="2773" max="2773" width="0" style="1" hidden="1" customWidth="1"/>
    <col min="2774" max="2774" width="24.7109375" style="1" customWidth="1"/>
    <col min="2775" max="2775" width="12.28515625" style="1" customWidth="1"/>
    <col min="2776" max="2776" width="0" style="1" hidden="1" customWidth="1"/>
    <col min="2777" max="2777" width="3.42578125" style="1" customWidth="1"/>
    <col min="2778" max="2778" width="0" style="1" hidden="1" customWidth="1"/>
    <col min="2779" max="2779" width="17.7109375" style="1" customWidth="1"/>
    <col min="2780" max="2780" width="3.42578125" style="1" customWidth="1"/>
    <col min="2781" max="2781" width="0" style="1" hidden="1" customWidth="1"/>
    <col min="2782" max="2782" width="23.7109375" style="1" customWidth="1"/>
    <col min="2783" max="2783" width="10" style="1" customWidth="1"/>
    <col min="2784" max="2784" width="0" style="1" hidden="1" customWidth="1"/>
    <col min="2785" max="2786" width="14.7109375" style="1" customWidth="1"/>
    <col min="2787" max="2787" width="12.85546875" style="1" customWidth="1"/>
    <col min="2788" max="2788" width="3.28515625" style="1" customWidth="1"/>
    <col min="2789" max="2789" width="30.28515625" style="1" customWidth="1"/>
    <col min="2790" max="2790" width="5" style="1" customWidth="1"/>
    <col min="2791" max="2791" width="0" style="1" hidden="1" customWidth="1"/>
    <col min="2792" max="2792" width="14.28515625" style="1" customWidth="1"/>
    <col min="2793" max="2793" width="5.7109375" style="1" customWidth="1"/>
    <col min="2794" max="2794" width="0" style="1" hidden="1" customWidth="1"/>
    <col min="2795" max="2795" width="17.28515625" style="1" customWidth="1"/>
    <col min="2796" max="2796" width="12.7109375" style="1" customWidth="1"/>
    <col min="2797" max="2797" width="0" style="1" hidden="1" customWidth="1"/>
    <col min="2798" max="2798" width="5.28515625" style="1" customWidth="1"/>
    <col min="2799" max="2799" width="0" style="1" hidden="1" customWidth="1"/>
    <col min="2800" max="2800" width="17" style="1" customWidth="1"/>
    <col min="2801" max="2801" width="6.28515625" style="1" customWidth="1"/>
    <col min="2802" max="2802" width="0" style="1" hidden="1" customWidth="1"/>
    <col min="2803" max="2803" width="14.28515625" style="1" customWidth="1"/>
    <col min="2804" max="2804" width="7.5703125" style="1" customWidth="1"/>
    <col min="2805" max="2805" width="0" style="1" hidden="1" customWidth="1"/>
    <col min="2806" max="2807" width="14.28515625" style="1" customWidth="1"/>
    <col min="2808" max="2808" width="20.85546875" style="1" customWidth="1"/>
    <col min="2809" max="2809" width="14.42578125" style="1" customWidth="1"/>
    <col min="2810" max="2810" width="15" style="1" customWidth="1"/>
    <col min="2811" max="2811" width="2.7109375" style="1" customWidth="1"/>
    <col min="2812" max="2812" width="11.7109375" style="1" customWidth="1"/>
    <col min="2813" max="2813" width="11.5703125" style="1" customWidth="1"/>
    <col min="2814" max="2814" width="2.28515625" style="1" customWidth="1"/>
    <col min="2815" max="2815" width="41" style="1" customWidth="1"/>
    <col min="2816" max="2816" width="14.28515625" style="1" customWidth="1"/>
    <col min="2817" max="2818" width="11.5703125" style="1" customWidth="1"/>
    <col min="2819" max="2819" width="21.85546875" style="1" customWidth="1"/>
    <col min="2820" max="3011" width="11.42578125" style="1"/>
    <col min="3012" max="3012" width="21.85546875" style="1" customWidth="1"/>
    <col min="3013" max="3013" width="13.85546875" style="1" customWidth="1"/>
    <col min="3014" max="3014" width="38.7109375" style="1" customWidth="1"/>
    <col min="3015" max="3015" width="3" style="1" bestFit="1" customWidth="1"/>
    <col min="3016" max="3016" width="32.28515625" style="1" customWidth="1"/>
    <col min="3017" max="3017" width="46.28515625" style="1" customWidth="1"/>
    <col min="3018" max="3018" width="19" style="1" customWidth="1"/>
    <col min="3019" max="3019" width="0" style="1" hidden="1" customWidth="1"/>
    <col min="3020" max="3020" width="17.7109375" style="1" customWidth="1"/>
    <col min="3021" max="3021" width="0" style="1" hidden="1" customWidth="1"/>
    <col min="3022" max="3022" width="22.28515625" style="1" customWidth="1"/>
    <col min="3023" max="3023" width="5.28515625" style="1" customWidth="1"/>
    <col min="3024" max="3024" width="36.28515625" style="1" customWidth="1"/>
    <col min="3025" max="3025" width="5.7109375" style="1" customWidth="1"/>
    <col min="3026" max="3026" width="0" style="1" hidden="1" customWidth="1"/>
    <col min="3027" max="3027" width="20.7109375" style="1" customWidth="1"/>
    <col min="3028" max="3028" width="4.85546875" style="1" customWidth="1"/>
    <col min="3029" max="3029" width="0" style="1" hidden="1" customWidth="1"/>
    <col min="3030" max="3030" width="24.7109375" style="1" customWidth="1"/>
    <col min="3031" max="3031" width="12.28515625" style="1" customWidth="1"/>
    <col min="3032" max="3032" width="0" style="1" hidden="1" customWidth="1"/>
    <col min="3033" max="3033" width="3.42578125" style="1" customWidth="1"/>
    <col min="3034" max="3034" width="0" style="1" hidden="1" customWidth="1"/>
    <col min="3035" max="3035" width="17.7109375" style="1" customWidth="1"/>
    <col min="3036" max="3036" width="3.42578125" style="1" customWidth="1"/>
    <col min="3037" max="3037" width="0" style="1" hidden="1" customWidth="1"/>
    <col min="3038" max="3038" width="23.7109375" style="1" customWidth="1"/>
    <col min="3039" max="3039" width="10" style="1" customWidth="1"/>
    <col min="3040" max="3040" width="0" style="1" hidden="1" customWidth="1"/>
    <col min="3041" max="3042" width="14.7109375" style="1" customWidth="1"/>
    <col min="3043" max="3043" width="12.85546875" style="1" customWidth="1"/>
    <col min="3044" max="3044" width="3.28515625" style="1" customWidth="1"/>
    <col min="3045" max="3045" width="30.28515625" style="1" customWidth="1"/>
    <col min="3046" max="3046" width="5" style="1" customWidth="1"/>
    <col min="3047" max="3047" width="0" style="1" hidden="1" customWidth="1"/>
    <col min="3048" max="3048" width="14.28515625" style="1" customWidth="1"/>
    <col min="3049" max="3049" width="5.7109375" style="1" customWidth="1"/>
    <col min="3050" max="3050" width="0" style="1" hidden="1" customWidth="1"/>
    <col min="3051" max="3051" width="17.28515625" style="1" customWidth="1"/>
    <col min="3052" max="3052" width="12.7109375" style="1" customWidth="1"/>
    <col min="3053" max="3053" width="0" style="1" hidden="1" customWidth="1"/>
    <col min="3054" max="3054" width="5.28515625" style="1" customWidth="1"/>
    <col min="3055" max="3055" width="0" style="1" hidden="1" customWidth="1"/>
    <col min="3056" max="3056" width="17" style="1" customWidth="1"/>
    <col min="3057" max="3057" width="6.28515625" style="1" customWidth="1"/>
    <col min="3058" max="3058" width="0" style="1" hidden="1" customWidth="1"/>
    <col min="3059" max="3059" width="14.28515625" style="1" customWidth="1"/>
    <col min="3060" max="3060" width="7.5703125" style="1" customWidth="1"/>
    <col min="3061" max="3061" width="0" style="1" hidden="1" customWidth="1"/>
    <col min="3062" max="3063" width="14.28515625" style="1" customWidth="1"/>
    <col min="3064" max="3064" width="20.85546875" style="1" customWidth="1"/>
    <col min="3065" max="3065" width="14.42578125" style="1" customWidth="1"/>
    <col min="3066" max="3066" width="15" style="1" customWidth="1"/>
    <col min="3067" max="3067" width="2.7109375" style="1" customWidth="1"/>
    <col min="3068" max="3068" width="11.7109375" style="1" customWidth="1"/>
    <col min="3069" max="3069" width="11.5703125" style="1" customWidth="1"/>
    <col min="3070" max="3070" width="2.28515625" style="1" customWidth="1"/>
    <col min="3071" max="3071" width="41" style="1" customWidth="1"/>
    <col min="3072" max="3072" width="14.28515625" style="1" customWidth="1"/>
    <col min="3073" max="3074" width="11.5703125" style="1" customWidth="1"/>
    <col min="3075" max="3075" width="21.85546875" style="1" customWidth="1"/>
    <col min="3076" max="3267" width="11.42578125" style="1"/>
    <col min="3268" max="3268" width="21.85546875" style="1" customWidth="1"/>
    <col min="3269" max="3269" width="13.85546875" style="1" customWidth="1"/>
    <col min="3270" max="3270" width="38.7109375" style="1" customWidth="1"/>
    <col min="3271" max="3271" width="3" style="1" bestFit="1" customWidth="1"/>
    <col min="3272" max="3272" width="32.28515625" style="1" customWidth="1"/>
    <col min="3273" max="3273" width="46.28515625" style="1" customWidth="1"/>
    <col min="3274" max="3274" width="19" style="1" customWidth="1"/>
    <col min="3275" max="3275" width="0" style="1" hidden="1" customWidth="1"/>
    <col min="3276" max="3276" width="17.7109375" style="1" customWidth="1"/>
    <col min="3277" max="3277" width="0" style="1" hidden="1" customWidth="1"/>
    <col min="3278" max="3278" width="22.28515625" style="1" customWidth="1"/>
    <col min="3279" max="3279" width="5.28515625" style="1" customWidth="1"/>
    <col min="3280" max="3280" width="36.28515625" style="1" customWidth="1"/>
    <col min="3281" max="3281" width="5.7109375" style="1" customWidth="1"/>
    <col min="3282" max="3282" width="0" style="1" hidden="1" customWidth="1"/>
    <col min="3283" max="3283" width="20.7109375" style="1" customWidth="1"/>
    <col min="3284" max="3284" width="4.85546875" style="1" customWidth="1"/>
    <col min="3285" max="3285" width="0" style="1" hidden="1" customWidth="1"/>
    <col min="3286" max="3286" width="24.7109375" style="1" customWidth="1"/>
    <col min="3287" max="3287" width="12.28515625" style="1" customWidth="1"/>
    <col min="3288" max="3288" width="0" style="1" hidden="1" customWidth="1"/>
    <col min="3289" max="3289" width="3.42578125" style="1" customWidth="1"/>
    <col min="3290" max="3290" width="0" style="1" hidden="1" customWidth="1"/>
    <col min="3291" max="3291" width="17.7109375" style="1" customWidth="1"/>
    <col min="3292" max="3292" width="3.42578125" style="1" customWidth="1"/>
    <col min="3293" max="3293" width="0" style="1" hidden="1" customWidth="1"/>
    <col min="3294" max="3294" width="23.7109375" style="1" customWidth="1"/>
    <col min="3295" max="3295" width="10" style="1" customWidth="1"/>
    <col min="3296" max="3296" width="0" style="1" hidden="1" customWidth="1"/>
    <col min="3297" max="3298" width="14.7109375" style="1" customWidth="1"/>
    <col min="3299" max="3299" width="12.85546875" style="1" customWidth="1"/>
    <col min="3300" max="3300" width="3.28515625" style="1" customWidth="1"/>
    <col min="3301" max="3301" width="30.28515625" style="1" customWidth="1"/>
    <col min="3302" max="3302" width="5" style="1" customWidth="1"/>
    <col min="3303" max="3303" width="0" style="1" hidden="1" customWidth="1"/>
    <col min="3304" max="3304" width="14.28515625" style="1" customWidth="1"/>
    <col min="3305" max="3305" width="5.7109375" style="1" customWidth="1"/>
    <col min="3306" max="3306" width="0" style="1" hidden="1" customWidth="1"/>
    <col min="3307" max="3307" width="17.28515625" style="1" customWidth="1"/>
    <col min="3308" max="3308" width="12.7109375" style="1" customWidth="1"/>
    <col min="3309" max="3309" width="0" style="1" hidden="1" customWidth="1"/>
    <col min="3310" max="3310" width="5.28515625" style="1" customWidth="1"/>
    <col min="3311" max="3311" width="0" style="1" hidden="1" customWidth="1"/>
    <col min="3312" max="3312" width="17" style="1" customWidth="1"/>
    <col min="3313" max="3313" width="6.28515625" style="1" customWidth="1"/>
    <col min="3314" max="3314" width="0" style="1" hidden="1" customWidth="1"/>
    <col min="3315" max="3315" width="14.28515625" style="1" customWidth="1"/>
    <col min="3316" max="3316" width="7.5703125" style="1" customWidth="1"/>
    <col min="3317" max="3317" width="0" style="1" hidden="1" customWidth="1"/>
    <col min="3318" max="3319" width="14.28515625" style="1" customWidth="1"/>
    <col min="3320" max="3320" width="20.85546875" style="1" customWidth="1"/>
    <col min="3321" max="3321" width="14.42578125" style="1" customWidth="1"/>
    <col min="3322" max="3322" width="15" style="1" customWidth="1"/>
    <col min="3323" max="3323" width="2.7109375" style="1" customWidth="1"/>
    <col min="3324" max="3324" width="11.7109375" style="1" customWidth="1"/>
    <col min="3325" max="3325" width="11.5703125" style="1" customWidth="1"/>
    <col min="3326" max="3326" width="2.28515625" style="1" customWidth="1"/>
    <col min="3327" max="3327" width="41" style="1" customWidth="1"/>
    <col min="3328" max="3328" width="14.28515625" style="1" customWidth="1"/>
    <col min="3329" max="3330" width="11.5703125" style="1" customWidth="1"/>
    <col min="3331" max="3331" width="21.85546875" style="1" customWidth="1"/>
    <col min="3332" max="3523" width="11.42578125" style="1"/>
    <col min="3524" max="3524" width="21.85546875" style="1" customWidth="1"/>
    <col min="3525" max="3525" width="13.85546875" style="1" customWidth="1"/>
    <col min="3526" max="3526" width="38.7109375" style="1" customWidth="1"/>
    <col min="3527" max="3527" width="3" style="1" bestFit="1" customWidth="1"/>
    <col min="3528" max="3528" width="32.28515625" style="1" customWidth="1"/>
    <col min="3529" max="3529" width="46.28515625" style="1" customWidth="1"/>
    <col min="3530" max="3530" width="19" style="1" customWidth="1"/>
    <col min="3531" max="3531" width="0" style="1" hidden="1" customWidth="1"/>
    <col min="3532" max="3532" width="17.7109375" style="1" customWidth="1"/>
    <col min="3533" max="3533" width="0" style="1" hidden="1" customWidth="1"/>
    <col min="3534" max="3534" width="22.28515625" style="1" customWidth="1"/>
    <col min="3535" max="3535" width="5.28515625" style="1" customWidth="1"/>
    <col min="3536" max="3536" width="36.28515625" style="1" customWidth="1"/>
    <col min="3537" max="3537" width="5.7109375" style="1" customWidth="1"/>
    <col min="3538" max="3538" width="0" style="1" hidden="1" customWidth="1"/>
    <col min="3539" max="3539" width="20.7109375" style="1" customWidth="1"/>
    <col min="3540" max="3540" width="4.85546875" style="1" customWidth="1"/>
    <col min="3541" max="3541" width="0" style="1" hidden="1" customWidth="1"/>
    <col min="3542" max="3542" width="24.7109375" style="1" customWidth="1"/>
    <col min="3543" max="3543" width="12.28515625" style="1" customWidth="1"/>
    <col min="3544" max="3544" width="0" style="1" hidden="1" customWidth="1"/>
    <col min="3545" max="3545" width="3.42578125" style="1" customWidth="1"/>
    <col min="3546" max="3546" width="0" style="1" hidden="1" customWidth="1"/>
    <col min="3547" max="3547" width="17.7109375" style="1" customWidth="1"/>
    <col min="3548" max="3548" width="3.42578125" style="1" customWidth="1"/>
    <col min="3549" max="3549" width="0" style="1" hidden="1" customWidth="1"/>
    <col min="3550" max="3550" width="23.7109375" style="1" customWidth="1"/>
    <col min="3551" max="3551" width="10" style="1" customWidth="1"/>
    <col min="3552" max="3552" width="0" style="1" hidden="1" customWidth="1"/>
    <col min="3553" max="3554" width="14.7109375" style="1" customWidth="1"/>
    <col min="3555" max="3555" width="12.85546875" style="1" customWidth="1"/>
    <col min="3556" max="3556" width="3.28515625" style="1" customWidth="1"/>
    <col min="3557" max="3557" width="30.28515625" style="1" customWidth="1"/>
    <col min="3558" max="3558" width="5" style="1" customWidth="1"/>
    <col min="3559" max="3559" width="0" style="1" hidden="1" customWidth="1"/>
    <col min="3560" max="3560" width="14.28515625" style="1" customWidth="1"/>
    <col min="3561" max="3561" width="5.7109375" style="1" customWidth="1"/>
    <col min="3562" max="3562" width="0" style="1" hidden="1" customWidth="1"/>
    <col min="3563" max="3563" width="17.28515625" style="1" customWidth="1"/>
    <col min="3564" max="3564" width="12.7109375" style="1" customWidth="1"/>
    <col min="3565" max="3565" width="0" style="1" hidden="1" customWidth="1"/>
    <col min="3566" max="3566" width="5.28515625" style="1" customWidth="1"/>
    <col min="3567" max="3567" width="0" style="1" hidden="1" customWidth="1"/>
    <col min="3568" max="3568" width="17" style="1" customWidth="1"/>
    <col min="3569" max="3569" width="6.28515625" style="1" customWidth="1"/>
    <col min="3570" max="3570" width="0" style="1" hidden="1" customWidth="1"/>
    <col min="3571" max="3571" width="14.28515625" style="1" customWidth="1"/>
    <col min="3572" max="3572" width="7.5703125" style="1" customWidth="1"/>
    <col min="3573" max="3573" width="0" style="1" hidden="1" customWidth="1"/>
    <col min="3574" max="3575" width="14.28515625" style="1" customWidth="1"/>
    <col min="3576" max="3576" width="20.85546875" style="1" customWidth="1"/>
    <col min="3577" max="3577" width="14.42578125" style="1" customWidth="1"/>
    <col min="3578" max="3578" width="15" style="1" customWidth="1"/>
    <col min="3579" max="3579" width="2.7109375" style="1" customWidth="1"/>
    <col min="3580" max="3580" width="11.7109375" style="1" customWidth="1"/>
    <col min="3581" max="3581" width="11.5703125" style="1" customWidth="1"/>
    <col min="3582" max="3582" width="2.28515625" style="1" customWidth="1"/>
    <col min="3583" max="3583" width="41" style="1" customWidth="1"/>
    <col min="3584" max="3584" width="14.28515625" style="1" customWidth="1"/>
    <col min="3585" max="3586" width="11.5703125" style="1" customWidth="1"/>
    <col min="3587" max="3587" width="21.85546875" style="1" customWidth="1"/>
    <col min="3588" max="3779" width="11.42578125" style="1"/>
    <col min="3780" max="3780" width="21.85546875" style="1" customWidth="1"/>
    <col min="3781" max="3781" width="13.85546875" style="1" customWidth="1"/>
    <col min="3782" max="3782" width="38.7109375" style="1" customWidth="1"/>
    <col min="3783" max="3783" width="3" style="1" bestFit="1" customWidth="1"/>
    <col min="3784" max="3784" width="32.28515625" style="1" customWidth="1"/>
    <col min="3785" max="3785" width="46.28515625" style="1" customWidth="1"/>
    <col min="3786" max="3786" width="19" style="1" customWidth="1"/>
    <col min="3787" max="3787" width="0" style="1" hidden="1" customWidth="1"/>
    <col min="3788" max="3788" width="17.7109375" style="1" customWidth="1"/>
    <col min="3789" max="3789" width="0" style="1" hidden="1" customWidth="1"/>
    <col min="3790" max="3790" width="22.28515625" style="1" customWidth="1"/>
    <col min="3791" max="3791" width="5.28515625" style="1" customWidth="1"/>
    <col min="3792" max="3792" width="36.28515625" style="1" customWidth="1"/>
    <col min="3793" max="3793" width="5.7109375" style="1" customWidth="1"/>
    <col min="3794" max="3794" width="0" style="1" hidden="1" customWidth="1"/>
    <col min="3795" max="3795" width="20.7109375" style="1" customWidth="1"/>
    <col min="3796" max="3796" width="4.85546875" style="1" customWidth="1"/>
    <col min="3797" max="3797" width="0" style="1" hidden="1" customWidth="1"/>
    <col min="3798" max="3798" width="24.7109375" style="1" customWidth="1"/>
    <col min="3799" max="3799" width="12.28515625" style="1" customWidth="1"/>
    <col min="3800" max="3800" width="0" style="1" hidden="1" customWidth="1"/>
    <col min="3801" max="3801" width="3.42578125" style="1" customWidth="1"/>
    <col min="3802" max="3802" width="0" style="1" hidden="1" customWidth="1"/>
    <col min="3803" max="3803" width="17.7109375" style="1" customWidth="1"/>
    <col min="3804" max="3804" width="3.42578125" style="1" customWidth="1"/>
    <col min="3805" max="3805" width="0" style="1" hidden="1" customWidth="1"/>
    <col min="3806" max="3806" width="23.7109375" style="1" customWidth="1"/>
    <col min="3807" max="3807" width="10" style="1" customWidth="1"/>
    <col min="3808" max="3808" width="0" style="1" hidden="1" customWidth="1"/>
    <col min="3809" max="3810" width="14.7109375" style="1" customWidth="1"/>
    <col min="3811" max="3811" width="12.85546875" style="1" customWidth="1"/>
    <col min="3812" max="3812" width="3.28515625" style="1" customWidth="1"/>
    <col min="3813" max="3813" width="30.28515625" style="1" customWidth="1"/>
    <col min="3814" max="3814" width="5" style="1" customWidth="1"/>
    <col min="3815" max="3815" width="0" style="1" hidden="1" customWidth="1"/>
    <col min="3816" max="3816" width="14.28515625" style="1" customWidth="1"/>
    <col min="3817" max="3817" width="5.7109375" style="1" customWidth="1"/>
    <col min="3818" max="3818" width="0" style="1" hidden="1" customWidth="1"/>
    <col min="3819" max="3819" width="17.28515625" style="1" customWidth="1"/>
    <col min="3820" max="3820" width="12.7109375" style="1" customWidth="1"/>
    <col min="3821" max="3821" width="0" style="1" hidden="1" customWidth="1"/>
    <col min="3822" max="3822" width="5.28515625" style="1" customWidth="1"/>
    <col min="3823" max="3823" width="0" style="1" hidden="1" customWidth="1"/>
    <col min="3824" max="3824" width="17" style="1" customWidth="1"/>
    <col min="3825" max="3825" width="6.28515625" style="1" customWidth="1"/>
    <col min="3826" max="3826" width="0" style="1" hidden="1" customWidth="1"/>
    <col min="3827" max="3827" width="14.28515625" style="1" customWidth="1"/>
    <col min="3828" max="3828" width="7.5703125" style="1" customWidth="1"/>
    <col min="3829" max="3829" width="0" style="1" hidden="1" customWidth="1"/>
    <col min="3830" max="3831" width="14.28515625" style="1" customWidth="1"/>
    <col min="3832" max="3832" width="20.85546875" style="1" customWidth="1"/>
    <col min="3833" max="3833" width="14.42578125" style="1" customWidth="1"/>
    <col min="3834" max="3834" width="15" style="1" customWidth="1"/>
    <col min="3835" max="3835" width="2.7109375" style="1" customWidth="1"/>
    <col min="3836" max="3836" width="11.7109375" style="1" customWidth="1"/>
    <col min="3837" max="3837" width="11.5703125" style="1" customWidth="1"/>
    <col min="3838" max="3838" width="2.28515625" style="1" customWidth="1"/>
    <col min="3839" max="3839" width="41" style="1" customWidth="1"/>
    <col min="3840" max="3840" width="14.28515625" style="1" customWidth="1"/>
    <col min="3841" max="3842" width="11.5703125" style="1" customWidth="1"/>
    <col min="3843" max="3843" width="21.85546875" style="1" customWidth="1"/>
    <col min="3844" max="4035" width="11.42578125" style="1"/>
    <col min="4036" max="4036" width="21.85546875" style="1" customWidth="1"/>
    <col min="4037" max="4037" width="13.85546875" style="1" customWidth="1"/>
    <col min="4038" max="4038" width="38.7109375" style="1" customWidth="1"/>
    <col min="4039" max="4039" width="3" style="1" bestFit="1" customWidth="1"/>
    <col min="4040" max="4040" width="32.28515625" style="1" customWidth="1"/>
    <col min="4041" max="4041" width="46.28515625" style="1" customWidth="1"/>
    <col min="4042" max="4042" width="19" style="1" customWidth="1"/>
    <col min="4043" max="4043" width="0" style="1" hidden="1" customWidth="1"/>
    <col min="4044" max="4044" width="17.7109375" style="1" customWidth="1"/>
    <col min="4045" max="4045" width="0" style="1" hidden="1" customWidth="1"/>
    <col min="4046" max="4046" width="22.28515625" style="1" customWidth="1"/>
    <col min="4047" max="4047" width="5.28515625" style="1" customWidth="1"/>
    <col min="4048" max="4048" width="36.28515625" style="1" customWidth="1"/>
    <col min="4049" max="4049" width="5.7109375" style="1" customWidth="1"/>
    <col min="4050" max="4050" width="0" style="1" hidden="1" customWidth="1"/>
    <col min="4051" max="4051" width="20.7109375" style="1" customWidth="1"/>
    <col min="4052" max="4052" width="4.85546875" style="1" customWidth="1"/>
    <col min="4053" max="4053" width="0" style="1" hidden="1" customWidth="1"/>
    <col min="4054" max="4054" width="24.7109375" style="1" customWidth="1"/>
    <col min="4055" max="4055" width="12.28515625" style="1" customWidth="1"/>
    <col min="4056" max="4056" width="0" style="1" hidden="1" customWidth="1"/>
    <col min="4057" max="4057" width="3.42578125" style="1" customWidth="1"/>
    <col min="4058" max="4058" width="0" style="1" hidden="1" customWidth="1"/>
    <col min="4059" max="4059" width="17.7109375" style="1" customWidth="1"/>
    <col min="4060" max="4060" width="3.42578125" style="1" customWidth="1"/>
    <col min="4061" max="4061" width="0" style="1" hidden="1" customWidth="1"/>
    <col min="4062" max="4062" width="23.7109375" style="1" customWidth="1"/>
    <col min="4063" max="4063" width="10" style="1" customWidth="1"/>
    <col min="4064" max="4064" width="0" style="1" hidden="1" customWidth="1"/>
    <col min="4065" max="4066" width="14.7109375" style="1" customWidth="1"/>
    <col min="4067" max="4067" width="12.85546875" style="1" customWidth="1"/>
    <col min="4068" max="4068" width="3.28515625" style="1" customWidth="1"/>
    <col min="4069" max="4069" width="30.28515625" style="1" customWidth="1"/>
    <col min="4070" max="4070" width="5" style="1" customWidth="1"/>
    <col min="4071" max="4071" width="0" style="1" hidden="1" customWidth="1"/>
    <col min="4072" max="4072" width="14.28515625" style="1" customWidth="1"/>
    <col min="4073" max="4073" width="5.7109375" style="1" customWidth="1"/>
    <col min="4074" max="4074" width="0" style="1" hidden="1" customWidth="1"/>
    <col min="4075" max="4075" width="17.28515625" style="1" customWidth="1"/>
    <col min="4076" max="4076" width="12.7109375" style="1" customWidth="1"/>
    <col min="4077" max="4077" width="0" style="1" hidden="1" customWidth="1"/>
    <col min="4078" max="4078" width="5.28515625" style="1" customWidth="1"/>
    <col min="4079" max="4079" width="0" style="1" hidden="1" customWidth="1"/>
    <col min="4080" max="4080" width="17" style="1" customWidth="1"/>
    <col min="4081" max="4081" width="6.28515625" style="1" customWidth="1"/>
    <col min="4082" max="4082" width="0" style="1" hidden="1" customWidth="1"/>
    <col min="4083" max="4083" width="14.28515625" style="1" customWidth="1"/>
    <col min="4084" max="4084" width="7.5703125" style="1" customWidth="1"/>
    <col min="4085" max="4085" width="0" style="1" hidden="1" customWidth="1"/>
    <col min="4086" max="4087" width="14.28515625" style="1" customWidth="1"/>
    <col min="4088" max="4088" width="20.85546875" style="1" customWidth="1"/>
    <col min="4089" max="4089" width="14.42578125" style="1" customWidth="1"/>
    <col min="4090" max="4090" width="15" style="1" customWidth="1"/>
    <col min="4091" max="4091" width="2.7109375" style="1" customWidth="1"/>
    <col min="4092" max="4092" width="11.7109375" style="1" customWidth="1"/>
    <col min="4093" max="4093" width="11.5703125" style="1" customWidth="1"/>
    <col min="4094" max="4094" width="2.28515625" style="1" customWidth="1"/>
    <col min="4095" max="4095" width="41" style="1" customWidth="1"/>
    <col min="4096" max="4096" width="14.28515625" style="1" customWidth="1"/>
    <col min="4097" max="4098" width="11.5703125" style="1" customWidth="1"/>
    <col min="4099" max="4099" width="21.85546875" style="1" customWidth="1"/>
    <col min="4100" max="4291" width="11.42578125" style="1"/>
    <col min="4292" max="4292" width="21.85546875" style="1" customWidth="1"/>
    <col min="4293" max="4293" width="13.85546875" style="1" customWidth="1"/>
    <col min="4294" max="4294" width="38.7109375" style="1" customWidth="1"/>
    <col min="4295" max="4295" width="3" style="1" bestFit="1" customWidth="1"/>
    <col min="4296" max="4296" width="32.28515625" style="1" customWidth="1"/>
    <col min="4297" max="4297" width="46.28515625" style="1" customWidth="1"/>
    <col min="4298" max="4298" width="19" style="1" customWidth="1"/>
    <col min="4299" max="4299" width="0" style="1" hidden="1" customWidth="1"/>
    <col min="4300" max="4300" width="17.7109375" style="1" customWidth="1"/>
    <col min="4301" max="4301" width="0" style="1" hidden="1" customWidth="1"/>
    <col min="4302" max="4302" width="22.28515625" style="1" customWidth="1"/>
    <col min="4303" max="4303" width="5.28515625" style="1" customWidth="1"/>
    <col min="4304" max="4304" width="36.28515625" style="1" customWidth="1"/>
    <col min="4305" max="4305" width="5.7109375" style="1" customWidth="1"/>
    <col min="4306" max="4306" width="0" style="1" hidden="1" customWidth="1"/>
    <col min="4307" max="4307" width="20.7109375" style="1" customWidth="1"/>
    <col min="4308" max="4308" width="4.85546875" style="1" customWidth="1"/>
    <col min="4309" max="4309" width="0" style="1" hidden="1" customWidth="1"/>
    <col min="4310" max="4310" width="24.7109375" style="1" customWidth="1"/>
    <col min="4311" max="4311" width="12.28515625" style="1" customWidth="1"/>
    <col min="4312" max="4312" width="0" style="1" hidden="1" customWidth="1"/>
    <col min="4313" max="4313" width="3.42578125" style="1" customWidth="1"/>
    <col min="4314" max="4314" width="0" style="1" hidden="1" customWidth="1"/>
    <col min="4315" max="4315" width="17.7109375" style="1" customWidth="1"/>
    <col min="4316" max="4316" width="3.42578125" style="1" customWidth="1"/>
    <col min="4317" max="4317" width="0" style="1" hidden="1" customWidth="1"/>
    <col min="4318" max="4318" width="23.7109375" style="1" customWidth="1"/>
    <col min="4319" max="4319" width="10" style="1" customWidth="1"/>
    <col min="4320" max="4320" width="0" style="1" hidden="1" customWidth="1"/>
    <col min="4321" max="4322" width="14.7109375" style="1" customWidth="1"/>
    <col min="4323" max="4323" width="12.85546875" style="1" customWidth="1"/>
    <col min="4324" max="4324" width="3.28515625" style="1" customWidth="1"/>
    <col min="4325" max="4325" width="30.28515625" style="1" customWidth="1"/>
    <col min="4326" max="4326" width="5" style="1" customWidth="1"/>
    <col min="4327" max="4327" width="0" style="1" hidden="1" customWidth="1"/>
    <col min="4328" max="4328" width="14.28515625" style="1" customWidth="1"/>
    <col min="4329" max="4329" width="5.7109375" style="1" customWidth="1"/>
    <col min="4330" max="4330" width="0" style="1" hidden="1" customWidth="1"/>
    <col min="4331" max="4331" width="17.28515625" style="1" customWidth="1"/>
    <col min="4332" max="4332" width="12.7109375" style="1" customWidth="1"/>
    <col min="4333" max="4333" width="0" style="1" hidden="1" customWidth="1"/>
    <col min="4334" max="4334" width="5.28515625" style="1" customWidth="1"/>
    <col min="4335" max="4335" width="0" style="1" hidden="1" customWidth="1"/>
    <col min="4336" max="4336" width="17" style="1" customWidth="1"/>
    <col min="4337" max="4337" width="6.28515625" style="1" customWidth="1"/>
    <col min="4338" max="4338" width="0" style="1" hidden="1" customWidth="1"/>
    <col min="4339" max="4339" width="14.28515625" style="1" customWidth="1"/>
    <col min="4340" max="4340" width="7.5703125" style="1" customWidth="1"/>
    <col min="4341" max="4341" width="0" style="1" hidden="1" customWidth="1"/>
    <col min="4342" max="4343" width="14.28515625" style="1" customWidth="1"/>
    <col min="4344" max="4344" width="20.85546875" style="1" customWidth="1"/>
    <col min="4345" max="4345" width="14.42578125" style="1" customWidth="1"/>
    <col min="4346" max="4346" width="15" style="1" customWidth="1"/>
    <col min="4347" max="4347" width="2.7109375" style="1" customWidth="1"/>
    <col min="4348" max="4348" width="11.7109375" style="1" customWidth="1"/>
    <col min="4349" max="4349" width="11.5703125" style="1" customWidth="1"/>
    <col min="4350" max="4350" width="2.28515625" style="1" customWidth="1"/>
    <col min="4351" max="4351" width="41" style="1" customWidth="1"/>
    <col min="4352" max="4352" width="14.28515625" style="1" customWidth="1"/>
    <col min="4353" max="4354" width="11.5703125" style="1" customWidth="1"/>
    <col min="4355" max="4355" width="21.85546875" style="1" customWidth="1"/>
    <col min="4356" max="4547" width="11.42578125" style="1"/>
    <col min="4548" max="4548" width="21.85546875" style="1" customWidth="1"/>
    <col min="4549" max="4549" width="13.85546875" style="1" customWidth="1"/>
    <col min="4550" max="4550" width="38.7109375" style="1" customWidth="1"/>
    <col min="4551" max="4551" width="3" style="1" bestFit="1" customWidth="1"/>
    <col min="4552" max="4552" width="32.28515625" style="1" customWidth="1"/>
    <col min="4553" max="4553" width="46.28515625" style="1" customWidth="1"/>
    <col min="4554" max="4554" width="19" style="1" customWidth="1"/>
    <col min="4555" max="4555" width="0" style="1" hidden="1" customWidth="1"/>
    <col min="4556" max="4556" width="17.7109375" style="1" customWidth="1"/>
    <col min="4557" max="4557" width="0" style="1" hidden="1" customWidth="1"/>
    <col min="4558" max="4558" width="22.28515625" style="1" customWidth="1"/>
    <col min="4559" max="4559" width="5.28515625" style="1" customWidth="1"/>
    <col min="4560" max="4560" width="36.28515625" style="1" customWidth="1"/>
    <col min="4561" max="4561" width="5.7109375" style="1" customWidth="1"/>
    <col min="4562" max="4562" width="0" style="1" hidden="1" customWidth="1"/>
    <col min="4563" max="4563" width="20.7109375" style="1" customWidth="1"/>
    <col min="4564" max="4564" width="4.85546875" style="1" customWidth="1"/>
    <col min="4565" max="4565" width="0" style="1" hidden="1" customWidth="1"/>
    <col min="4566" max="4566" width="24.7109375" style="1" customWidth="1"/>
    <col min="4567" max="4567" width="12.28515625" style="1" customWidth="1"/>
    <col min="4568" max="4568" width="0" style="1" hidden="1" customWidth="1"/>
    <col min="4569" max="4569" width="3.42578125" style="1" customWidth="1"/>
    <col min="4570" max="4570" width="0" style="1" hidden="1" customWidth="1"/>
    <col min="4571" max="4571" width="17.7109375" style="1" customWidth="1"/>
    <col min="4572" max="4572" width="3.42578125" style="1" customWidth="1"/>
    <col min="4573" max="4573" width="0" style="1" hidden="1" customWidth="1"/>
    <col min="4574" max="4574" width="23.7109375" style="1" customWidth="1"/>
    <col min="4575" max="4575" width="10" style="1" customWidth="1"/>
    <col min="4576" max="4576" width="0" style="1" hidden="1" customWidth="1"/>
    <col min="4577" max="4578" width="14.7109375" style="1" customWidth="1"/>
    <col min="4579" max="4579" width="12.85546875" style="1" customWidth="1"/>
    <col min="4580" max="4580" width="3.28515625" style="1" customWidth="1"/>
    <col min="4581" max="4581" width="30.28515625" style="1" customWidth="1"/>
    <col min="4582" max="4582" width="5" style="1" customWidth="1"/>
    <col min="4583" max="4583" width="0" style="1" hidden="1" customWidth="1"/>
    <col min="4584" max="4584" width="14.28515625" style="1" customWidth="1"/>
    <col min="4585" max="4585" width="5.7109375" style="1" customWidth="1"/>
    <col min="4586" max="4586" width="0" style="1" hidden="1" customWidth="1"/>
    <col min="4587" max="4587" width="17.28515625" style="1" customWidth="1"/>
    <col min="4588" max="4588" width="12.7109375" style="1" customWidth="1"/>
    <col min="4589" max="4589" width="0" style="1" hidden="1" customWidth="1"/>
    <col min="4590" max="4590" width="5.28515625" style="1" customWidth="1"/>
    <col min="4591" max="4591" width="0" style="1" hidden="1" customWidth="1"/>
    <col min="4592" max="4592" width="17" style="1" customWidth="1"/>
    <col min="4593" max="4593" width="6.28515625" style="1" customWidth="1"/>
    <col min="4594" max="4594" width="0" style="1" hidden="1" customWidth="1"/>
    <col min="4595" max="4595" width="14.28515625" style="1" customWidth="1"/>
    <col min="4596" max="4596" width="7.5703125" style="1" customWidth="1"/>
    <col min="4597" max="4597" width="0" style="1" hidden="1" customWidth="1"/>
    <col min="4598" max="4599" width="14.28515625" style="1" customWidth="1"/>
    <col min="4600" max="4600" width="20.85546875" style="1" customWidth="1"/>
    <col min="4601" max="4601" width="14.42578125" style="1" customWidth="1"/>
    <col min="4602" max="4602" width="15" style="1" customWidth="1"/>
    <col min="4603" max="4603" width="2.7109375" style="1" customWidth="1"/>
    <col min="4604" max="4604" width="11.7109375" style="1" customWidth="1"/>
    <col min="4605" max="4605" width="11.5703125" style="1" customWidth="1"/>
    <col min="4606" max="4606" width="2.28515625" style="1" customWidth="1"/>
    <col min="4607" max="4607" width="41" style="1" customWidth="1"/>
    <col min="4608" max="4608" width="14.28515625" style="1" customWidth="1"/>
    <col min="4609" max="4610" width="11.5703125" style="1" customWidth="1"/>
    <col min="4611" max="4611" width="21.85546875" style="1" customWidth="1"/>
    <col min="4612" max="4803" width="11.42578125" style="1"/>
    <col min="4804" max="4804" width="21.85546875" style="1" customWidth="1"/>
    <col min="4805" max="4805" width="13.85546875" style="1" customWidth="1"/>
    <col min="4806" max="4806" width="38.7109375" style="1" customWidth="1"/>
    <col min="4807" max="4807" width="3" style="1" bestFit="1" customWidth="1"/>
    <col min="4808" max="4808" width="32.28515625" style="1" customWidth="1"/>
    <col min="4809" max="4809" width="46.28515625" style="1" customWidth="1"/>
    <col min="4810" max="4810" width="19" style="1" customWidth="1"/>
    <col min="4811" max="4811" width="0" style="1" hidden="1" customWidth="1"/>
    <col min="4812" max="4812" width="17.7109375" style="1" customWidth="1"/>
    <col min="4813" max="4813" width="0" style="1" hidden="1" customWidth="1"/>
    <col min="4814" max="4814" width="22.28515625" style="1" customWidth="1"/>
    <col min="4815" max="4815" width="5.28515625" style="1" customWidth="1"/>
    <col min="4816" max="4816" width="36.28515625" style="1" customWidth="1"/>
    <col min="4817" max="4817" width="5.7109375" style="1" customWidth="1"/>
    <col min="4818" max="4818" width="0" style="1" hidden="1" customWidth="1"/>
    <col min="4819" max="4819" width="20.7109375" style="1" customWidth="1"/>
    <col min="4820" max="4820" width="4.85546875" style="1" customWidth="1"/>
    <col min="4821" max="4821" width="0" style="1" hidden="1" customWidth="1"/>
    <col min="4822" max="4822" width="24.7109375" style="1" customWidth="1"/>
    <col min="4823" max="4823" width="12.28515625" style="1" customWidth="1"/>
    <col min="4824" max="4824" width="0" style="1" hidden="1" customWidth="1"/>
    <col min="4825" max="4825" width="3.42578125" style="1" customWidth="1"/>
    <col min="4826" max="4826" width="0" style="1" hidden="1" customWidth="1"/>
    <col min="4827" max="4827" width="17.7109375" style="1" customWidth="1"/>
    <col min="4828" max="4828" width="3.42578125" style="1" customWidth="1"/>
    <col min="4829" max="4829" width="0" style="1" hidden="1" customWidth="1"/>
    <col min="4830" max="4830" width="23.7109375" style="1" customWidth="1"/>
    <col min="4831" max="4831" width="10" style="1" customWidth="1"/>
    <col min="4832" max="4832" width="0" style="1" hidden="1" customWidth="1"/>
    <col min="4833" max="4834" width="14.7109375" style="1" customWidth="1"/>
    <col min="4835" max="4835" width="12.85546875" style="1" customWidth="1"/>
    <col min="4836" max="4836" width="3.28515625" style="1" customWidth="1"/>
    <col min="4837" max="4837" width="30.28515625" style="1" customWidth="1"/>
    <col min="4838" max="4838" width="5" style="1" customWidth="1"/>
    <col min="4839" max="4839" width="0" style="1" hidden="1" customWidth="1"/>
    <col min="4840" max="4840" width="14.28515625" style="1" customWidth="1"/>
    <col min="4841" max="4841" width="5.7109375" style="1" customWidth="1"/>
    <col min="4842" max="4842" width="0" style="1" hidden="1" customWidth="1"/>
    <col min="4843" max="4843" width="17.28515625" style="1" customWidth="1"/>
    <col min="4844" max="4844" width="12.7109375" style="1" customWidth="1"/>
    <col min="4845" max="4845" width="0" style="1" hidden="1" customWidth="1"/>
    <col min="4846" max="4846" width="5.28515625" style="1" customWidth="1"/>
    <col min="4847" max="4847" width="0" style="1" hidden="1" customWidth="1"/>
    <col min="4848" max="4848" width="17" style="1" customWidth="1"/>
    <col min="4849" max="4849" width="6.28515625" style="1" customWidth="1"/>
    <col min="4850" max="4850" width="0" style="1" hidden="1" customWidth="1"/>
    <col min="4851" max="4851" width="14.28515625" style="1" customWidth="1"/>
    <col min="4852" max="4852" width="7.5703125" style="1" customWidth="1"/>
    <col min="4853" max="4853" width="0" style="1" hidden="1" customWidth="1"/>
    <col min="4854" max="4855" width="14.28515625" style="1" customWidth="1"/>
    <col min="4856" max="4856" width="20.85546875" style="1" customWidth="1"/>
    <col min="4857" max="4857" width="14.42578125" style="1" customWidth="1"/>
    <col min="4858" max="4858" width="15" style="1" customWidth="1"/>
    <col min="4859" max="4859" width="2.7109375" style="1" customWidth="1"/>
    <col min="4860" max="4860" width="11.7109375" style="1" customWidth="1"/>
    <col min="4861" max="4861" width="11.5703125" style="1" customWidth="1"/>
    <col min="4862" max="4862" width="2.28515625" style="1" customWidth="1"/>
    <col min="4863" max="4863" width="41" style="1" customWidth="1"/>
    <col min="4864" max="4864" width="14.28515625" style="1" customWidth="1"/>
    <col min="4865" max="4866" width="11.5703125" style="1" customWidth="1"/>
    <col min="4867" max="4867" width="21.85546875" style="1" customWidth="1"/>
    <col min="4868" max="5059" width="11.42578125" style="1"/>
    <col min="5060" max="5060" width="21.85546875" style="1" customWidth="1"/>
    <col min="5061" max="5061" width="13.85546875" style="1" customWidth="1"/>
    <col min="5062" max="5062" width="38.7109375" style="1" customWidth="1"/>
    <col min="5063" max="5063" width="3" style="1" bestFit="1" customWidth="1"/>
    <col min="5064" max="5064" width="32.28515625" style="1" customWidth="1"/>
    <col min="5065" max="5065" width="46.28515625" style="1" customWidth="1"/>
    <col min="5066" max="5066" width="19" style="1" customWidth="1"/>
    <col min="5067" max="5067" width="0" style="1" hidden="1" customWidth="1"/>
    <col min="5068" max="5068" width="17.7109375" style="1" customWidth="1"/>
    <col min="5069" max="5069" width="0" style="1" hidden="1" customWidth="1"/>
    <col min="5070" max="5070" width="22.28515625" style="1" customWidth="1"/>
    <col min="5071" max="5071" width="5.28515625" style="1" customWidth="1"/>
    <col min="5072" max="5072" width="36.28515625" style="1" customWidth="1"/>
    <col min="5073" max="5073" width="5.7109375" style="1" customWidth="1"/>
    <col min="5074" max="5074" width="0" style="1" hidden="1" customWidth="1"/>
    <col min="5075" max="5075" width="20.7109375" style="1" customWidth="1"/>
    <col min="5076" max="5076" width="4.85546875" style="1" customWidth="1"/>
    <col min="5077" max="5077" width="0" style="1" hidden="1" customWidth="1"/>
    <col min="5078" max="5078" width="24.7109375" style="1" customWidth="1"/>
    <col min="5079" max="5079" width="12.28515625" style="1" customWidth="1"/>
    <col min="5080" max="5080" width="0" style="1" hidden="1" customWidth="1"/>
    <col min="5081" max="5081" width="3.42578125" style="1" customWidth="1"/>
    <col min="5082" max="5082" width="0" style="1" hidden="1" customWidth="1"/>
    <col min="5083" max="5083" width="17.7109375" style="1" customWidth="1"/>
    <col min="5084" max="5084" width="3.42578125" style="1" customWidth="1"/>
    <col min="5085" max="5085" width="0" style="1" hidden="1" customWidth="1"/>
    <col min="5086" max="5086" width="23.7109375" style="1" customWidth="1"/>
    <col min="5087" max="5087" width="10" style="1" customWidth="1"/>
    <col min="5088" max="5088" width="0" style="1" hidden="1" customWidth="1"/>
    <col min="5089" max="5090" width="14.7109375" style="1" customWidth="1"/>
    <col min="5091" max="5091" width="12.85546875" style="1" customWidth="1"/>
    <col min="5092" max="5092" width="3.28515625" style="1" customWidth="1"/>
    <col min="5093" max="5093" width="30.28515625" style="1" customWidth="1"/>
    <col min="5094" max="5094" width="5" style="1" customWidth="1"/>
    <col min="5095" max="5095" width="0" style="1" hidden="1" customWidth="1"/>
    <col min="5096" max="5096" width="14.28515625" style="1" customWidth="1"/>
    <col min="5097" max="5097" width="5.7109375" style="1" customWidth="1"/>
    <col min="5098" max="5098" width="0" style="1" hidden="1" customWidth="1"/>
    <col min="5099" max="5099" width="17.28515625" style="1" customWidth="1"/>
    <col min="5100" max="5100" width="12.7109375" style="1" customWidth="1"/>
    <col min="5101" max="5101" width="0" style="1" hidden="1" customWidth="1"/>
    <col min="5102" max="5102" width="5.28515625" style="1" customWidth="1"/>
    <col min="5103" max="5103" width="0" style="1" hidden="1" customWidth="1"/>
    <col min="5104" max="5104" width="17" style="1" customWidth="1"/>
    <col min="5105" max="5105" width="6.28515625" style="1" customWidth="1"/>
    <col min="5106" max="5106" width="0" style="1" hidden="1" customWidth="1"/>
    <col min="5107" max="5107" width="14.28515625" style="1" customWidth="1"/>
    <col min="5108" max="5108" width="7.5703125" style="1" customWidth="1"/>
    <col min="5109" max="5109" width="0" style="1" hidden="1" customWidth="1"/>
    <col min="5110" max="5111" width="14.28515625" style="1" customWidth="1"/>
    <col min="5112" max="5112" width="20.85546875" style="1" customWidth="1"/>
    <col min="5113" max="5113" width="14.42578125" style="1" customWidth="1"/>
    <col min="5114" max="5114" width="15" style="1" customWidth="1"/>
    <col min="5115" max="5115" width="2.7109375" style="1" customWidth="1"/>
    <col min="5116" max="5116" width="11.7109375" style="1" customWidth="1"/>
    <col min="5117" max="5117" width="11.5703125" style="1" customWidth="1"/>
    <col min="5118" max="5118" width="2.28515625" style="1" customWidth="1"/>
    <col min="5119" max="5119" width="41" style="1" customWidth="1"/>
    <col min="5120" max="5120" width="14.28515625" style="1" customWidth="1"/>
    <col min="5121" max="5122" width="11.5703125" style="1" customWidth="1"/>
    <col min="5123" max="5123" width="21.85546875" style="1" customWidth="1"/>
    <col min="5124" max="5315" width="11.42578125" style="1"/>
    <col min="5316" max="5316" width="21.85546875" style="1" customWidth="1"/>
    <col min="5317" max="5317" width="13.85546875" style="1" customWidth="1"/>
    <col min="5318" max="5318" width="38.7109375" style="1" customWidth="1"/>
    <col min="5319" max="5319" width="3" style="1" bestFit="1" customWidth="1"/>
    <col min="5320" max="5320" width="32.28515625" style="1" customWidth="1"/>
    <col min="5321" max="5321" width="46.28515625" style="1" customWidth="1"/>
    <col min="5322" max="5322" width="19" style="1" customWidth="1"/>
    <col min="5323" max="5323" width="0" style="1" hidden="1" customWidth="1"/>
    <col min="5324" max="5324" width="17.7109375" style="1" customWidth="1"/>
    <col min="5325" max="5325" width="0" style="1" hidden="1" customWidth="1"/>
    <col min="5326" max="5326" width="22.28515625" style="1" customWidth="1"/>
    <col min="5327" max="5327" width="5.28515625" style="1" customWidth="1"/>
    <col min="5328" max="5328" width="36.28515625" style="1" customWidth="1"/>
    <col min="5329" max="5329" width="5.7109375" style="1" customWidth="1"/>
    <col min="5330" max="5330" width="0" style="1" hidden="1" customWidth="1"/>
    <col min="5331" max="5331" width="20.7109375" style="1" customWidth="1"/>
    <col min="5332" max="5332" width="4.85546875" style="1" customWidth="1"/>
    <col min="5333" max="5333" width="0" style="1" hidden="1" customWidth="1"/>
    <col min="5334" max="5334" width="24.7109375" style="1" customWidth="1"/>
    <col min="5335" max="5335" width="12.28515625" style="1" customWidth="1"/>
    <col min="5336" max="5336" width="0" style="1" hidden="1" customWidth="1"/>
    <col min="5337" max="5337" width="3.42578125" style="1" customWidth="1"/>
    <col min="5338" max="5338" width="0" style="1" hidden="1" customWidth="1"/>
    <col min="5339" max="5339" width="17.7109375" style="1" customWidth="1"/>
    <col min="5340" max="5340" width="3.42578125" style="1" customWidth="1"/>
    <col min="5341" max="5341" width="0" style="1" hidden="1" customWidth="1"/>
    <col min="5342" max="5342" width="23.7109375" style="1" customWidth="1"/>
    <col min="5343" max="5343" width="10" style="1" customWidth="1"/>
    <col min="5344" max="5344" width="0" style="1" hidden="1" customWidth="1"/>
    <col min="5345" max="5346" width="14.7109375" style="1" customWidth="1"/>
    <col min="5347" max="5347" width="12.85546875" style="1" customWidth="1"/>
    <col min="5348" max="5348" width="3.28515625" style="1" customWidth="1"/>
    <col min="5349" max="5349" width="30.28515625" style="1" customWidth="1"/>
    <col min="5350" max="5350" width="5" style="1" customWidth="1"/>
    <col min="5351" max="5351" width="0" style="1" hidden="1" customWidth="1"/>
    <col min="5352" max="5352" width="14.28515625" style="1" customWidth="1"/>
    <col min="5353" max="5353" width="5.7109375" style="1" customWidth="1"/>
    <col min="5354" max="5354" width="0" style="1" hidden="1" customWidth="1"/>
    <col min="5355" max="5355" width="17.28515625" style="1" customWidth="1"/>
    <col min="5356" max="5356" width="12.7109375" style="1" customWidth="1"/>
    <col min="5357" max="5357" width="0" style="1" hidden="1" customWidth="1"/>
    <col min="5358" max="5358" width="5.28515625" style="1" customWidth="1"/>
    <col min="5359" max="5359" width="0" style="1" hidden="1" customWidth="1"/>
    <col min="5360" max="5360" width="17" style="1" customWidth="1"/>
    <col min="5361" max="5361" width="6.28515625" style="1" customWidth="1"/>
    <col min="5362" max="5362" width="0" style="1" hidden="1" customWidth="1"/>
    <col min="5363" max="5363" width="14.28515625" style="1" customWidth="1"/>
    <col min="5364" max="5364" width="7.5703125" style="1" customWidth="1"/>
    <col min="5365" max="5365" width="0" style="1" hidden="1" customWidth="1"/>
    <col min="5366" max="5367" width="14.28515625" style="1" customWidth="1"/>
    <col min="5368" max="5368" width="20.85546875" style="1" customWidth="1"/>
    <col min="5369" max="5369" width="14.42578125" style="1" customWidth="1"/>
    <col min="5370" max="5370" width="15" style="1" customWidth="1"/>
    <col min="5371" max="5371" width="2.7109375" style="1" customWidth="1"/>
    <col min="5372" max="5372" width="11.7109375" style="1" customWidth="1"/>
    <col min="5373" max="5373" width="11.5703125" style="1" customWidth="1"/>
    <col min="5374" max="5374" width="2.28515625" style="1" customWidth="1"/>
    <col min="5375" max="5375" width="41" style="1" customWidth="1"/>
    <col min="5376" max="5376" width="14.28515625" style="1" customWidth="1"/>
    <col min="5377" max="5378" width="11.5703125" style="1" customWidth="1"/>
    <col min="5379" max="5379" width="21.85546875" style="1" customWidth="1"/>
    <col min="5380" max="5571" width="11.42578125" style="1"/>
    <col min="5572" max="5572" width="21.85546875" style="1" customWidth="1"/>
    <col min="5573" max="5573" width="13.85546875" style="1" customWidth="1"/>
    <col min="5574" max="5574" width="38.7109375" style="1" customWidth="1"/>
    <col min="5575" max="5575" width="3" style="1" bestFit="1" customWidth="1"/>
    <col min="5576" max="5576" width="32.28515625" style="1" customWidth="1"/>
    <col min="5577" max="5577" width="46.28515625" style="1" customWidth="1"/>
    <col min="5578" max="5578" width="19" style="1" customWidth="1"/>
    <col min="5579" max="5579" width="0" style="1" hidden="1" customWidth="1"/>
    <col min="5580" max="5580" width="17.7109375" style="1" customWidth="1"/>
    <col min="5581" max="5581" width="0" style="1" hidden="1" customWidth="1"/>
    <col min="5582" max="5582" width="22.28515625" style="1" customWidth="1"/>
    <col min="5583" max="5583" width="5.28515625" style="1" customWidth="1"/>
    <col min="5584" max="5584" width="36.28515625" style="1" customWidth="1"/>
    <col min="5585" max="5585" width="5.7109375" style="1" customWidth="1"/>
    <col min="5586" max="5586" width="0" style="1" hidden="1" customWidth="1"/>
    <col min="5587" max="5587" width="20.7109375" style="1" customWidth="1"/>
    <col min="5588" max="5588" width="4.85546875" style="1" customWidth="1"/>
    <col min="5589" max="5589" width="0" style="1" hidden="1" customWidth="1"/>
    <col min="5590" max="5590" width="24.7109375" style="1" customWidth="1"/>
    <col min="5591" max="5591" width="12.28515625" style="1" customWidth="1"/>
    <col min="5592" max="5592" width="0" style="1" hidden="1" customWidth="1"/>
    <col min="5593" max="5593" width="3.42578125" style="1" customWidth="1"/>
    <col min="5594" max="5594" width="0" style="1" hidden="1" customWidth="1"/>
    <col min="5595" max="5595" width="17.7109375" style="1" customWidth="1"/>
    <col min="5596" max="5596" width="3.42578125" style="1" customWidth="1"/>
    <col min="5597" max="5597" width="0" style="1" hidden="1" customWidth="1"/>
    <col min="5598" max="5598" width="23.7109375" style="1" customWidth="1"/>
    <col min="5599" max="5599" width="10" style="1" customWidth="1"/>
    <col min="5600" max="5600" width="0" style="1" hidden="1" customWidth="1"/>
    <col min="5601" max="5602" width="14.7109375" style="1" customWidth="1"/>
    <col min="5603" max="5603" width="12.85546875" style="1" customWidth="1"/>
    <col min="5604" max="5604" width="3.28515625" style="1" customWidth="1"/>
    <col min="5605" max="5605" width="30.28515625" style="1" customWidth="1"/>
    <col min="5606" max="5606" width="5" style="1" customWidth="1"/>
    <col min="5607" max="5607" width="0" style="1" hidden="1" customWidth="1"/>
    <col min="5608" max="5608" width="14.28515625" style="1" customWidth="1"/>
    <col min="5609" max="5609" width="5.7109375" style="1" customWidth="1"/>
    <col min="5610" max="5610" width="0" style="1" hidden="1" customWidth="1"/>
    <col min="5611" max="5611" width="17.28515625" style="1" customWidth="1"/>
    <col min="5612" max="5612" width="12.7109375" style="1" customWidth="1"/>
    <col min="5613" max="5613" width="0" style="1" hidden="1" customWidth="1"/>
    <col min="5614" max="5614" width="5.28515625" style="1" customWidth="1"/>
    <col min="5615" max="5615" width="0" style="1" hidden="1" customWidth="1"/>
    <col min="5616" max="5616" width="17" style="1" customWidth="1"/>
    <col min="5617" max="5617" width="6.28515625" style="1" customWidth="1"/>
    <col min="5618" max="5618" width="0" style="1" hidden="1" customWidth="1"/>
    <col min="5619" max="5619" width="14.28515625" style="1" customWidth="1"/>
    <col min="5620" max="5620" width="7.5703125" style="1" customWidth="1"/>
    <col min="5621" max="5621" width="0" style="1" hidden="1" customWidth="1"/>
    <col min="5622" max="5623" width="14.28515625" style="1" customWidth="1"/>
    <col min="5624" max="5624" width="20.85546875" style="1" customWidth="1"/>
    <col min="5625" max="5625" width="14.42578125" style="1" customWidth="1"/>
    <col min="5626" max="5626" width="15" style="1" customWidth="1"/>
    <col min="5627" max="5627" width="2.7109375" style="1" customWidth="1"/>
    <col min="5628" max="5628" width="11.7109375" style="1" customWidth="1"/>
    <col min="5629" max="5629" width="11.5703125" style="1" customWidth="1"/>
    <col min="5630" max="5630" width="2.28515625" style="1" customWidth="1"/>
    <col min="5631" max="5631" width="41" style="1" customWidth="1"/>
    <col min="5632" max="5632" width="14.28515625" style="1" customWidth="1"/>
    <col min="5633" max="5634" width="11.5703125" style="1" customWidth="1"/>
    <col min="5635" max="5635" width="21.85546875" style="1" customWidth="1"/>
    <col min="5636" max="5827" width="11.42578125" style="1"/>
    <col min="5828" max="5828" width="21.85546875" style="1" customWidth="1"/>
    <col min="5829" max="5829" width="13.85546875" style="1" customWidth="1"/>
    <col min="5830" max="5830" width="38.7109375" style="1" customWidth="1"/>
    <col min="5831" max="5831" width="3" style="1" bestFit="1" customWidth="1"/>
    <col min="5832" max="5832" width="32.28515625" style="1" customWidth="1"/>
    <col min="5833" max="5833" width="46.28515625" style="1" customWidth="1"/>
    <col min="5834" max="5834" width="19" style="1" customWidth="1"/>
    <col min="5835" max="5835" width="0" style="1" hidden="1" customWidth="1"/>
    <col min="5836" max="5836" width="17.7109375" style="1" customWidth="1"/>
    <col min="5837" max="5837" width="0" style="1" hidden="1" customWidth="1"/>
    <col min="5838" max="5838" width="22.28515625" style="1" customWidth="1"/>
    <col min="5839" max="5839" width="5.28515625" style="1" customWidth="1"/>
    <col min="5840" max="5840" width="36.28515625" style="1" customWidth="1"/>
    <col min="5841" max="5841" width="5.7109375" style="1" customWidth="1"/>
    <col min="5842" max="5842" width="0" style="1" hidden="1" customWidth="1"/>
    <col min="5843" max="5843" width="20.7109375" style="1" customWidth="1"/>
    <col min="5844" max="5844" width="4.85546875" style="1" customWidth="1"/>
    <col min="5845" max="5845" width="0" style="1" hidden="1" customWidth="1"/>
    <col min="5846" max="5846" width="24.7109375" style="1" customWidth="1"/>
    <col min="5847" max="5847" width="12.28515625" style="1" customWidth="1"/>
    <col min="5848" max="5848" width="0" style="1" hidden="1" customWidth="1"/>
    <col min="5849" max="5849" width="3.42578125" style="1" customWidth="1"/>
    <col min="5850" max="5850" width="0" style="1" hidden="1" customWidth="1"/>
    <col min="5851" max="5851" width="17.7109375" style="1" customWidth="1"/>
    <col min="5852" max="5852" width="3.42578125" style="1" customWidth="1"/>
    <col min="5853" max="5853" width="0" style="1" hidden="1" customWidth="1"/>
    <col min="5854" max="5854" width="23.7109375" style="1" customWidth="1"/>
    <col min="5855" max="5855" width="10" style="1" customWidth="1"/>
    <col min="5856" max="5856" width="0" style="1" hidden="1" customWidth="1"/>
    <col min="5857" max="5858" width="14.7109375" style="1" customWidth="1"/>
    <col min="5859" max="5859" width="12.85546875" style="1" customWidth="1"/>
    <col min="5860" max="5860" width="3.28515625" style="1" customWidth="1"/>
    <col min="5861" max="5861" width="30.28515625" style="1" customWidth="1"/>
    <col min="5862" max="5862" width="5" style="1" customWidth="1"/>
    <col min="5863" max="5863" width="0" style="1" hidden="1" customWidth="1"/>
    <col min="5864" max="5864" width="14.28515625" style="1" customWidth="1"/>
    <col min="5865" max="5865" width="5.7109375" style="1" customWidth="1"/>
    <col min="5866" max="5866" width="0" style="1" hidden="1" customWidth="1"/>
    <col min="5867" max="5867" width="17.28515625" style="1" customWidth="1"/>
    <col min="5868" max="5868" width="12.7109375" style="1" customWidth="1"/>
    <col min="5869" max="5869" width="0" style="1" hidden="1" customWidth="1"/>
    <col min="5870" max="5870" width="5.28515625" style="1" customWidth="1"/>
    <col min="5871" max="5871" width="0" style="1" hidden="1" customWidth="1"/>
    <col min="5872" max="5872" width="17" style="1" customWidth="1"/>
    <col min="5873" max="5873" width="6.28515625" style="1" customWidth="1"/>
    <col min="5874" max="5874" width="0" style="1" hidden="1" customWidth="1"/>
    <col min="5875" max="5875" width="14.28515625" style="1" customWidth="1"/>
    <col min="5876" max="5876" width="7.5703125" style="1" customWidth="1"/>
    <col min="5877" max="5877" width="0" style="1" hidden="1" customWidth="1"/>
    <col min="5878" max="5879" width="14.28515625" style="1" customWidth="1"/>
    <col min="5880" max="5880" width="20.85546875" style="1" customWidth="1"/>
    <col min="5881" max="5881" width="14.42578125" style="1" customWidth="1"/>
    <col min="5882" max="5882" width="15" style="1" customWidth="1"/>
    <col min="5883" max="5883" width="2.7109375" style="1" customWidth="1"/>
    <col min="5884" max="5884" width="11.7109375" style="1" customWidth="1"/>
    <col min="5885" max="5885" width="11.5703125" style="1" customWidth="1"/>
    <col min="5886" max="5886" width="2.28515625" style="1" customWidth="1"/>
    <col min="5887" max="5887" width="41" style="1" customWidth="1"/>
    <col min="5888" max="5888" width="14.28515625" style="1" customWidth="1"/>
    <col min="5889" max="5890" width="11.5703125" style="1" customWidth="1"/>
    <col min="5891" max="5891" width="21.85546875" style="1" customWidth="1"/>
    <col min="5892" max="6083" width="11.42578125" style="1"/>
    <col min="6084" max="6084" width="21.85546875" style="1" customWidth="1"/>
    <col min="6085" max="6085" width="13.85546875" style="1" customWidth="1"/>
    <col min="6086" max="6086" width="38.7109375" style="1" customWidth="1"/>
    <col min="6087" max="6087" width="3" style="1" bestFit="1" customWidth="1"/>
    <col min="6088" max="6088" width="32.28515625" style="1" customWidth="1"/>
    <col min="6089" max="6089" width="46.28515625" style="1" customWidth="1"/>
    <col min="6090" max="6090" width="19" style="1" customWidth="1"/>
    <col min="6091" max="6091" width="0" style="1" hidden="1" customWidth="1"/>
    <col min="6092" max="6092" width="17.7109375" style="1" customWidth="1"/>
    <col min="6093" max="6093" width="0" style="1" hidden="1" customWidth="1"/>
    <col min="6094" max="6094" width="22.28515625" style="1" customWidth="1"/>
    <col min="6095" max="6095" width="5.28515625" style="1" customWidth="1"/>
    <col min="6096" max="6096" width="36.28515625" style="1" customWidth="1"/>
    <col min="6097" max="6097" width="5.7109375" style="1" customWidth="1"/>
    <col min="6098" max="6098" width="0" style="1" hidden="1" customWidth="1"/>
    <col min="6099" max="6099" width="20.7109375" style="1" customWidth="1"/>
    <col min="6100" max="6100" width="4.85546875" style="1" customWidth="1"/>
    <col min="6101" max="6101" width="0" style="1" hidden="1" customWidth="1"/>
    <col min="6102" max="6102" width="24.7109375" style="1" customWidth="1"/>
    <col min="6103" max="6103" width="12.28515625" style="1" customWidth="1"/>
    <col min="6104" max="6104" width="0" style="1" hidden="1" customWidth="1"/>
    <col min="6105" max="6105" width="3.42578125" style="1" customWidth="1"/>
    <col min="6106" max="6106" width="0" style="1" hidden="1" customWidth="1"/>
    <col min="6107" max="6107" width="17.7109375" style="1" customWidth="1"/>
    <col min="6108" max="6108" width="3.42578125" style="1" customWidth="1"/>
    <col min="6109" max="6109" width="0" style="1" hidden="1" customWidth="1"/>
    <col min="6110" max="6110" width="23.7109375" style="1" customWidth="1"/>
    <col min="6111" max="6111" width="10" style="1" customWidth="1"/>
    <col min="6112" max="6112" width="0" style="1" hidden="1" customWidth="1"/>
    <col min="6113" max="6114" width="14.7109375" style="1" customWidth="1"/>
    <col min="6115" max="6115" width="12.85546875" style="1" customWidth="1"/>
    <col min="6116" max="6116" width="3.28515625" style="1" customWidth="1"/>
    <col min="6117" max="6117" width="30.28515625" style="1" customWidth="1"/>
    <col min="6118" max="6118" width="5" style="1" customWidth="1"/>
    <col min="6119" max="6119" width="0" style="1" hidden="1" customWidth="1"/>
    <col min="6120" max="6120" width="14.28515625" style="1" customWidth="1"/>
    <col min="6121" max="6121" width="5.7109375" style="1" customWidth="1"/>
    <col min="6122" max="6122" width="0" style="1" hidden="1" customWidth="1"/>
    <col min="6123" max="6123" width="17.28515625" style="1" customWidth="1"/>
    <col min="6124" max="6124" width="12.7109375" style="1" customWidth="1"/>
    <col min="6125" max="6125" width="0" style="1" hidden="1" customWidth="1"/>
    <col min="6126" max="6126" width="5.28515625" style="1" customWidth="1"/>
    <col min="6127" max="6127" width="0" style="1" hidden="1" customWidth="1"/>
    <col min="6128" max="6128" width="17" style="1" customWidth="1"/>
    <col min="6129" max="6129" width="6.28515625" style="1" customWidth="1"/>
    <col min="6130" max="6130" width="0" style="1" hidden="1" customWidth="1"/>
    <col min="6131" max="6131" width="14.28515625" style="1" customWidth="1"/>
    <col min="6132" max="6132" width="7.5703125" style="1" customWidth="1"/>
    <col min="6133" max="6133" width="0" style="1" hidden="1" customWidth="1"/>
    <col min="6134" max="6135" width="14.28515625" style="1" customWidth="1"/>
    <col min="6136" max="6136" width="20.85546875" style="1" customWidth="1"/>
    <col min="6137" max="6137" width="14.42578125" style="1" customWidth="1"/>
    <col min="6138" max="6138" width="15" style="1" customWidth="1"/>
    <col min="6139" max="6139" width="2.7109375" style="1" customWidth="1"/>
    <col min="6140" max="6140" width="11.7109375" style="1" customWidth="1"/>
    <col min="6141" max="6141" width="11.5703125" style="1" customWidth="1"/>
    <col min="6142" max="6142" width="2.28515625" style="1" customWidth="1"/>
    <col min="6143" max="6143" width="41" style="1" customWidth="1"/>
    <col min="6144" max="6144" width="14.28515625" style="1" customWidth="1"/>
    <col min="6145" max="6146" width="11.5703125" style="1" customWidth="1"/>
    <col min="6147" max="6147" width="21.85546875" style="1" customWidth="1"/>
    <col min="6148" max="6339" width="11.42578125" style="1"/>
    <col min="6340" max="6340" width="21.85546875" style="1" customWidth="1"/>
    <col min="6341" max="6341" width="13.85546875" style="1" customWidth="1"/>
    <col min="6342" max="6342" width="38.7109375" style="1" customWidth="1"/>
    <col min="6343" max="6343" width="3" style="1" bestFit="1" customWidth="1"/>
    <col min="6344" max="6344" width="32.28515625" style="1" customWidth="1"/>
    <col min="6345" max="6345" width="46.28515625" style="1" customWidth="1"/>
    <col min="6346" max="6346" width="19" style="1" customWidth="1"/>
    <col min="6347" max="6347" width="0" style="1" hidden="1" customWidth="1"/>
    <col min="6348" max="6348" width="17.7109375" style="1" customWidth="1"/>
    <col min="6349" max="6349" width="0" style="1" hidden="1" customWidth="1"/>
    <col min="6350" max="6350" width="22.28515625" style="1" customWidth="1"/>
    <col min="6351" max="6351" width="5.28515625" style="1" customWidth="1"/>
    <col min="6352" max="6352" width="36.28515625" style="1" customWidth="1"/>
    <col min="6353" max="6353" width="5.7109375" style="1" customWidth="1"/>
    <col min="6354" max="6354" width="0" style="1" hidden="1" customWidth="1"/>
    <col min="6355" max="6355" width="20.7109375" style="1" customWidth="1"/>
    <col min="6356" max="6356" width="4.85546875" style="1" customWidth="1"/>
    <col min="6357" max="6357" width="0" style="1" hidden="1" customWidth="1"/>
    <col min="6358" max="6358" width="24.7109375" style="1" customWidth="1"/>
    <col min="6359" max="6359" width="12.28515625" style="1" customWidth="1"/>
    <col min="6360" max="6360" width="0" style="1" hidden="1" customWidth="1"/>
    <col min="6361" max="6361" width="3.42578125" style="1" customWidth="1"/>
    <col min="6362" max="6362" width="0" style="1" hidden="1" customWidth="1"/>
    <col min="6363" max="6363" width="17.7109375" style="1" customWidth="1"/>
    <col min="6364" max="6364" width="3.42578125" style="1" customWidth="1"/>
    <col min="6365" max="6365" width="0" style="1" hidden="1" customWidth="1"/>
    <col min="6366" max="6366" width="23.7109375" style="1" customWidth="1"/>
    <col min="6367" max="6367" width="10" style="1" customWidth="1"/>
    <col min="6368" max="6368" width="0" style="1" hidden="1" customWidth="1"/>
    <col min="6369" max="6370" width="14.7109375" style="1" customWidth="1"/>
    <col min="6371" max="6371" width="12.85546875" style="1" customWidth="1"/>
    <col min="6372" max="6372" width="3.28515625" style="1" customWidth="1"/>
    <col min="6373" max="6373" width="30.28515625" style="1" customWidth="1"/>
    <col min="6374" max="6374" width="5" style="1" customWidth="1"/>
    <col min="6375" max="6375" width="0" style="1" hidden="1" customWidth="1"/>
    <col min="6376" max="6376" width="14.28515625" style="1" customWidth="1"/>
    <col min="6377" max="6377" width="5.7109375" style="1" customWidth="1"/>
    <col min="6378" max="6378" width="0" style="1" hidden="1" customWidth="1"/>
    <col min="6379" max="6379" width="17.28515625" style="1" customWidth="1"/>
    <col min="6380" max="6380" width="12.7109375" style="1" customWidth="1"/>
    <col min="6381" max="6381" width="0" style="1" hidden="1" customWidth="1"/>
    <col min="6382" max="6382" width="5.28515625" style="1" customWidth="1"/>
    <col min="6383" max="6383" width="0" style="1" hidden="1" customWidth="1"/>
    <col min="6384" max="6384" width="17" style="1" customWidth="1"/>
    <col min="6385" max="6385" width="6.28515625" style="1" customWidth="1"/>
    <col min="6386" max="6386" width="0" style="1" hidden="1" customWidth="1"/>
    <col min="6387" max="6387" width="14.28515625" style="1" customWidth="1"/>
    <col min="6388" max="6388" width="7.5703125" style="1" customWidth="1"/>
    <col min="6389" max="6389" width="0" style="1" hidden="1" customWidth="1"/>
    <col min="6390" max="6391" width="14.28515625" style="1" customWidth="1"/>
    <col min="6392" max="6392" width="20.85546875" style="1" customWidth="1"/>
    <col min="6393" max="6393" width="14.42578125" style="1" customWidth="1"/>
    <col min="6394" max="6394" width="15" style="1" customWidth="1"/>
    <col min="6395" max="6395" width="2.7109375" style="1" customWidth="1"/>
    <col min="6396" max="6396" width="11.7109375" style="1" customWidth="1"/>
    <col min="6397" max="6397" width="11.5703125" style="1" customWidth="1"/>
    <col min="6398" max="6398" width="2.28515625" style="1" customWidth="1"/>
    <col min="6399" max="6399" width="41" style="1" customWidth="1"/>
    <col min="6400" max="6400" width="14.28515625" style="1" customWidth="1"/>
    <col min="6401" max="6402" width="11.5703125" style="1" customWidth="1"/>
    <col min="6403" max="6403" width="21.85546875" style="1" customWidth="1"/>
    <col min="6404" max="6595" width="11.42578125" style="1"/>
    <col min="6596" max="6596" width="21.85546875" style="1" customWidth="1"/>
    <col min="6597" max="6597" width="13.85546875" style="1" customWidth="1"/>
    <col min="6598" max="6598" width="38.7109375" style="1" customWidth="1"/>
    <col min="6599" max="6599" width="3" style="1" bestFit="1" customWidth="1"/>
    <col min="6600" max="6600" width="32.28515625" style="1" customWidth="1"/>
    <col min="6601" max="6601" width="46.28515625" style="1" customWidth="1"/>
    <col min="6602" max="6602" width="19" style="1" customWidth="1"/>
    <col min="6603" max="6603" width="0" style="1" hidden="1" customWidth="1"/>
    <col min="6604" max="6604" width="17.7109375" style="1" customWidth="1"/>
    <col min="6605" max="6605" width="0" style="1" hidden="1" customWidth="1"/>
    <col min="6606" max="6606" width="22.28515625" style="1" customWidth="1"/>
    <col min="6607" max="6607" width="5.28515625" style="1" customWidth="1"/>
    <col min="6608" max="6608" width="36.28515625" style="1" customWidth="1"/>
    <col min="6609" max="6609" width="5.7109375" style="1" customWidth="1"/>
    <col min="6610" max="6610" width="0" style="1" hidden="1" customWidth="1"/>
    <col min="6611" max="6611" width="20.7109375" style="1" customWidth="1"/>
    <col min="6612" max="6612" width="4.85546875" style="1" customWidth="1"/>
    <col min="6613" max="6613" width="0" style="1" hidden="1" customWidth="1"/>
    <col min="6614" max="6614" width="24.7109375" style="1" customWidth="1"/>
    <col min="6615" max="6615" width="12.28515625" style="1" customWidth="1"/>
    <col min="6616" max="6616" width="0" style="1" hidden="1" customWidth="1"/>
    <col min="6617" max="6617" width="3.42578125" style="1" customWidth="1"/>
    <col min="6618" max="6618" width="0" style="1" hidden="1" customWidth="1"/>
    <col min="6619" max="6619" width="17.7109375" style="1" customWidth="1"/>
    <col min="6620" max="6620" width="3.42578125" style="1" customWidth="1"/>
    <col min="6621" max="6621" width="0" style="1" hidden="1" customWidth="1"/>
    <col min="6622" max="6622" width="23.7109375" style="1" customWidth="1"/>
    <col min="6623" max="6623" width="10" style="1" customWidth="1"/>
    <col min="6624" max="6624" width="0" style="1" hidden="1" customWidth="1"/>
    <col min="6625" max="6626" width="14.7109375" style="1" customWidth="1"/>
    <col min="6627" max="6627" width="12.85546875" style="1" customWidth="1"/>
    <col min="6628" max="6628" width="3.28515625" style="1" customWidth="1"/>
    <col min="6629" max="6629" width="30.28515625" style="1" customWidth="1"/>
    <col min="6630" max="6630" width="5" style="1" customWidth="1"/>
    <col min="6631" max="6631" width="0" style="1" hidden="1" customWidth="1"/>
    <col min="6632" max="6632" width="14.28515625" style="1" customWidth="1"/>
    <col min="6633" max="6633" width="5.7109375" style="1" customWidth="1"/>
    <col min="6634" max="6634" width="0" style="1" hidden="1" customWidth="1"/>
    <col min="6635" max="6635" width="17.28515625" style="1" customWidth="1"/>
    <col min="6636" max="6636" width="12.7109375" style="1" customWidth="1"/>
    <col min="6637" max="6637" width="0" style="1" hidden="1" customWidth="1"/>
    <col min="6638" max="6638" width="5.28515625" style="1" customWidth="1"/>
    <col min="6639" max="6639" width="0" style="1" hidden="1" customWidth="1"/>
    <col min="6640" max="6640" width="17" style="1" customWidth="1"/>
    <col min="6641" max="6641" width="6.28515625" style="1" customWidth="1"/>
    <col min="6642" max="6642" width="0" style="1" hidden="1" customWidth="1"/>
    <col min="6643" max="6643" width="14.28515625" style="1" customWidth="1"/>
    <col min="6644" max="6644" width="7.5703125" style="1" customWidth="1"/>
    <col min="6645" max="6645" width="0" style="1" hidden="1" customWidth="1"/>
    <col min="6646" max="6647" width="14.28515625" style="1" customWidth="1"/>
    <col min="6648" max="6648" width="20.85546875" style="1" customWidth="1"/>
    <col min="6649" max="6649" width="14.42578125" style="1" customWidth="1"/>
    <col min="6650" max="6650" width="15" style="1" customWidth="1"/>
    <col min="6651" max="6651" width="2.7109375" style="1" customWidth="1"/>
    <col min="6652" max="6652" width="11.7109375" style="1" customWidth="1"/>
    <col min="6653" max="6653" width="11.5703125" style="1" customWidth="1"/>
    <col min="6654" max="6654" width="2.28515625" style="1" customWidth="1"/>
    <col min="6655" max="6655" width="41" style="1" customWidth="1"/>
    <col min="6656" max="6656" width="14.28515625" style="1" customWidth="1"/>
    <col min="6657" max="6658" width="11.5703125" style="1" customWidth="1"/>
    <col min="6659" max="6659" width="21.85546875" style="1" customWidth="1"/>
    <col min="6660" max="6851" width="11.42578125" style="1"/>
    <col min="6852" max="6852" width="21.85546875" style="1" customWidth="1"/>
    <col min="6853" max="6853" width="13.85546875" style="1" customWidth="1"/>
    <col min="6854" max="6854" width="38.7109375" style="1" customWidth="1"/>
    <col min="6855" max="6855" width="3" style="1" bestFit="1" customWidth="1"/>
    <col min="6856" max="6856" width="32.28515625" style="1" customWidth="1"/>
    <col min="6857" max="6857" width="46.28515625" style="1" customWidth="1"/>
    <col min="6858" max="6858" width="19" style="1" customWidth="1"/>
    <col min="6859" max="6859" width="0" style="1" hidden="1" customWidth="1"/>
    <col min="6860" max="6860" width="17.7109375" style="1" customWidth="1"/>
    <col min="6861" max="6861" width="0" style="1" hidden="1" customWidth="1"/>
    <col min="6862" max="6862" width="22.28515625" style="1" customWidth="1"/>
    <col min="6863" max="6863" width="5.28515625" style="1" customWidth="1"/>
    <col min="6864" max="6864" width="36.28515625" style="1" customWidth="1"/>
    <col min="6865" max="6865" width="5.7109375" style="1" customWidth="1"/>
    <col min="6866" max="6866" width="0" style="1" hidden="1" customWidth="1"/>
    <col min="6867" max="6867" width="20.7109375" style="1" customWidth="1"/>
    <col min="6868" max="6868" width="4.85546875" style="1" customWidth="1"/>
    <col min="6869" max="6869" width="0" style="1" hidden="1" customWidth="1"/>
    <col min="6870" max="6870" width="24.7109375" style="1" customWidth="1"/>
    <col min="6871" max="6871" width="12.28515625" style="1" customWidth="1"/>
    <col min="6872" max="6872" width="0" style="1" hidden="1" customWidth="1"/>
    <col min="6873" max="6873" width="3.42578125" style="1" customWidth="1"/>
    <col min="6874" max="6874" width="0" style="1" hidden="1" customWidth="1"/>
    <col min="6875" max="6875" width="17.7109375" style="1" customWidth="1"/>
    <col min="6876" max="6876" width="3.42578125" style="1" customWidth="1"/>
    <col min="6877" max="6877" width="0" style="1" hidden="1" customWidth="1"/>
    <col min="6878" max="6878" width="23.7109375" style="1" customWidth="1"/>
    <col min="6879" max="6879" width="10" style="1" customWidth="1"/>
    <col min="6880" max="6880" width="0" style="1" hidden="1" customWidth="1"/>
    <col min="6881" max="6882" width="14.7109375" style="1" customWidth="1"/>
    <col min="6883" max="6883" width="12.85546875" style="1" customWidth="1"/>
    <col min="6884" max="6884" width="3.28515625" style="1" customWidth="1"/>
    <col min="6885" max="6885" width="30.28515625" style="1" customWidth="1"/>
    <col min="6886" max="6886" width="5" style="1" customWidth="1"/>
    <col min="6887" max="6887" width="0" style="1" hidden="1" customWidth="1"/>
    <col min="6888" max="6888" width="14.28515625" style="1" customWidth="1"/>
    <col min="6889" max="6889" width="5.7109375" style="1" customWidth="1"/>
    <col min="6890" max="6890" width="0" style="1" hidden="1" customWidth="1"/>
    <col min="6891" max="6891" width="17.28515625" style="1" customWidth="1"/>
    <col min="6892" max="6892" width="12.7109375" style="1" customWidth="1"/>
    <col min="6893" max="6893" width="0" style="1" hidden="1" customWidth="1"/>
    <col min="6894" max="6894" width="5.28515625" style="1" customWidth="1"/>
    <col min="6895" max="6895" width="0" style="1" hidden="1" customWidth="1"/>
    <col min="6896" max="6896" width="17" style="1" customWidth="1"/>
    <col min="6897" max="6897" width="6.28515625" style="1" customWidth="1"/>
    <col min="6898" max="6898" width="0" style="1" hidden="1" customWidth="1"/>
    <col min="6899" max="6899" width="14.28515625" style="1" customWidth="1"/>
    <col min="6900" max="6900" width="7.5703125" style="1" customWidth="1"/>
    <col min="6901" max="6901" width="0" style="1" hidden="1" customWidth="1"/>
    <col min="6902" max="6903" width="14.28515625" style="1" customWidth="1"/>
    <col min="6904" max="6904" width="20.85546875" style="1" customWidth="1"/>
    <col min="6905" max="6905" width="14.42578125" style="1" customWidth="1"/>
    <col min="6906" max="6906" width="15" style="1" customWidth="1"/>
    <col min="6907" max="6907" width="2.7109375" style="1" customWidth="1"/>
    <col min="6908" max="6908" width="11.7109375" style="1" customWidth="1"/>
    <col min="6909" max="6909" width="11.5703125" style="1" customWidth="1"/>
    <col min="6910" max="6910" width="2.28515625" style="1" customWidth="1"/>
    <col min="6911" max="6911" width="41" style="1" customWidth="1"/>
    <col min="6912" max="6912" width="14.28515625" style="1" customWidth="1"/>
    <col min="6913" max="6914" width="11.5703125" style="1" customWidth="1"/>
    <col min="6915" max="6915" width="21.85546875" style="1" customWidth="1"/>
    <col min="6916" max="7107" width="11.42578125" style="1"/>
    <col min="7108" max="7108" width="21.85546875" style="1" customWidth="1"/>
    <col min="7109" max="7109" width="13.85546875" style="1" customWidth="1"/>
    <col min="7110" max="7110" width="38.7109375" style="1" customWidth="1"/>
    <col min="7111" max="7111" width="3" style="1" bestFit="1" customWidth="1"/>
    <col min="7112" max="7112" width="32.28515625" style="1" customWidth="1"/>
    <col min="7113" max="7113" width="46.28515625" style="1" customWidth="1"/>
    <col min="7114" max="7114" width="19" style="1" customWidth="1"/>
    <col min="7115" max="7115" width="0" style="1" hidden="1" customWidth="1"/>
    <col min="7116" max="7116" width="17.7109375" style="1" customWidth="1"/>
    <col min="7117" max="7117" width="0" style="1" hidden="1" customWidth="1"/>
    <col min="7118" max="7118" width="22.28515625" style="1" customWidth="1"/>
    <col min="7119" max="7119" width="5.28515625" style="1" customWidth="1"/>
    <col min="7120" max="7120" width="36.28515625" style="1" customWidth="1"/>
    <col min="7121" max="7121" width="5.7109375" style="1" customWidth="1"/>
    <col min="7122" max="7122" width="0" style="1" hidden="1" customWidth="1"/>
    <col min="7123" max="7123" width="20.7109375" style="1" customWidth="1"/>
    <col min="7124" max="7124" width="4.85546875" style="1" customWidth="1"/>
    <col min="7125" max="7125" width="0" style="1" hidden="1" customWidth="1"/>
    <col min="7126" max="7126" width="24.7109375" style="1" customWidth="1"/>
    <col min="7127" max="7127" width="12.28515625" style="1" customWidth="1"/>
    <col min="7128" max="7128" width="0" style="1" hidden="1" customWidth="1"/>
    <col min="7129" max="7129" width="3.42578125" style="1" customWidth="1"/>
    <col min="7130" max="7130" width="0" style="1" hidden="1" customWidth="1"/>
    <col min="7131" max="7131" width="17.7109375" style="1" customWidth="1"/>
    <col min="7132" max="7132" width="3.42578125" style="1" customWidth="1"/>
    <col min="7133" max="7133" width="0" style="1" hidden="1" customWidth="1"/>
    <col min="7134" max="7134" width="23.7109375" style="1" customWidth="1"/>
    <col min="7135" max="7135" width="10" style="1" customWidth="1"/>
    <col min="7136" max="7136" width="0" style="1" hidden="1" customWidth="1"/>
    <col min="7137" max="7138" width="14.7109375" style="1" customWidth="1"/>
    <col min="7139" max="7139" width="12.85546875" style="1" customWidth="1"/>
    <col min="7140" max="7140" width="3.28515625" style="1" customWidth="1"/>
    <col min="7141" max="7141" width="30.28515625" style="1" customWidth="1"/>
    <col min="7142" max="7142" width="5" style="1" customWidth="1"/>
    <col min="7143" max="7143" width="0" style="1" hidden="1" customWidth="1"/>
    <col min="7144" max="7144" width="14.28515625" style="1" customWidth="1"/>
    <col min="7145" max="7145" width="5.7109375" style="1" customWidth="1"/>
    <col min="7146" max="7146" width="0" style="1" hidden="1" customWidth="1"/>
    <col min="7147" max="7147" width="17.28515625" style="1" customWidth="1"/>
    <col min="7148" max="7148" width="12.7109375" style="1" customWidth="1"/>
    <col min="7149" max="7149" width="0" style="1" hidden="1" customWidth="1"/>
    <col min="7150" max="7150" width="5.28515625" style="1" customWidth="1"/>
    <col min="7151" max="7151" width="0" style="1" hidden="1" customWidth="1"/>
    <col min="7152" max="7152" width="17" style="1" customWidth="1"/>
    <col min="7153" max="7153" width="6.28515625" style="1" customWidth="1"/>
    <col min="7154" max="7154" width="0" style="1" hidden="1" customWidth="1"/>
    <col min="7155" max="7155" width="14.28515625" style="1" customWidth="1"/>
    <col min="7156" max="7156" width="7.5703125" style="1" customWidth="1"/>
    <col min="7157" max="7157" width="0" style="1" hidden="1" customWidth="1"/>
    <col min="7158" max="7159" width="14.28515625" style="1" customWidth="1"/>
    <col min="7160" max="7160" width="20.85546875" style="1" customWidth="1"/>
    <col min="7161" max="7161" width="14.42578125" style="1" customWidth="1"/>
    <col min="7162" max="7162" width="15" style="1" customWidth="1"/>
    <col min="7163" max="7163" width="2.7109375" style="1" customWidth="1"/>
    <col min="7164" max="7164" width="11.7109375" style="1" customWidth="1"/>
    <col min="7165" max="7165" width="11.5703125" style="1" customWidth="1"/>
    <col min="7166" max="7166" width="2.28515625" style="1" customWidth="1"/>
    <col min="7167" max="7167" width="41" style="1" customWidth="1"/>
    <col min="7168" max="7168" width="14.28515625" style="1" customWidth="1"/>
    <col min="7169" max="7170" width="11.5703125" style="1" customWidth="1"/>
    <col min="7171" max="7171" width="21.85546875" style="1" customWidth="1"/>
    <col min="7172" max="7363" width="11.42578125" style="1"/>
    <col min="7364" max="7364" width="21.85546875" style="1" customWidth="1"/>
    <col min="7365" max="7365" width="13.85546875" style="1" customWidth="1"/>
    <col min="7366" max="7366" width="38.7109375" style="1" customWidth="1"/>
    <col min="7367" max="7367" width="3" style="1" bestFit="1" customWidth="1"/>
    <col min="7368" max="7368" width="32.28515625" style="1" customWidth="1"/>
    <col min="7369" max="7369" width="46.28515625" style="1" customWidth="1"/>
    <col min="7370" max="7370" width="19" style="1" customWidth="1"/>
    <col min="7371" max="7371" width="0" style="1" hidden="1" customWidth="1"/>
    <col min="7372" max="7372" width="17.7109375" style="1" customWidth="1"/>
    <col min="7373" max="7373" width="0" style="1" hidden="1" customWidth="1"/>
    <col min="7374" max="7374" width="22.28515625" style="1" customWidth="1"/>
    <col min="7375" max="7375" width="5.28515625" style="1" customWidth="1"/>
    <col min="7376" max="7376" width="36.28515625" style="1" customWidth="1"/>
    <col min="7377" max="7377" width="5.7109375" style="1" customWidth="1"/>
    <col min="7378" max="7378" width="0" style="1" hidden="1" customWidth="1"/>
    <col min="7379" max="7379" width="20.7109375" style="1" customWidth="1"/>
    <col min="7380" max="7380" width="4.85546875" style="1" customWidth="1"/>
    <col min="7381" max="7381" width="0" style="1" hidden="1" customWidth="1"/>
    <col min="7382" max="7382" width="24.7109375" style="1" customWidth="1"/>
    <col min="7383" max="7383" width="12.28515625" style="1" customWidth="1"/>
    <col min="7384" max="7384" width="0" style="1" hidden="1" customWidth="1"/>
    <col min="7385" max="7385" width="3.42578125" style="1" customWidth="1"/>
    <col min="7386" max="7386" width="0" style="1" hidden="1" customWidth="1"/>
    <col min="7387" max="7387" width="17.7109375" style="1" customWidth="1"/>
    <col min="7388" max="7388" width="3.42578125" style="1" customWidth="1"/>
    <col min="7389" max="7389" width="0" style="1" hidden="1" customWidth="1"/>
    <col min="7390" max="7390" width="23.7109375" style="1" customWidth="1"/>
    <col min="7391" max="7391" width="10" style="1" customWidth="1"/>
    <col min="7392" max="7392" width="0" style="1" hidden="1" customWidth="1"/>
    <col min="7393" max="7394" width="14.7109375" style="1" customWidth="1"/>
    <col min="7395" max="7395" width="12.85546875" style="1" customWidth="1"/>
    <col min="7396" max="7396" width="3.28515625" style="1" customWidth="1"/>
    <col min="7397" max="7397" width="30.28515625" style="1" customWidth="1"/>
    <col min="7398" max="7398" width="5" style="1" customWidth="1"/>
    <col min="7399" max="7399" width="0" style="1" hidden="1" customWidth="1"/>
    <col min="7400" max="7400" width="14.28515625" style="1" customWidth="1"/>
    <col min="7401" max="7401" width="5.7109375" style="1" customWidth="1"/>
    <col min="7402" max="7402" width="0" style="1" hidden="1" customWidth="1"/>
    <col min="7403" max="7403" width="17.28515625" style="1" customWidth="1"/>
    <col min="7404" max="7404" width="12.7109375" style="1" customWidth="1"/>
    <col min="7405" max="7405" width="0" style="1" hidden="1" customWidth="1"/>
    <col min="7406" max="7406" width="5.28515625" style="1" customWidth="1"/>
    <col min="7407" max="7407" width="0" style="1" hidden="1" customWidth="1"/>
    <col min="7408" max="7408" width="17" style="1" customWidth="1"/>
    <col min="7409" max="7409" width="6.28515625" style="1" customWidth="1"/>
    <col min="7410" max="7410" width="0" style="1" hidden="1" customWidth="1"/>
    <col min="7411" max="7411" width="14.28515625" style="1" customWidth="1"/>
    <col min="7412" max="7412" width="7.5703125" style="1" customWidth="1"/>
    <col min="7413" max="7413" width="0" style="1" hidden="1" customWidth="1"/>
    <col min="7414" max="7415" width="14.28515625" style="1" customWidth="1"/>
    <col min="7416" max="7416" width="20.85546875" style="1" customWidth="1"/>
    <col min="7417" max="7417" width="14.42578125" style="1" customWidth="1"/>
    <col min="7418" max="7418" width="15" style="1" customWidth="1"/>
    <col min="7419" max="7419" width="2.7109375" style="1" customWidth="1"/>
    <col min="7420" max="7420" width="11.7109375" style="1" customWidth="1"/>
    <col min="7421" max="7421" width="11.5703125" style="1" customWidth="1"/>
    <col min="7422" max="7422" width="2.28515625" style="1" customWidth="1"/>
    <col min="7423" max="7423" width="41" style="1" customWidth="1"/>
    <col min="7424" max="7424" width="14.28515625" style="1" customWidth="1"/>
    <col min="7425" max="7426" width="11.5703125" style="1" customWidth="1"/>
    <col min="7427" max="7427" width="21.85546875" style="1" customWidth="1"/>
    <col min="7428" max="7619" width="11.42578125" style="1"/>
    <col min="7620" max="7620" width="21.85546875" style="1" customWidth="1"/>
    <col min="7621" max="7621" width="13.85546875" style="1" customWidth="1"/>
    <col min="7622" max="7622" width="38.7109375" style="1" customWidth="1"/>
    <col min="7623" max="7623" width="3" style="1" bestFit="1" customWidth="1"/>
    <col min="7624" max="7624" width="32.28515625" style="1" customWidth="1"/>
    <col min="7625" max="7625" width="46.28515625" style="1" customWidth="1"/>
    <col min="7626" max="7626" width="19" style="1" customWidth="1"/>
    <col min="7627" max="7627" width="0" style="1" hidden="1" customWidth="1"/>
    <col min="7628" max="7628" width="17.7109375" style="1" customWidth="1"/>
    <col min="7629" max="7629" width="0" style="1" hidden="1" customWidth="1"/>
    <col min="7630" max="7630" width="22.28515625" style="1" customWidth="1"/>
    <col min="7631" max="7631" width="5.28515625" style="1" customWidth="1"/>
    <col min="7632" max="7632" width="36.28515625" style="1" customWidth="1"/>
    <col min="7633" max="7633" width="5.7109375" style="1" customWidth="1"/>
    <col min="7634" max="7634" width="0" style="1" hidden="1" customWidth="1"/>
    <col min="7635" max="7635" width="20.7109375" style="1" customWidth="1"/>
    <col min="7636" max="7636" width="4.85546875" style="1" customWidth="1"/>
    <col min="7637" max="7637" width="0" style="1" hidden="1" customWidth="1"/>
    <col min="7638" max="7638" width="24.7109375" style="1" customWidth="1"/>
    <col min="7639" max="7639" width="12.28515625" style="1" customWidth="1"/>
    <col min="7640" max="7640" width="0" style="1" hidden="1" customWidth="1"/>
    <col min="7641" max="7641" width="3.42578125" style="1" customWidth="1"/>
    <col min="7642" max="7642" width="0" style="1" hidden="1" customWidth="1"/>
    <col min="7643" max="7643" width="17.7109375" style="1" customWidth="1"/>
    <col min="7644" max="7644" width="3.42578125" style="1" customWidth="1"/>
    <col min="7645" max="7645" width="0" style="1" hidden="1" customWidth="1"/>
    <col min="7646" max="7646" width="23.7109375" style="1" customWidth="1"/>
    <col min="7647" max="7647" width="10" style="1" customWidth="1"/>
    <col min="7648" max="7648" width="0" style="1" hidden="1" customWidth="1"/>
    <col min="7649" max="7650" width="14.7109375" style="1" customWidth="1"/>
    <col min="7651" max="7651" width="12.85546875" style="1" customWidth="1"/>
    <col min="7652" max="7652" width="3.28515625" style="1" customWidth="1"/>
    <col min="7653" max="7653" width="30.28515625" style="1" customWidth="1"/>
    <col min="7654" max="7654" width="5" style="1" customWidth="1"/>
    <col min="7655" max="7655" width="0" style="1" hidden="1" customWidth="1"/>
    <col min="7656" max="7656" width="14.28515625" style="1" customWidth="1"/>
    <col min="7657" max="7657" width="5.7109375" style="1" customWidth="1"/>
    <col min="7658" max="7658" width="0" style="1" hidden="1" customWidth="1"/>
    <col min="7659" max="7659" width="17.28515625" style="1" customWidth="1"/>
    <col min="7660" max="7660" width="12.7109375" style="1" customWidth="1"/>
    <col min="7661" max="7661" width="0" style="1" hidden="1" customWidth="1"/>
    <col min="7662" max="7662" width="5.28515625" style="1" customWidth="1"/>
    <col min="7663" max="7663" width="0" style="1" hidden="1" customWidth="1"/>
    <col min="7664" max="7664" width="17" style="1" customWidth="1"/>
    <col min="7665" max="7665" width="6.28515625" style="1" customWidth="1"/>
    <col min="7666" max="7666" width="0" style="1" hidden="1" customWidth="1"/>
    <col min="7667" max="7667" width="14.28515625" style="1" customWidth="1"/>
    <col min="7668" max="7668" width="7.5703125" style="1" customWidth="1"/>
    <col min="7669" max="7669" width="0" style="1" hidden="1" customWidth="1"/>
    <col min="7670" max="7671" width="14.28515625" style="1" customWidth="1"/>
    <col min="7672" max="7672" width="20.85546875" style="1" customWidth="1"/>
    <col min="7673" max="7673" width="14.42578125" style="1" customWidth="1"/>
    <col min="7674" max="7674" width="15" style="1" customWidth="1"/>
    <col min="7675" max="7675" width="2.7109375" style="1" customWidth="1"/>
    <col min="7676" max="7676" width="11.7109375" style="1" customWidth="1"/>
    <col min="7677" max="7677" width="11.5703125" style="1" customWidth="1"/>
    <col min="7678" max="7678" width="2.28515625" style="1" customWidth="1"/>
    <col min="7679" max="7679" width="41" style="1" customWidth="1"/>
    <col min="7680" max="7680" width="14.28515625" style="1" customWidth="1"/>
    <col min="7681" max="7682" width="11.5703125" style="1" customWidth="1"/>
    <col min="7683" max="7683" width="21.85546875" style="1" customWidth="1"/>
    <col min="7684" max="7875" width="11.42578125" style="1"/>
    <col min="7876" max="7876" width="21.85546875" style="1" customWidth="1"/>
    <col min="7877" max="7877" width="13.85546875" style="1" customWidth="1"/>
    <col min="7878" max="7878" width="38.7109375" style="1" customWidth="1"/>
    <col min="7879" max="7879" width="3" style="1" bestFit="1" customWidth="1"/>
    <col min="7880" max="7880" width="32.28515625" style="1" customWidth="1"/>
    <col min="7881" max="7881" width="46.28515625" style="1" customWidth="1"/>
    <col min="7882" max="7882" width="19" style="1" customWidth="1"/>
    <col min="7883" max="7883" width="0" style="1" hidden="1" customWidth="1"/>
    <col min="7884" max="7884" width="17.7109375" style="1" customWidth="1"/>
    <col min="7885" max="7885" width="0" style="1" hidden="1" customWidth="1"/>
    <col min="7886" max="7886" width="22.28515625" style="1" customWidth="1"/>
    <col min="7887" max="7887" width="5.28515625" style="1" customWidth="1"/>
    <col min="7888" max="7888" width="36.28515625" style="1" customWidth="1"/>
    <col min="7889" max="7889" width="5.7109375" style="1" customWidth="1"/>
    <col min="7890" max="7890" width="0" style="1" hidden="1" customWidth="1"/>
    <col min="7891" max="7891" width="20.7109375" style="1" customWidth="1"/>
    <col min="7892" max="7892" width="4.85546875" style="1" customWidth="1"/>
    <col min="7893" max="7893" width="0" style="1" hidden="1" customWidth="1"/>
    <col min="7894" max="7894" width="24.7109375" style="1" customWidth="1"/>
    <col min="7895" max="7895" width="12.28515625" style="1" customWidth="1"/>
    <col min="7896" max="7896" width="0" style="1" hidden="1" customWidth="1"/>
    <col min="7897" max="7897" width="3.42578125" style="1" customWidth="1"/>
    <col min="7898" max="7898" width="0" style="1" hidden="1" customWidth="1"/>
    <col min="7899" max="7899" width="17.7109375" style="1" customWidth="1"/>
    <col min="7900" max="7900" width="3.42578125" style="1" customWidth="1"/>
    <col min="7901" max="7901" width="0" style="1" hidden="1" customWidth="1"/>
    <col min="7902" max="7902" width="23.7109375" style="1" customWidth="1"/>
    <col min="7903" max="7903" width="10" style="1" customWidth="1"/>
    <col min="7904" max="7904" width="0" style="1" hidden="1" customWidth="1"/>
    <col min="7905" max="7906" width="14.7109375" style="1" customWidth="1"/>
    <col min="7907" max="7907" width="12.85546875" style="1" customWidth="1"/>
    <col min="7908" max="7908" width="3.28515625" style="1" customWidth="1"/>
    <col min="7909" max="7909" width="30.28515625" style="1" customWidth="1"/>
    <col min="7910" max="7910" width="5" style="1" customWidth="1"/>
    <col min="7911" max="7911" width="0" style="1" hidden="1" customWidth="1"/>
    <col min="7912" max="7912" width="14.28515625" style="1" customWidth="1"/>
    <col min="7913" max="7913" width="5.7109375" style="1" customWidth="1"/>
    <col min="7914" max="7914" width="0" style="1" hidden="1" customWidth="1"/>
    <col min="7915" max="7915" width="17.28515625" style="1" customWidth="1"/>
    <col min="7916" max="7916" width="12.7109375" style="1" customWidth="1"/>
    <col min="7917" max="7917" width="0" style="1" hidden="1" customWidth="1"/>
    <col min="7918" max="7918" width="5.28515625" style="1" customWidth="1"/>
    <col min="7919" max="7919" width="0" style="1" hidden="1" customWidth="1"/>
    <col min="7920" max="7920" width="17" style="1" customWidth="1"/>
    <col min="7921" max="7921" width="6.28515625" style="1" customWidth="1"/>
    <col min="7922" max="7922" width="0" style="1" hidden="1" customWidth="1"/>
    <col min="7923" max="7923" width="14.28515625" style="1" customWidth="1"/>
    <col min="7924" max="7924" width="7.5703125" style="1" customWidth="1"/>
    <col min="7925" max="7925" width="0" style="1" hidden="1" customWidth="1"/>
    <col min="7926" max="7927" width="14.28515625" style="1" customWidth="1"/>
    <col min="7928" max="7928" width="20.85546875" style="1" customWidth="1"/>
    <col min="7929" max="7929" width="14.42578125" style="1" customWidth="1"/>
    <col min="7930" max="7930" width="15" style="1" customWidth="1"/>
    <col min="7931" max="7931" width="2.7109375" style="1" customWidth="1"/>
    <col min="7932" max="7932" width="11.7109375" style="1" customWidth="1"/>
    <col min="7933" max="7933" width="11.5703125" style="1" customWidth="1"/>
    <col min="7934" max="7934" width="2.28515625" style="1" customWidth="1"/>
    <col min="7935" max="7935" width="41" style="1" customWidth="1"/>
    <col min="7936" max="7936" width="14.28515625" style="1" customWidth="1"/>
    <col min="7937" max="7938" width="11.5703125" style="1" customWidth="1"/>
    <col min="7939" max="7939" width="21.85546875" style="1" customWidth="1"/>
    <col min="7940" max="8131" width="11.42578125" style="1"/>
    <col min="8132" max="8132" width="21.85546875" style="1" customWidth="1"/>
    <col min="8133" max="8133" width="13.85546875" style="1" customWidth="1"/>
    <col min="8134" max="8134" width="38.7109375" style="1" customWidth="1"/>
    <col min="8135" max="8135" width="3" style="1" bestFit="1" customWidth="1"/>
    <col min="8136" max="8136" width="32.28515625" style="1" customWidth="1"/>
    <col min="8137" max="8137" width="46.28515625" style="1" customWidth="1"/>
    <col min="8138" max="8138" width="19" style="1" customWidth="1"/>
    <col min="8139" max="8139" width="0" style="1" hidden="1" customWidth="1"/>
    <col min="8140" max="8140" width="17.7109375" style="1" customWidth="1"/>
    <col min="8141" max="8141" width="0" style="1" hidden="1" customWidth="1"/>
    <col min="8142" max="8142" width="22.28515625" style="1" customWidth="1"/>
    <col min="8143" max="8143" width="5.28515625" style="1" customWidth="1"/>
    <col min="8144" max="8144" width="36.28515625" style="1" customWidth="1"/>
    <col min="8145" max="8145" width="5.7109375" style="1" customWidth="1"/>
    <col min="8146" max="8146" width="0" style="1" hidden="1" customWidth="1"/>
    <col min="8147" max="8147" width="20.7109375" style="1" customWidth="1"/>
    <col min="8148" max="8148" width="4.85546875" style="1" customWidth="1"/>
    <col min="8149" max="8149" width="0" style="1" hidden="1" customWidth="1"/>
    <col min="8150" max="8150" width="24.7109375" style="1" customWidth="1"/>
    <col min="8151" max="8151" width="12.28515625" style="1" customWidth="1"/>
    <col min="8152" max="8152" width="0" style="1" hidden="1" customWidth="1"/>
    <col min="8153" max="8153" width="3.42578125" style="1" customWidth="1"/>
    <col min="8154" max="8154" width="0" style="1" hidden="1" customWidth="1"/>
    <col min="8155" max="8155" width="17.7109375" style="1" customWidth="1"/>
    <col min="8156" max="8156" width="3.42578125" style="1" customWidth="1"/>
    <col min="8157" max="8157" width="0" style="1" hidden="1" customWidth="1"/>
    <col min="8158" max="8158" width="23.7109375" style="1" customWidth="1"/>
    <col min="8159" max="8159" width="10" style="1" customWidth="1"/>
    <col min="8160" max="8160" width="0" style="1" hidden="1" customWidth="1"/>
    <col min="8161" max="8162" width="14.7109375" style="1" customWidth="1"/>
    <col min="8163" max="8163" width="12.85546875" style="1" customWidth="1"/>
    <col min="8164" max="8164" width="3.28515625" style="1" customWidth="1"/>
    <col min="8165" max="8165" width="30.28515625" style="1" customWidth="1"/>
    <col min="8166" max="8166" width="5" style="1" customWidth="1"/>
    <col min="8167" max="8167" width="0" style="1" hidden="1" customWidth="1"/>
    <col min="8168" max="8168" width="14.28515625" style="1" customWidth="1"/>
    <col min="8169" max="8169" width="5.7109375" style="1" customWidth="1"/>
    <col min="8170" max="8170" width="0" style="1" hidden="1" customWidth="1"/>
    <col min="8171" max="8171" width="17.28515625" style="1" customWidth="1"/>
    <col min="8172" max="8172" width="12.7109375" style="1" customWidth="1"/>
    <col min="8173" max="8173" width="0" style="1" hidden="1" customWidth="1"/>
    <col min="8174" max="8174" width="5.28515625" style="1" customWidth="1"/>
    <col min="8175" max="8175" width="0" style="1" hidden="1" customWidth="1"/>
    <col min="8176" max="8176" width="17" style="1" customWidth="1"/>
    <col min="8177" max="8177" width="6.28515625" style="1" customWidth="1"/>
    <col min="8178" max="8178" width="0" style="1" hidden="1" customWidth="1"/>
    <col min="8179" max="8179" width="14.28515625" style="1" customWidth="1"/>
    <col min="8180" max="8180" width="7.5703125" style="1" customWidth="1"/>
    <col min="8181" max="8181" width="0" style="1" hidden="1" customWidth="1"/>
    <col min="8182" max="8183" width="14.28515625" style="1" customWidth="1"/>
    <col min="8184" max="8184" width="20.85546875" style="1" customWidth="1"/>
    <col min="8185" max="8185" width="14.42578125" style="1" customWidth="1"/>
    <col min="8186" max="8186" width="15" style="1" customWidth="1"/>
    <col min="8187" max="8187" width="2.7109375" style="1" customWidth="1"/>
    <col min="8188" max="8188" width="11.7109375" style="1" customWidth="1"/>
    <col min="8189" max="8189" width="11.5703125" style="1" customWidth="1"/>
    <col min="8190" max="8190" width="2.28515625" style="1" customWidth="1"/>
    <col min="8191" max="8191" width="41" style="1" customWidth="1"/>
    <col min="8192" max="8192" width="14.28515625" style="1" customWidth="1"/>
    <col min="8193" max="8194" width="11.5703125" style="1" customWidth="1"/>
    <col min="8195" max="8195" width="21.85546875" style="1" customWidth="1"/>
    <col min="8196" max="8387" width="11.42578125" style="1"/>
    <col min="8388" max="8388" width="21.85546875" style="1" customWidth="1"/>
    <col min="8389" max="8389" width="13.85546875" style="1" customWidth="1"/>
    <col min="8390" max="8390" width="38.7109375" style="1" customWidth="1"/>
    <col min="8391" max="8391" width="3" style="1" bestFit="1" customWidth="1"/>
    <col min="8392" max="8392" width="32.28515625" style="1" customWidth="1"/>
    <col min="8393" max="8393" width="46.28515625" style="1" customWidth="1"/>
    <col min="8394" max="8394" width="19" style="1" customWidth="1"/>
    <col min="8395" max="8395" width="0" style="1" hidden="1" customWidth="1"/>
    <col min="8396" max="8396" width="17.7109375" style="1" customWidth="1"/>
    <col min="8397" max="8397" width="0" style="1" hidden="1" customWidth="1"/>
    <col min="8398" max="8398" width="22.28515625" style="1" customWidth="1"/>
    <col min="8399" max="8399" width="5.28515625" style="1" customWidth="1"/>
    <col min="8400" max="8400" width="36.28515625" style="1" customWidth="1"/>
    <col min="8401" max="8401" width="5.7109375" style="1" customWidth="1"/>
    <col min="8402" max="8402" width="0" style="1" hidden="1" customWidth="1"/>
    <col min="8403" max="8403" width="20.7109375" style="1" customWidth="1"/>
    <col min="8404" max="8404" width="4.85546875" style="1" customWidth="1"/>
    <col min="8405" max="8405" width="0" style="1" hidden="1" customWidth="1"/>
    <col min="8406" max="8406" width="24.7109375" style="1" customWidth="1"/>
    <col min="8407" max="8407" width="12.28515625" style="1" customWidth="1"/>
    <col min="8408" max="8408" width="0" style="1" hidden="1" customWidth="1"/>
    <col min="8409" max="8409" width="3.42578125" style="1" customWidth="1"/>
    <col min="8410" max="8410" width="0" style="1" hidden="1" customWidth="1"/>
    <col min="8411" max="8411" width="17.7109375" style="1" customWidth="1"/>
    <col min="8412" max="8412" width="3.42578125" style="1" customWidth="1"/>
    <col min="8413" max="8413" width="0" style="1" hidden="1" customWidth="1"/>
    <col min="8414" max="8414" width="23.7109375" style="1" customWidth="1"/>
    <col min="8415" max="8415" width="10" style="1" customWidth="1"/>
    <col min="8416" max="8416" width="0" style="1" hidden="1" customWidth="1"/>
    <col min="8417" max="8418" width="14.7109375" style="1" customWidth="1"/>
    <col min="8419" max="8419" width="12.85546875" style="1" customWidth="1"/>
    <col min="8420" max="8420" width="3.28515625" style="1" customWidth="1"/>
    <col min="8421" max="8421" width="30.28515625" style="1" customWidth="1"/>
    <col min="8422" max="8422" width="5" style="1" customWidth="1"/>
    <col min="8423" max="8423" width="0" style="1" hidden="1" customWidth="1"/>
    <col min="8424" max="8424" width="14.28515625" style="1" customWidth="1"/>
    <col min="8425" max="8425" width="5.7109375" style="1" customWidth="1"/>
    <col min="8426" max="8426" width="0" style="1" hidden="1" customWidth="1"/>
    <col min="8427" max="8427" width="17.28515625" style="1" customWidth="1"/>
    <col min="8428" max="8428" width="12.7109375" style="1" customWidth="1"/>
    <col min="8429" max="8429" width="0" style="1" hidden="1" customWidth="1"/>
    <col min="8430" max="8430" width="5.28515625" style="1" customWidth="1"/>
    <col min="8431" max="8431" width="0" style="1" hidden="1" customWidth="1"/>
    <col min="8432" max="8432" width="17" style="1" customWidth="1"/>
    <col min="8433" max="8433" width="6.28515625" style="1" customWidth="1"/>
    <col min="8434" max="8434" width="0" style="1" hidden="1" customWidth="1"/>
    <col min="8435" max="8435" width="14.28515625" style="1" customWidth="1"/>
    <col min="8436" max="8436" width="7.5703125" style="1" customWidth="1"/>
    <col min="8437" max="8437" width="0" style="1" hidden="1" customWidth="1"/>
    <col min="8438" max="8439" width="14.28515625" style="1" customWidth="1"/>
    <col min="8440" max="8440" width="20.85546875" style="1" customWidth="1"/>
    <col min="8441" max="8441" width="14.42578125" style="1" customWidth="1"/>
    <col min="8442" max="8442" width="15" style="1" customWidth="1"/>
    <col min="8443" max="8443" width="2.7109375" style="1" customWidth="1"/>
    <col min="8444" max="8444" width="11.7109375" style="1" customWidth="1"/>
    <col min="8445" max="8445" width="11.5703125" style="1" customWidth="1"/>
    <col min="8446" max="8446" width="2.28515625" style="1" customWidth="1"/>
    <col min="8447" max="8447" width="41" style="1" customWidth="1"/>
    <col min="8448" max="8448" width="14.28515625" style="1" customWidth="1"/>
    <col min="8449" max="8450" width="11.5703125" style="1" customWidth="1"/>
    <col min="8451" max="8451" width="21.85546875" style="1" customWidth="1"/>
    <col min="8452" max="8643" width="11.42578125" style="1"/>
    <col min="8644" max="8644" width="21.85546875" style="1" customWidth="1"/>
    <col min="8645" max="8645" width="13.85546875" style="1" customWidth="1"/>
    <col min="8646" max="8646" width="38.7109375" style="1" customWidth="1"/>
    <col min="8647" max="8647" width="3" style="1" bestFit="1" customWidth="1"/>
    <col min="8648" max="8648" width="32.28515625" style="1" customWidth="1"/>
    <col min="8649" max="8649" width="46.28515625" style="1" customWidth="1"/>
    <col min="8650" max="8650" width="19" style="1" customWidth="1"/>
    <col min="8651" max="8651" width="0" style="1" hidden="1" customWidth="1"/>
    <col min="8652" max="8652" width="17.7109375" style="1" customWidth="1"/>
    <col min="8653" max="8653" width="0" style="1" hidden="1" customWidth="1"/>
    <col min="8654" max="8654" width="22.28515625" style="1" customWidth="1"/>
    <col min="8655" max="8655" width="5.28515625" style="1" customWidth="1"/>
    <col min="8656" max="8656" width="36.28515625" style="1" customWidth="1"/>
    <col min="8657" max="8657" width="5.7109375" style="1" customWidth="1"/>
    <col min="8658" max="8658" width="0" style="1" hidden="1" customWidth="1"/>
    <col min="8659" max="8659" width="20.7109375" style="1" customWidth="1"/>
    <col min="8660" max="8660" width="4.85546875" style="1" customWidth="1"/>
    <col min="8661" max="8661" width="0" style="1" hidden="1" customWidth="1"/>
    <col min="8662" max="8662" width="24.7109375" style="1" customWidth="1"/>
    <col min="8663" max="8663" width="12.28515625" style="1" customWidth="1"/>
    <col min="8664" max="8664" width="0" style="1" hidden="1" customWidth="1"/>
    <col min="8665" max="8665" width="3.42578125" style="1" customWidth="1"/>
    <col min="8666" max="8666" width="0" style="1" hidden="1" customWidth="1"/>
    <col min="8667" max="8667" width="17.7109375" style="1" customWidth="1"/>
    <col min="8668" max="8668" width="3.42578125" style="1" customWidth="1"/>
    <col min="8669" max="8669" width="0" style="1" hidden="1" customWidth="1"/>
    <col min="8670" max="8670" width="23.7109375" style="1" customWidth="1"/>
    <col min="8671" max="8671" width="10" style="1" customWidth="1"/>
    <col min="8672" max="8672" width="0" style="1" hidden="1" customWidth="1"/>
    <col min="8673" max="8674" width="14.7109375" style="1" customWidth="1"/>
    <col min="8675" max="8675" width="12.85546875" style="1" customWidth="1"/>
    <col min="8676" max="8676" width="3.28515625" style="1" customWidth="1"/>
    <col min="8677" max="8677" width="30.28515625" style="1" customWidth="1"/>
    <col min="8678" max="8678" width="5" style="1" customWidth="1"/>
    <col min="8679" max="8679" width="0" style="1" hidden="1" customWidth="1"/>
    <col min="8680" max="8680" width="14.28515625" style="1" customWidth="1"/>
    <col min="8681" max="8681" width="5.7109375" style="1" customWidth="1"/>
    <col min="8682" max="8682" width="0" style="1" hidden="1" customWidth="1"/>
    <col min="8683" max="8683" width="17.28515625" style="1" customWidth="1"/>
    <col min="8684" max="8684" width="12.7109375" style="1" customWidth="1"/>
    <col min="8685" max="8685" width="0" style="1" hidden="1" customWidth="1"/>
    <col min="8686" max="8686" width="5.28515625" style="1" customWidth="1"/>
    <col min="8687" max="8687" width="0" style="1" hidden="1" customWidth="1"/>
    <col min="8688" max="8688" width="17" style="1" customWidth="1"/>
    <col min="8689" max="8689" width="6.28515625" style="1" customWidth="1"/>
    <col min="8690" max="8690" width="0" style="1" hidden="1" customWidth="1"/>
    <col min="8691" max="8691" width="14.28515625" style="1" customWidth="1"/>
    <col min="8692" max="8692" width="7.5703125" style="1" customWidth="1"/>
    <col min="8693" max="8693" width="0" style="1" hidden="1" customWidth="1"/>
    <col min="8694" max="8695" width="14.28515625" style="1" customWidth="1"/>
    <col min="8696" max="8696" width="20.85546875" style="1" customWidth="1"/>
    <col min="8697" max="8697" width="14.42578125" style="1" customWidth="1"/>
    <col min="8698" max="8698" width="15" style="1" customWidth="1"/>
    <col min="8699" max="8699" width="2.7109375" style="1" customWidth="1"/>
    <col min="8700" max="8700" width="11.7109375" style="1" customWidth="1"/>
    <col min="8701" max="8701" width="11.5703125" style="1" customWidth="1"/>
    <col min="8702" max="8702" width="2.28515625" style="1" customWidth="1"/>
    <col min="8703" max="8703" width="41" style="1" customWidth="1"/>
    <col min="8704" max="8704" width="14.28515625" style="1" customWidth="1"/>
    <col min="8705" max="8706" width="11.5703125" style="1" customWidth="1"/>
    <col min="8707" max="8707" width="21.85546875" style="1" customWidth="1"/>
    <col min="8708" max="8899" width="11.42578125" style="1"/>
    <col min="8900" max="8900" width="21.85546875" style="1" customWidth="1"/>
    <col min="8901" max="8901" width="13.85546875" style="1" customWidth="1"/>
    <col min="8902" max="8902" width="38.7109375" style="1" customWidth="1"/>
    <col min="8903" max="8903" width="3" style="1" bestFit="1" customWidth="1"/>
    <col min="8904" max="8904" width="32.28515625" style="1" customWidth="1"/>
    <col min="8905" max="8905" width="46.28515625" style="1" customWidth="1"/>
    <col min="8906" max="8906" width="19" style="1" customWidth="1"/>
    <col min="8907" max="8907" width="0" style="1" hidden="1" customWidth="1"/>
    <col min="8908" max="8908" width="17.7109375" style="1" customWidth="1"/>
    <col min="8909" max="8909" width="0" style="1" hidden="1" customWidth="1"/>
    <col min="8910" max="8910" width="22.28515625" style="1" customWidth="1"/>
    <col min="8911" max="8911" width="5.28515625" style="1" customWidth="1"/>
    <col min="8912" max="8912" width="36.28515625" style="1" customWidth="1"/>
    <col min="8913" max="8913" width="5.7109375" style="1" customWidth="1"/>
    <col min="8914" max="8914" width="0" style="1" hidden="1" customWidth="1"/>
    <col min="8915" max="8915" width="20.7109375" style="1" customWidth="1"/>
    <col min="8916" max="8916" width="4.85546875" style="1" customWidth="1"/>
    <col min="8917" max="8917" width="0" style="1" hidden="1" customWidth="1"/>
    <col min="8918" max="8918" width="24.7109375" style="1" customWidth="1"/>
    <col min="8919" max="8919" width="12.28515625" style="1" customWidth="1"/>
    <col min="8920" max="8920" width="0" style="1" hidden="1" customWidth="1"/>
    <col min="8921" max="8921" width="3.42578125" style="1" customWidth="1"/>
    <col min="8922" max="8922" width="0" style="1" hidden="1" customWidth="1"/>
    <col min="8923" max="8923" width="17.7109375" style="1" customWidth="1"/>
    <col min="8924" max="8924" width="3.42578125" style="1" customWidth="1"/>
    <col min="8925" max="8925" width="0" style="1" hidden="1" customWidth="1"/>
    <col min="8926" max="8926" width="23.7109375" style="1" customWidth="1"/>
    <col min="8927" max="8927" width="10" style="1" customWidth="1"/>
    <col min="8928" max="8928" width="0" style="1" hidden="1" customWidth="1"/>
    <col min="8929" max="8930" width="14.7109375" style="1" customWidth="1"/>
    <col min="8931" max="8931" width="12.85546875" style="1" customWidth="1"/>
    <col min="8932" max="8932" width="3.28515625" style="1" customWidth="1"/>
    <col min="8933" max="8933" width="30.28515625" style="1" customWidth="1"/>
    <col min="8934" max="8934" width="5" style="1" customWidth="1"/>
    <col min="8935" max="8935" width="0" style="1" hidden="1" customWidth="1"/>
    <col min="8936" max="8936" width="14.28515625" style="1" customWidth="1"/>
    <col min="8937" max="8937" width="5.7109375" style="1" customWidth="1"/>
    <col min="8938" max="8938" width="0" style="1" hidden="1" customWidth="1"/>
    <col min="8939" max="8939" width="17.28515625" style="1" customWidth="1"/>
    <col min="8940" max="8940" width="12.7109375" style="1" customWidth="1"/>
    <col min="8941" max="8941" width="0" style="1" hidden="1" customWidth="1"/>
    <col min="8942" max="8942" width="5.28515625" style="1" customWidth="1"/>
    <col min="8943" max="8943" width="0" style="1" hidden="1" customWidth="1"/>
    <col min="8944" max="8944" width="17" style="1" customWidth="1"/>
    <col min="8945" max="8945" width="6.28515625" style="1" customWidth="1"/>
    <col min="8946" max="8946" width="0" style="1" hidden="1" customWidth="1"/>
    <col min="8947" max="8947" width="14.28515625" style="1" customWidth="1"/>
    <col min="8948" max="8948" width="7.5703125" style="1" customWidth="1"/>
    <col min="8949" max="8949" width="0" style="1" hidden="1" customWidth="1"/>
    <col min="8950" max="8951" width="14.28515625" style="1" customWidth="1"/>
    <col min="8952" max="8952" width="20.85546875" style="1" customWidth="1"/>
    <col min="8953" max="8953" width="14.42578125" style="1" customWidth="1"/>
    <col min="8954" max="8954" width="15" style="1" customWidth="1"/>
    <col min="8955" max="8955" width="2.7109375" style="1" customWidth="1"/>
    <col min="8956" max="8956" width="11.7109375" style="1" customWidth="1"/>
    <col min="8957" max="8957" width="11.5703125" style="1" customWidth="1"/>
    <col min="8958" max="8958" width="2.28515625" style="1" customWidth="1"/>
    <col min="8959" max="8959" width="41" style="1" customWidth="1"/>
    <col min="8960" max="8960" width="14.28515625" style="1" customWidth="1"/>
    <col min="8961" max="8962" width="11.5703125" style="1" customWidth="1"/>
    <col min="8963" max="8963" width="21.85546875" style="1" customWidth="1"/>
    <col min="8964" max="9155" width="11.42578125" style="1"/>
    <col min="9156" max="9156" width="21.85546875" style="1" customWidth="1"/>
    <col min="9157" max="9157" width="13.85546875" style="1" customWidth="1"/>
    <col min="9158" max="9158" width="38.7109375" style="1" customWidth="1"/>
    <col min="9159" max="9159" width="3" style="1" bestFit="1" customWidth="1"/>
    <col min="9160" max="9160" width="32.28515625" style="1" customWidth="1"/>
    <col min="9161" max="9161" width="46.28515625" style="1" customWidth="1"/>
    <col min="9162" max="9162" width="19" style="1" customWidth="1"/>
    <col min="9163" max="9163" width="0" style="1" hidden="1" customWidth="1"/>
    <col min="9164" max="9164" width="17.7109375" style="1" customWidth="1"/>
    <col min="9165" max="9165" width="0" style="1" hidden="1" customWidth="1"/>
    <col min="9166" max="9166" width="22.28515625" style="1" customWidth="1"/>
    <col min="9167" max="9167" width="5.28515625" style="1" customWidth="1"/>
    <col min="9168" max="9168" width="36.28515625" style="1" customWidth="1"/>
    <col min="9169" max="9169" width="5.7109375" style="1" customWidth="1"/>
    <col min="9170" max="9170" width="0" style="1" hidden="1" customWidth="1"/>
    <col min="9171" max="9171" width="20.7109375" style="1" customWidth="1"/>
    <col min="9172" max="9172" width="4.85546875" style="1" customWidth="1"/>
    <col min="9173" max="9173" width="0" style="1" hidden="1" customWidth="1"/>
    <col min="9174" max="9174" width="24.7109375" style="1" customWidth="1"/>
    <col min="9175" max="9175" width="12.28515625" style="1" customWidth="1"/>
    <col min="9176" max="9176" width="0" style="1" hidden="1" customWidth="1"/>
    <col min="9177" max="9177" width="3.42578125" style="1" customWidth="1"/>
    <col min="9178" max="9178" width="0" style="1" hidden="1" customWidth="1"/>
    <col min="9179" max="9179" width="17.7109375" style="1" customWidth="1"/>
    <col min="9180" max="9180" width="3.42578125" style="1" customWidth="1"/>
    <col min="9181" max="9181" width="0" style="1" hidden="1" customWidth="1"/>
    <col min="9182" max="9182" width="23.7109375" style="1" customWidth="1"/>
    <col min="9183" max="9183" width="10" style="1" customWidth="1"/>
    <col min="9184" max="9184" width="0" style="1" hidden="1" customWidth="1"/>
    <col min="9185" max="9186" width="14.7109375" style="1" customWidth="1"/>
    <col min="9187" max="9187" width="12.85546875" style="1" customWidth="1"/>
    <col min="9188" max="9188" width="3.28515625" style="1" customWidth="1"/>
    <col min="9189" max="9189" width="30.28515625" style="1" customWidth="1"/>
    <col min="9190" max="9190" width="5" style="1" customWidth="1"/>
    <col min="9191" max="9191" width="0" style="1" hidden="1" customWidth="1"/>
    <col min="9192" max="9192" width="14.28515625" style="1" customWidth="1"/>
    <col min="9193" max="9193" width="5.7109375" style="1" customWidth="1"/>
    <col min="9194" max="9194" width="0" style="1" hidden="1" customWidth="1"/>
    <col min="9195" max="9195" width="17.28515625" style="1" customWidth="1"/>
    <col min="9196" max="9196" width="12.7109375" style="1" customWidth="1"/>
    <col min="9197" max="9197" width="0" style="1" hidden="1" customWidth="1"/>
    <col min="9198" max="9198" width="5.28515625" style="1" customWidth="1"/>
    <col min="9199" max="9199" width="0" style="1" hidden="1" customWidth="1"/>
    <col min="9200" max="9200" width="17" style="1" customWidth="1"/>
    <col min="9201" max="9201" width="6.28515625" style="1" customWidth="1"/>
    <col min="9202" max="9202" width="0" style="1" hidden="1" customWidth="1"/>
    <col min="9203" max="9203" width="14.28515625" style="1" customWidth="1"/>
    <col min="9204" max="9204" width="7.5703125" style="1" customWidth="1"/>
    <col min="9205" max="9205" width="0" style="1" hidden="1" customWidth="1"/>
    <col min="9206" max="9207" width="14.28515625" style="1" customWidth="1"/>
    <col min="9208" max="9208" width="20.85546875" style="1" customWidth="1"/>
    <col min="9209" max="9209" width="14.42578125" style="1" customWidth="1"/>
    <col min="9210" max="9210" width="15" style="1" customWidth="1"/>
    <col min="9211" max="9211" width="2.7109375" style="1" customWidth="1"/>
    <col min="9212" max="9212" width="11.7109375" style="1" customWidth="1"/>
    <col min="9213" max="9213" width="11.5703125" style="1" customWidth="1"/>
    <col min="9214" max="9214" width="2.28515625" style="1" customWidth="1"/>
    <col min="9215" max="9215" width="41" style="1" customWidth="1"/>
    <col min="9216" max="9216" width="14.28515625" style="1" customWidth="1"/>
    <col min="9217" max="9218" width="11.5703125" style="1" customWidth="1"/>
    <col min="9219" max="9219" width="21.85546875" style="1" customWidth="1"/>
    <col min="9220" max="9411" width="11.42578125" style="1"/>
    <col min="9412" max="9412" width="21.85546875" style="1" customWidth="1"/>
    <col min="9413" max="9413" width="13.85546875" style="1" customWidth="1"/>
    <col min="9414" max="9414" width="38.7109375" style="1" customWidth="1"/>
    <col min="9415" max="9415" width="3" style="1" bestFit="1" customWidth="1"/>
    <col min="9416" max="9416" width="32.28515625" style="1" customWidth="1"/>
    <col min="9417" max="9417" width="46.28515625" style="1" customWidth="1"/>
    <col min="9418" max="9418" width="19" style="1" customWidth="1"/>
    <col min="9419" max="9419" width="0" style="1" hidden="1" customWidth="1"/>
    <col min="9420" max="9420" width="17.7109375" style="1" customWidth="1"/>
    <col min="9421" max="9421" width="0" style="1" hidden="1" customWidth="1"/>
    <col min="9422" max="9422" width="22.28515625" style="1" customWidth="1"/>
    <col min="9423" max="9423" width="5.28515625" style="1" customWidth="1"/>
    <col min="9424" max="9424" width="36.28515625" style="1" customWidth="1"/>
    <col min="9425" max="9425" width="5.7109375" style="1" customWidth="1"/>
    <col min="9426" max="9426" width="0" style="1" hidden="1" customWidth="1"/>
    <col min="9427" max="9427" width="20.7109375" style="1" customWidth="1"/>
    <col min="9428" max="9428" width="4.85546875" style="1" customWidth="1"/>
    <col min="9429" max="9429" width="0" style="1" hidden="1" customWidth="1"/>
    <col min="9430" max="9430" width="24.7109375" style="1" customWidth="1"/>
    <col min="9431" max="9431" width="12.28515625" style="1" customWidth="1"/>
    <col min="9432" max="9432" width="0" style="1" hidden="1" customWidth="1"/>
    <col min="9433" max="9433" width="3.42578125" style="1" customWidth="1"/>
    <col min="9434" max="9434" width="0" style="1" hidden="1" customWidth="1"/>
    <col min="9435" max="9435" width="17.7109375" style="1" customWidth="1"/>
    <col min="9436" max="9436" width="3.42578125" style="1" customWidth="1"/>
    <col min="9437" max="9437" width="0" style="1" hidden="1" customWidth="1"/>
    <col min="9438" max="9438" width="23.7109375" style="1" customWidth="1"/>
    <col min="9439" max="9439" width="10" style="1" customWidth="1"/>
    <col min="9440" max="9440" width="0" style="1" hidden="1" customWidth="1"/>
    <col min="9441" max="9442" width="14.7109375" style="1" customWidth="1"/>
    <col min="9443" max="9443" width="12.85546875" style="1" customWidth="1"/>
    <col min="9444" max="9444" width="3.28515625" style="1" customWidth="1"/>
    <col min="9445" max="9445" width="30.28515625" style="1" customWidth="1"/>
    <col min="9446" max="9446" width="5" style="1" customWidth="1"/>
    <col min="9447" max="9447" width="0" style="1" hidden="1" customWidth="1"/>
    <col min="9448" max="9448" width="14.28515625" style="1" customWidth="1"/>
    <col min="9449" max="9449" width="5.7109375" style="1" customWidth="1"/>
    <col min="9450" max="9450" width="0" style="1" hidden="1" customWidth="1"/>
    <col min="9451" max="9451" width="17.28515625" style="1" customWidth="1"/>
    <col min="9452" max="9452" width="12.7109375" style="1" customWidth="1"/>
    <col min="9453" max="9453" width="0" style="1" hidden="1" customWidth="1"/>
    <col min="9454" max="9454" width="5.28515625" style="1" customWidth="1"/>
    <col min="9455" max="9455" width="0" style="1" hidden="1" customWidth="1"/>
    <col min="9456" max="9456" width="17" style="1" customWidth="1"/>
    <col min="9457" max="9457" width="6.28515625" style="1" customWidth="1"/>
    <col min="9458" max="9458" width="0" style="1" hidden="1" customWidth="1"/>
    <col min="9459" max="9459" width="14.28515625" style="1" customWidth="1"/>
    <col min="9460" max="9460" width="7.5703125" style="1" customWidth="1"/>
    <col min="9461" max="9461" width="0" style="1" hidden="1" customWidth="1"/>
    <col min="9462" max="9463" width="14.28515625" style="1" customWidth="1"/>
    <col min="9464" max="9464" width="20.85546875" style="1" customWidth="1"/>
    <col min="9465" max="9465" width="14.42578125" style="1" customWidth="1"/>
    <col min="9466" max="9466" width="15" style="1" customWidth="1"/>
    <col min="9467" max="9467" width="2.7109375" style="1" customWidth="1"/>
    <col min="9468" max="9468" width="11.7109375" style="1" customWidth="1"/>
    <col min="9469" max="9469" width="11.5703125" style="1" customWidth="1"/>
    <col min="9470" max="9470" width="2.28515625" style="1" customWidth="1"/>
    <col min="9471" max="9471" width="41" style="1" customWidth="1"/>
    <col min="9472" max="9472" width="14.28515625" style="1" customWidth="1"/>
    <col min="9473" max="9474" width="11.5703125" style="1" customWidth="1"/>
    <col min="9475" max="9475" width="21.85546875" style="1" customWidth="1"/>
    <col min="9476" max="9667" width="11.42578125" style="1"/>
    <col min="9668" max="9668" width="21.85546875" style="1" customWidth="1"/>
    <col min="9669" max="9669" width="13.85546875" style="1" customWidth="1"/>
    <col min="9670" max="9670" width="38.7109375" style="1" customWidth="1"/>
    <col min="9671" max="9671" width="3" style="1" bestFit="1" customWidth="1"/>
    <col min="9672" max="9672" width="32.28515625" style="1" customWidth="1"/>
    <col min="9673" max="9673" width="46.28515625" style="1" customWidth="1"/>
    <col min="9674" max="9674" width="19" style="1" customWidth="1"/>
    <col min="9675" max="9675" width="0" style="1" hidden="1" customWidth="1"/>
    <col min="9676" max="9676" width="17.7109375" style="1" customWidth="1"/>
    <col min="9677" max="9677" width="0" style="1" hidden="1" customWidth="1"/>
    <col min="9678" max="9678" width="22.28515625" style="1" customWidth="1"/>
    <col min="9679" max="9679" width="5.28515625" style="1" customWidth="1"/>
    <col min="9680" max="9680" width="36.28515625" style="1" customWidth="1"/>
    <col min="9681" max="9681" width="5.7109375" style="1" customWidth="1"/>
    <col min="9682" max="9682" width="0" style="1" hidden="1" customWidth="1"/>
    <col min="9683" max="9683" width="20.7109375" style="1" customWidth="1"/>
    <col min="9684" max="9684" width="4.85546875" style="1" customWidth="1"/>
    <col min="9685" max="9685" width="0" style="1" hidden="1" customWidth="1"/>
    <col min="9686" max="9686" width="24.7109375" style="1" customWidth="1"/>
    <col min="9687" max="9687" width="12.28515625" style="1" customWidth="1"/>
    <col min="9688" max="9688" width="0" style="1" hidden="1" customWidth="1"/>
    <col min="9689" max="9689" width="3.42578125" style="1" customWidth="1"/>
    <col min="9690" max="9690" width="0" style="1" hidden="1" customWidth="1"/>
    <col min="9691" max="9691" width="17.7109375" style="1" customWidth="1"/>
    <col min="9692" max="9692" width="3.42578125" style="1" customWidth="1"/>
    <col min="9693" max="9693" width="0" style="1" hidden="1" customWidth="1"/>
    <col min="9694" max="9694" width="23.7109375" style="1" customWidth="1"/>
    <col min="9695" max="9695" width="10" style="1" customWidth="1"/>
    <col min="9696" max="9696" width="0" style="1" hidden="1" customWidth="1"/>
    <col min="9697" max="9698" width="14.7109375" style="1" customWidth="1"/>
    <col min="9699" max="9699" width="12.85546875" style="1" customWidth="1"/>
    <col min="9700" max="9700" width="3.28515625" style="1" customWidth="1"/>
    <col min="9701" max="9701" width="30.28515625" style="1" customWidth="1"/>
    <col min="9702" max="9702" width="5" style="1" customWidth="1"/>
    <col min="9703" max="9703" width="0" style="1" hidden="1" customWidth="1"/>
    <col min="9704" max="9704" width="14.28515625" style="1" customWidth="1"/>
    <col min="9705" max="9705" width="5.7109375" style="1" customWidth="1"/>
    <col min="9706" max="9706" width="0" style="1" hidden="1" customWidth="1"/>
    <col min="9707" max="9707" width="17.28515625" style="1" customWidth="1"/>
    <col min="9708" max="9708" width="12.7109375" style="1" customWidth="1"/>
    <col min="9709" max="9709" width="0" style="1" hidden="1" customWidth="1"/>
    <col min="9710" max="9710" width="5.28515625" style="1" customWidth="1"/>
    <col min="9711" max="9711" width="0" style="1" hidden="1" customWidth="1"/>
    <col min="9712" max="9712" width="17" style="1" customWidth="1"/>
    <col min="9713" max="9713" width="6.28515625" style="1" customWidth="1"/>
    <col min="9714" max="9714" width="0" style="1" hidden="1" customWidth="1"/>
    <col min="9715" max="9715" width="14.28515625" style="1" customWidth="1"/>
    <col min="9716" max="9716" width="7.5703125" style="1" customWidth="1"/>
    <col min="9717" max="9717" width="0" style="1" hidden="1" customWidth="1"/>
    <col min="9718" max="9719" width="14.28515625" style="1" customWidth="1"/>
    <col min="9720" max="9720" width="20.85546875" style="1" customWidth="1"/>
    <col min="9721" max="9721" width="14.42578125" style="1" customWidth="1"/>
    <col min="9722" max="9722" width="15" style="1" customWidth="1"/>
    <col min="9723" max="9723" width="2.7109375" style="1" customWidth="1"/>
    <col min="9724" max="9724" width="11.7109375" style="1" customWidth="1"/>
    <col min="9725" max="9725" width="11.5703125" style="1" customWidth="1"/>
    <col min="9726" max="9726" width="2.28515625" style="1" customWidth="1"/>
    <col min="9727" max="9727" width="41" style="1" customWidth="1"/>
    <col min="9728" max="9728" width="14.28515625" style="1" customWidth="1"/>
    <col min="9729" max="9730" width="11.5703125" style="1" customWidth="1"/>
    <col min="9731" max="9731" width="21.85546875" style="1" customWidth="1"/>
    <col min="9732" max="9923" width="11.42578125" style="1"/>
    <col min="9924" max="9924" width="21.85546875" style="1" customWidth="1"/>
    <col min="9925" max="9925" width="13.85546875" style="1" customWidth="1"/>
    <col min="9926" max="9926" width="38.7109375" style="1" customWidth="1"/>
    <col min="9927" max="9927" width="3" style="1" bestFit="1" customWidth="1"/>
    <col min="9928" max="9928" width="32.28515625" style="1" customWidth="1"/>
    <col min="9929" max="9929" width="46.28515625" style="1" customWidth="1"/>
    <col min="9930" max="9930" width="19" style="1" customWidth="1"/>
    <col min="9931" max="9931" width="0" style="1" hidden="1" customWidth="1"/>
    <col min="9932" max="9932" width="17.7109375" style="1" customWidth="1"/>
    <col min="9933" max="9933" width="0" style="1" hidden="1" customWidth="1"/>
    <col min="9934" max="9934" width="22.28515625" style="1" customWidth="1"/>
    <col min="9935" max="9935" width="5.28515625" style="1" customWidth="1"/>
    <col min="9936" max="9936" width="36.28515625" style="1" customWidth="1"/>
    <col min="9937" max="9937" width="5.7109375" style="1" customWidth="1"/>
    <col min="9938" max="9938" width="0" style="1" hidden="1" customWidth="1"/>
    <col min="9939" max="9939" width="20.7109375" style="1" customWidth="1"/>
    <col min="9940" max="9940" width="4.85546875" style="1" customWidth="1"/>
    <col min="9941" max="9941" width="0" style="1" hidden="1" customWidth="1"/>
    <col min="9942" max="9942" width="24.7109375" style="1" customWidth="1"/>
    <col min="9943" max="9943" width="12.28515625" style="1" customWidth="1"/>
    <col min="9944" max="9944" width="0" style="1" hidden="1" customWidth="1"/>
    <col min="9945" max="9945" width="3.42578125" style="1" customWidth="1"/>
    <col min="9946" max="9946" width="0" style="1" hidden="1" customWidth="1"/>
    <col min="9947" max="9947" width="17.7109375" style="1" customWidth="1"/>
    <col min="9948" max="9948" width="3.42578125" style="1" customWidth="1"/>
    <col min="9949" max="9949" width="0" style="1" hidden="1" customWidth="1"/>
    <col min="9950" max="9950" width="23.7109375" style="1" customWidth="1"/>
    <col min="9951" max="9951" width="10" style="1" customWidth="1"/>
    <col min="9952" max="9952" width="0" style="1" hidden="1" customWidth="1"/>
    <col min="9953" max="9954" width="14.7109375" style="1" customWidth="1"/>
    <col min="9955" max="9955" width="12.85546875" style="1" customWidth="1"/>
    <col min="9956" max="9956" width="3.28515625" style="1" customWidth="1"/>
    <col min="9957" max="9957" width="30.28515625" style="1" customWidth="1"/>
    <col min="9958" max="9958" width="5" style="1" customWidth="1"/>
    <col min="9959" max="9959" width="0" style="1" hidden="1" customWidth="1"/>
    <col min="9960" max="9960" width="14.28515625" style="1" customWidth="1"/>
    <col min="9961" max="9961" width="5.7109375" style="1" customWidth="1"/>
    <col min="9962" max="9962" width="0" style="1" hidden="1" customWidth="1"/>
    <col min="9963" max="9963" width="17.28515625" style="1" customWidth="1"/>
    <col min="9964" max="9964" width="12.7109375" style="1" customWidth="1"/>
    <col min="9965" max="9965" width="0" style="1" hidden="1" customWidth="1"/>
    <col min="9966" max="9966" width="5.28515625" style="1" customWidth="1"/>
    <col min="9967" max="9967" width="0" style="1" hidden="1" customWidth="1"/>
    <col min="9968" max="9968" width="17" style="1" customWidth="1"/>
    <col min="9969" max="9969" width="6.28515625" style="1" customWidth="1"/>
    <col min="9970" max="9970" width="0" style="1" hidden="1" customWidth="1"/>
    <col min="9971" max="9971" width="14.28515625" style="1" customWidth="1"/>
    <col min="9972" max="9972" width="7.5703125" style="1" customWidth="1"/>
    <col min="9973" max="9973" width="0" style="1" hidden="1" customWidth="1"/>
    <col min="9974" max="9975" width="14.28515625" style="1" customWidth="1"/>
    <col min="9976" max="9976" width="20.85546875" style="1" customWidth="1"/>
    <col min="9977" max="9977" width="14.42578125" style="1" customWidth="1"/>
    <col min="9978" max="9978" width="15" style="1" customWidth="1"/>
    <col min="9979" max="9979" width="2.7109375" style="1" customWidth="1"/>
    <col min="9980" max="9980" width="11.7109375" style="1" customWidth="1"/>
    <col min="9981" max="9981" width="11.5703125" style="1" customWidth="1"/>
    <col min="9982" max="9982" width="2.28515625" style="1" customWidth="1"/>
    <col min="9983" max="9983" width="41" style="1" customWidth="1"/>
    <col min="9984" max="9984" width="14.28515625" style="1" customWidth="1"/>
    <col min="9985" max="9986" width="11.5703125" style="1" customWidth="1"/>
    <col min="9987" max="9987" width="21.85546875" style="1" customWidth="1"/>
    <col min="9988" max="10179" width="11.42578125" style="1"/>
    <col min="10180" max="10180" width="21.85546875" style="1" customWidth="1"/>
    <col min="10181" max="10181" width="13.85546875" style="1" customWidth="1"/>
    <col min="10182" max="10182" width="38.7109375" style="1" customWidth="1"/>
    <col min="10183" max="10183" width="3" style="1" bestFit="1" customWidth="1"/>
    <col min="10184" max="10184" width="32.28515625" style="1" customWidth="1"/>
    <col min="10185" max="10185" width="46.28515625" style="1" customWidth="1"/>
    <col min="10186" max="10186" width="19" style="1" customWidth="1"/>
    <col min="10187" max="10187" width="0" style="1" hidden="1" customWidth="1"/>
    <col min="10188" max="10188" width="17.7109375" style="1" customWidth="1"/>
    <col min="10189" max="10189" width="0" style="1" hidden="1" customWidth="1"/>
    <col min="10190" max="10190" width="22.28515625" style="1" customWidth="1"/>
    <col min="10191" max="10191" width="5.28515625" style="1" customWidth="1"/>
    <col min="10192" max="10192" width="36.28515625" style="1" customWidth="1"/>
    <col min="10193" max="10193" width="5.7109375" style="1" customWidth="1"/>
    <col min="10194" max="10194" width="0" style="1" hidden="1" customWidth="1"/>
    <col min="10195" max="10195" width="20.7109375" style="1" customWidth="1"/>
    <col min="10196" max="10196" width="4.85546875" style="1" customWidth="1"/>
    <col min="10197" max="10197" width="0" style="1" hidden="1" customWidth="1"/>
    <col min="10198" max="10198" width="24.7109375" style="1" customWidth="1"/>
    <col min="10199" max="10199" width="12.28515625" style="1" customWidth="1"/>
    <col min="10200" max="10200" width="0" style="1" hidden="1" customWidth="1"/>
    <col min="10201" max="10201" width="3.42578125" style="1" customWidth="1"/>
    <col min="10202" max="10202" width="0" style="1" hidden="1" customWidth="1"/>
    <col min="10203" max="10203" width="17.7109375" style="1" customWidth="1"/>
    <col min="10204" max="10204" width="3.42578125" style="1" customWidth="1"/>
    <col min="10205" max="10205" width="0" style="1" hidden="1" customWidth="1"/>
    <col min="10206" max="10206" width="23.7109375" style="1" customWidth="1"/>
    <col min="10207" max="10207" width="10" style="1" customWidth="1"/>
    <col min="10208" max="10208" width="0" style="1" hidden="1" customWidth="1"/>
    <col min="10209" max="10210" width="14.7109375" style="1" customWidth="1"/>
    <col min="10211" max="10211" width="12.85546875" style="1" customWidth="1"/>
    <col min="10212" max="10212" width="3.28515625" style="1" customWidth="1"/>
    <col min="10213" max="10213" width="30.28515625" style="1" customWidth="1"/>
    <col min="10214" max="10214" width="5" style="1" customWidth="1"/>
    <col min="10215" max="10215" width="0" style="1" hidden="1" customWidth="1"/>
    <col min="10216" max="10216" width="14.28515625" style="1" customWidth="1"/>
    <col min="10217" max="10217" width="5.7109375" style="1" customWidth="1"/>
    <col min="10218" max="10218" width="0" style="1" hidden="1" customWidth="1"/>
    <col min="10219" max="10219" width="17.28515625" style="1" customWidth="1"/>
    <col min="10220" max="10220" width="12.7109375" style="1" customWidth="1"/>
    <col min="10221" max="10221" width="0" style="1" hidden="1" customWidth="1"/>
    <col min="10222" max="10222" width="5.28515625" style="1" customWidth="1"/>
    <col min="10223" max="10223" width="0" style="1" hidden="1" customWidth="1"/>
    <col min="10224" max="10224" width="17" style="1" customWidth="1"/>
    <col min="10225" max="10225" width="6.28515625" style="1" customWidth="1"/>
    <col min="10226" max="10226" width="0" style="1" hidden="1" customWidth="1"/>
    <col min="10227" max="10227" width="14.28515625" style="1" customWidth="1"/>
    <col min="10228" max="10228" width="7.5703125" style="1" customWidth="1"/>
    <col min="10229" max="10229" width="0" style="1" hidden="1" customWidth="1"/>
    <col min="10230" max="10231" width="14.28515625" style="1" customWidth="1"/>
    <col min="10232" max="10232" width="20.85546875" style="1" customWidth="1"/>
    <col min="10233" max="10233" width="14.42578125" style="1" customWidth="1"/>
    <col min="10234" max="10234" width="15" style="1" customWidth="1"/>
    <col min="10235" max="10235" width="2.7109375" style="1" customWidth="1"/>
    <col min="10236" max="10236" width="11.7109375" style="1" customWidth="1"/>
    <col min="10237" max="10237" width="11.5703125" style="1" customWidth="1"/>
    <col min="10238" max="10238" width="2.28515625" style="1" customWidth="1"/>
    <col min="10239" max="10239" width="41" style="1" customWidth="1"/>
    <col min="10240" max="10240" width="14.28515625" style="1" customWidth="1"/>
    <col min="10241" max="10242" width="11.5703125" style="1" customWidth="1"/>
    <col min="10243" max="10243" width="21.85546875" style="1" customWidth="1"/>
    <col min="10244" max="10435" width="11.42578125" style="1"/>
    <col min="10436" max="10436" width="21.85546875" style="1" customWidth="1"/>
    <col min="10437" max="10437" width="13.85546875" style="1" customWidth="1"/>
    <col min="10438" max="10438" width="38.7109375" style="1" customWidth="1"/>
    <col min="10439" max="10439" width="3" style="1" bestFit="1" customWidth="1"/>
    <col min="10440" max="10440" width="32.28515625" style="1" customWidth="1"/>
    <col min="10441" max="10441" width="46.28515625" style="1" customWidth="1"/>
    <col min="10442" max="10442" width="19" style="1" customWidth="1"/>
    <col min="10443" max="10443" width="0" style="1" hidden="1" customWidth="1"/>
    <col min="10444" max="10444" width="17.7109375" style="1" customWidth="1"/>
    <col min="10445" max="10445" width="0" style="1" hidden="1" customWidth="1"/>
    <col min="10446" max="10446" width="22.28515625" style="1" customWidth="1"/>
    <col min="10447" max="10447" width="5.28515625" style="1" customWidth="1"/>
    <col min="10448" max="10448" width="36.28515625" style="1" customWidth="1"/>
    <col min="10449" max="10449" width="5.7109375" style="1" customWidth="1"/>
    <col min="10450" max="10450" width="0" style="1" hidden="1" customWidth="1"/>
    <col min="10451" max="10451" width="20.7109375" style="1" customWidth="1"/>
    <col min="10452" max="10452" width="4.85546875" style="1" customWidth="1"/>
    <col min="10453" max="10453" width="0" style="1" hidden="1" customWidth="1"/>
    <col min="10454" max="10454" width="24.7109375" style="1" customWidth="1"/>
    <col min="10455" max="10455" width="12.28515625" style="1" customWidth="1"/>
    <col min="10456" max="10456" width="0" style="1" hidden="1" customWidth="1"/>
    <col min="10457" max="10457" width="3.42578125" style="1" customWidth="1"/>
    <col min="10458" max="10458" width="0" style="1" hidden="1" customWidth="1"/>
    <col min="10459" max="10459" width="17.7109375" style="1" customWidth="1"/>
    <col min="10460" max="10460" width="3.42578125" style="1" customWidth="1"/>
    <col min="10461" max="10461" width="0" style="1" hidden="1" customWidth="1"/>
    <col min="10462" max="10462" width="23.7109375" style="1" customWidth="1"/>
    <col min="10463" max="10463" width="10" style="1" customWidth="1"/>
    <col min="10464" max="10464" width="0" style="1" hidden="1" customWidth="1"/>
    <col min="10465" max="10466" width="14.7109375" style="1" customWidth="1"/>
    <col min="10467" max="10467" width="12.85546875" style="1" customWidth="1"/>
    <col min="10468" max="10468" width="3.28515625" style="1" customWidth="1"/>
    <col min="10469" max="10469" width="30.28515625" style="1" customWidth="1"/>
    <col min="10470" max="10470" width="5" style="1" customWidth="1"/>
    <col min="10471" max="10471" width="0" style="1" hidden="1" customWidth="1"/>
    <col min="10472" max="10472" width="14.28515625" style="1" customWidth="1"/>
    <col min="10473" max="10473" width="5.7109375" style="1" customWidth="1"/>
    <col min="10474" max="10474" width="0" style="1" hidden="1" customWidth="1"/>
    <col min="10475" max="10475" width="17.28515625" style="1" customWidth="1"/>
    <col min="10476" max="10476" width="12.7109375" style="1" customWidth="1"/>
    <col min="10477" max="10477" width="0" style="1" hidden="1" customWidth="1"/>
    <col min="10478" max="10478" width="5.28515625" style="1" customWidth="1"/>
    <col min="10479" max="10479" width="0" style="1" hidden="1" customWidth="1"/>
    <col min="10480" max="10480" width="17" style="1" customWidth="1"/>
    <col min="10481" max="10481" width="6.28515625" style="1" customWidth="1"/>
    <col min="10482" max="10482" width="0" style="1" hidden="1" customWidth="1"/>
    <col min="10483" max="10483" width="14.28515625" style="1" customWidth="1"/>
    <col min="10484" max="10484" width="7.5703125" style="1" customWidth="1"/>
    <col min="10485" max="10485" width="0" style="1" hidden="1" customWidth="1"/>
    <col min="10486" max="10487" width="14.28515625" style="1" customWidth="1"/>
    <col min="10488" max="10488" width="20.85546875" style="1" customWidth="1"/>
    <col min="10489" max="10489" width="14.42578125" style="1" customWidth="1"/>
    <col min="10490" max="10490" width="15" style="1" customWidth="1"/>
    <col min="10491" max="10491" width="2.7109375" style="1" customWidth="1"/>
    <col min="10492" max="10492" width="11.7109375" style="1" customWidth="1"/>
    <col min="10493" max="10493" width="11.5703125" style="1" customWidth="1"/>
    <col min="10494" max="10494" width="2.28515625" style="1" customWidth="1"/>
    <col min="10495" max="10495" width="41" style="1" customWidth="1"/>
    <col min="10496" max="10496" width="14.28515625" style="1" customWidth="1"/>
    <col min="10497" max="10498" width="11.5703125" style="1" customWidth="1"/>
    <col min="10499" max="10499" width="21.85546875" style="1" customWidth="1"/>
    <col min="10500" max="10691" width="11.42578125" style="1"/>
    <col min="10692" max="10692" width="21.85546875" style="1" customWidth="1"/>
    <col min="10693" max="10693" width="13.85546875" style="1" customWidth="1"/>
    <col min="10694" max="10694" width="38.7109375" style="1" customWidth="1"/>
    <col min="10695" max="10695" width="3" style="1" bestFit="1" customWidth="1"/>
    <col min="10696" max="10696" width="32.28515625" style="1" customWidth="1"/>
    <col min="10697" max="10697" width="46.28515625" style="1" customWidth="1"/>
    <col min="10698" max="10698" width="19" style="1" customWidth="1"/>
    <col min="10699" max="10699" width="0" style="1" hidden="1" customWidth="1"/>
    <col min="10700" max="10700" width="17.7109375" style="1" customWidth="1"/>
    <col min="10701" max="10701" width="0" style="1" hidden="1" customWidth="1"/>
    <col min="10702" max="10702" width="22.28515625" style="1" customWidth="1"/>
    <col min="10703" max="10703" width="5.28515625" style="1" customWidth="1"/>
    <col min="10704" max="10704" width="36.28515625" style="1" customWidth="1"/>
    <col min="10705" max="10705" width="5.7109375" style="1" customWidth="1"/>
    <col min="10706" max="10706" width="0" style="1" hidden="1" customWidth="1"/>
    <col min="10707" max="10707" width="20.7109375" style="1" customWidth="1"/>
    <col min="10708" max="10708" width="4.85546875" style="1" customWidth="1"/>
    <col min="10709" max="10709" width="0" style="1" hidden="1" customWidth="1"/>
    <col min="10710" max="10710" width="24.7109375" style="1" customWidth="1"/>
    <col min="10711" max="10711" width="12.28515625" style="1" customWidth="1"/>
    <col min="10712" max="10712" width="0" style="1" hidden="1" customWidth="1"/>
    <col min="10713" max="10713" width="3.42578125" style="1" customWidth="1"/>
    <col min="10714" max="10714" width="0" style="1" hidden="1" customWidth="1"/>
    <col min="10715" max="10715" width="17.7109375" style="1" customWidth="1"/>
    <col min="10716" max="10716" width="3.42578125" style="1" customWidth="1"/>
    <col min="10717" max="10717" width="0" style="1" hidden="1" customWidth="1"/>
    <col min="10718" max="10718" width="23.7109375" style="1" customWidth="1"/>
    <col min="10719" max="10719" width="10" style="1" customWidth="1"/>
    <col min="10720" max="10720" width="0" style="1" hidden="1" customWidth="1"/>
    <col min="10721" max="10722" width="14.7109375" style="1" customWidth="1"/>
    <col min="10723" max="10723" width="12.85546875" style="1" customWidth="1"/>
    <col min="10724" max="10724" width="3.28515625" style="1" customWidth="1"/>
    <col min="10725" max="10725" width="30.28515625" style="1" customWidth="1"/>
    <col min="10726" max="10726" width="5" style="1" customWidth="1"/>
    <col min="10727" max="10727" width="0" style="1" hidden="1" customWidth="1"/>
    <col min="10728" max="10728" width="14.28515625" style="1" customWidth="1"/>
    <col min="10729" max="10729" width="5.7109375" style="1" customWidth="1"/>
    <col min="10730" max="10730" width="0" style="1" hidden="1" customWidth="1"/>
    <col min="10731" max="10731" width="17.28515625" style="1" customWidth="1"/>
    <col min="10732" max="10732" width="12.7109375" style="1" customWidth="1"/>
    <col min="10733" max="10733" width="0" style="1" hidden="1" customWidth="1"/>
    <col min="10734" max="10734" width="5.28515625" style="1" customWidth="1"/>
    <col min="10735" max="10735" width="0" style="1" hidden="1" customWidth="1"/>
    <col min="10736" max="10736" width="17" style="1" customWidth="1"/>
    <col min="10737" max="10737" width="6.28515625" style="1" customWidth="1"/>
    <col min="10738" max="10738" width="0" style="1" hidden="1" customWidth="1"/>
    <col min="10739" max="10739" width="14.28515625" style="1" customWidth="1"/>
    <col min="10740" max="10740" width="7.5703125" style="1" customWidth="1"/>
    <col min="10741" max="10741" width="0" style="1" hidden="1" customWidth="1"/>
    <col min="10742" max="10743" width="14.28515625" style="1" customWidth="1"/>
    <col min="10744" max="10744" width="20.85546875" style="1" customWidth="1"/>
    <col min="10745" max="10745" width="14.42578125" style="1" customWidth="1"/>
    <col min="10746" max="10746" width="15" style="1" customWidth="1"/>
    <col min="10747" max="10747" width="2.7109375" style="1" customWidth="1"/>
    <col min="10748" max="10748" width="11.7109375" style="1" customWidth="1"/>
    <col min="10749" max="10749" width="11.5703125" style="1" customWidth="1"/>
    <col min="10750" max="10750" width="2.28515625" style="1" customWidth="1"/>
    <col min="10751" max="10751" width="41" style="1" customWidth="1"/>
    <col min="10752" max="10752" width="14.28515625" style="1" customWidth="1"/>
    <col min="10753" max="10754" width="11.5703125" style="1" customWidth="1"/>
    <col min="10755" max="10755" width="21.85546875" style="1" customWidth="1"/>
    <col min="10756" max="10947" width="11.42578125" style="1"/>
    <col min="10948" max="10948" width="21.85546875" style="1" customWidth="1"/>
    <col min="10949" max="10949" width="13.85546875" style="1" customWidth="1"/>
    <col min="10950" max="10950" width="38.7109375" style="1" customWidth="1"/>
    <col min="10951" max="10951" width="3" style="1" bestFit="1" customWidth="1"/>
    <col min="10952" max="10952" width="32.28515625" style="1" customWidth="1"/>
    <col min="10953" max="10953" width="46.28515625" style="1" customWidth="1"/>
    <col min="10954" max="10954" width="19" style="1" customWidth="1"/>
    <col min="10955" max="10955" width="0" style="1" hidden="1" customWidth="1"/>
    <col min="10956" max="10956" width="17.7109375" style="1" customWidth="1"/>
    <col min="10957" max="10957" width="0" style="1" hidden="1" customWidth="1"/>
    <col min="10958" max="10958" width="22.28515625" style="1" customWidth="1"/>
    <col min="10959" max="10959" width="5.28515625" style="1" customWidth="1"/>
    <col min="10960" max="10960" width="36.28515625" style="1" customWidth="1"/>
    <col min="10961" max="10961" width="5.7109375" style="1" customWidth="1"/>
    <col min="10962" max="10962" width="0" style="1" hidden="1" customWidth="1"/>
    <col min="10963" max="10963" width="20.7109375" style="1" customWidth="1"/>
    <col min="10964" max="10964" width="4.85546875" style="1" customWidth="1"/>
    <col min="10965" max="10965" width="0" style="1" hidden="1" customWidth="1"/>
    <col min="10966" max="10966" width="24.7109375" style="1" customWidth="1"/>
    <col min="10967" max="10967" width="12.28515625" style="1" customWidth="1"/>
    <col min="10968" max="10968" width="0" style="1" hidden="1" customWidth="1"/>
    <col min="10969" max="10969" width="3.42578125" style="1" customWidth="1"/>
    <col min="10970" max="10970" width="0" style="1" hidden="1" customWidth="1"/>
    <col min="10971" max="10971" width="17.7109375" style="1" customWidth="1"/>
    <col min="10972" max="10972" width="3.42578125" style="1" customWidth="1"/>
    <col min="10973" max="10973" width="0" style="1" hidden="1" customWidth="1"/>
    <col min="10974" max="10974" width="23.7109375" style="1" customWidth="1"/>
    <col min="10975" max="10975" width="10" style="1" customWidth="1"/>
    <col min="10976" max="10976" width="0" style="1" hidden="1" customWidth="1"/>
    <col min="10977" max="10978" width="14.7109375" style="1" customWidth="1"/>
    <col min="10979" max="10979" width="12.85546875" style="1" customWidth="1"/>
    <col min="10980" max="10980" width="3.28515625" style="1" customWidth="1"/>
    <col min="10981" max="10981" width="30.28515625" style="1" customWidth="1"/>
    <col min="10982" max="10982" width="5" style="1" customWidth="1"/>
    <col min="10983" max="10983" width="0" style="1" hidden="1" customWidth="1"/>
    <col min="10984" max="10984" width="14.28515625" style="1" customWidth="1"/>
    <col min="10985" max="10985" width="5.7109375" style="1" customWidth="1"/>
    <col min="10986" max="10986" width="0" style="1" hidden="1" customWidth="1"/>
    <col min="10987" max="10987" width="17.28515625" style="1" customWidth="1"/>
    <col min="10988" max="10988" width="12.7109375" style="1" customWidth="1"/>
    <col min="10989" max="10989" width="0" style="1" hidden="1" customWidth="1"/>
    <col min="10990" max="10990" width="5.28515625" style="1" customWidth="1"/>
    <col min="10991" max="10991" width="0" style="1" hidden="1" customWidth="1"/>
    <col min="10992" max="10992" width="17" style="1" customWidth="1"/>
    <col min="10993" max="10993" width="6.28515625" style="1" customWidth="1"/>
    <col min="10994" max="10994" width="0" style="1" hidden="1" customWidth="1"/>
    <col min="10995" max="10995" width="14.28515625" style="1" customWidth="1"/>
    <col min="10996" max="10996" width="7.5703125" style="1" customWidth="1"/>
    <col min="10997" max="10997" width="0" style="1" hidden="1" customWidth="1"/>
    <col min="10998" max="10999" width="14.28515625" style="1" customWidth="1"/>
    <col min="11000" max="11000" width="20.85546875" style="1" customWidth="1"/>
    <col min="11001" max="11001" width="14.42578125" style="1" customWidth="1"/>
    <col min="11002" max="11002" width="15" style="1" customWidth="1"/>
    <col min="11003" max="11003" width="2.7109375" style="1" customWidth="1"/>
    <col min="11004" max="11004" width="11.7109375" style="1" customWidth="1"/>
    <col min="11005" max="11005" width="11.5703125" style="1" customWidth="1"/>
    <col min="11006" max="11006" width="2.28515625" style="1" customWidth="1"/>
    <col min="11007" max="11007" width="41" style="1" customWidth="1"/>
    <col min="11008" max="11008" width="14.28515625" style="1" customWidth="1"/>
    <col min="11009" max="11010" width="11.5703125" style="1" customWidth="1"/>
    <col min="11011" max="11011" width="21.85546875" style="1" customWidth="1"/>
    <col min="11012" max="11203" width="11.42578125" style="1"/>
    <col min="11204" max="11204" width="21.85546875" style="1" customWidth="1"/>
    <col min="11205" max="11205" width="13.85546875" style="1" customWidth="1"/>
    <col min="11206" max="11206" width="38.7109375" style="1" customWidth="1"/>
    <col min="11207" max="11207" width="3" style="1" bestFit="1" customWidth="1"/>
    <col min="11208" max="11208" width="32.28515625" style="1" customWidth="1"/>
    <col min="11209" max="11209" width="46.28515625" style="1" customWidth="1"/>
    <col min="11210" max="11210" width="19" style="1" customWidth="1"/>
    <col min="11211" max="11211" width="0" style="1" hidden="1" customWidth="1"/>
    <col min="11212" max="11212" width="17.7109375" style="1" customWidth="1"/>
    <col min="11213" max="11213" width="0" style="1" hidden="1" customWidth="1"/>
    <col min="11214" max="11214" width="22.28515625" style="1" customWidth="1"/>
    <col min="11215" max="11215" width="5.28515625" style="1" customWidth="1"/>
    <col min="11216" max="11216" width="36.28515625" style="1" customWidth="1"/>
    <col min="11217" max="11217" width="5.7109375" style="1" customWidth="1"/>
    <col min="11218" max="11218" width="0" style="1" hidden="1" customWidth="1"/>
    <col min="11219" max="11219" width="20.7109375" style="1" customWidth="1"/>
    <col min="11220" max="11220" width="4.85546875" style="1" customWidth="1"/>
    <col min="11221" max="11221" width="0" style="1" hidden="1" customWidth="1"/>
    <col min="11222" max="11222" width="24.7109375" style="1" customWidth="1"/>
    <col min="11223" max="11223" width="12.28515625" style="1" customWidth="1"/>
    <col min="11224" max="11224" width="0" style="1" hidden="1" customWidth="1"/>
    <col min="11225" max="11225" width="3.42578125" style="1" customWidth="1"/>
    <col min="11226" max="11226" width="0" style="1" hidden="1" customWidth="1"/>
    <col min="11227" max="11227" width="17.7109375" style="1" customWidth="1"/>
    <col min="11228" max="11228" width="3.42578125" style="1" customWidth="1"/>
    <col min="11229" max="11229" width="0" style="1" hidden="1" customWidth="1"/>
    <col min="11230" max="11230" width="23.7109375" style="1" customWidth="1"/>
    <col min="11231" max="11231" width="10" style="1" customWidth="1"/>
    <col min="11232" max="11232" width="0" style="1" hidden="1" customWidth="1"/>
    <col min="11233" max="11234" width="14.7109375" style="1" customWidth="1"/>
    <col min="11235" max="11235" width="12.85546875" style="1" customWidth="1"/>
    <col min="11236" max="11236" width="3.28515625" style="1" customWidth="1"/>
    <col min="11237" max="11237" width="30.28515625" style="1" customWidth="1"/>
    <col min="11238" max="11238" width="5" style="1" customWidth="1"/>
    <col min="11239" max="11239" width="0" style="1" hidden="1" customWidth="1"/>
    <col min="11240" max="11240" width="14.28515625" style="1" customWidth="1"/>
    <col min="11241" max="11241" width="5.7109375" style="1" customWidth="1"/>
    <col min="11242" max="11242" width="0" style="1" hidden="1" customWidth="1"/>
    <col min="11243" max="11243" width="17.28515625" style="1" customWidth="1"/>
    <col min="11244" max="11244" width="12.7109375" style="1" customWidth="1"/>
    <col min="11245" max="11245" width="0" style="1" hidden="1" customWidth="1"/>
    <col min="11246" max="11246" width="5.28515625" style="1" customWidth="1"/>
    <col min="11247" max="11247" width="0" style="1" hidden="1" customWidth="1"/>
    <col min="11248" max="11248" width="17" style="1" customWidth="1"/>
    <col min="11249" max="11249" width="6.28515625" style="1" customWidth="1"/>
    <col min="11250" max="11250" width="0" style="1" hidden="1" customWidth="1"/>
    <col min="11251" max="11251" width="14.28515625" style="1" customWidth="1"/>
    <col min="11252" max="11252" width="7.5703125" style="1" customWidth="1"/>
    <col min="11253" max="11253" width="0" style="1" hidden="1" customWidth="1"/>
    <col min="11254" max="11255" width="14.28515625" style="1" customWidth="1"/>
    <col min="11256" max="11256" width="20.85546875" style="1" customWidth="1"/>
    <col min="11257" max="11257" width="14.42578125" style="1" customWidth="1"/>
    <col min="11258" max="11258" width="15" style="1" customWidth="1"/>
    <col min="11259" max="11259" width="2.7109375" style="1" customWidth="1"/>
    <col min="11260" max="11260" width="11.7109375" style="1" customWidth="1"/>
    <col min="11261" max="11261" width="11.5703125" style="1" customWidth="1"/>
    <col min="11262" max="11262" width="2.28515625" style="1" customWidth="1"/>
    <col min="11263" max="11263" width="41" style="1" customWidth="1"/>
    <col min="11264" max="11264" width="14.28515625" style="1" customWidth="1"/>
    <col min="11265" max="11266" width="11.5703125" style="1" customWidth="1"/>
    <col min="11267" max="11267" width="21.85546875" style="1" customWidth="1"/>
    <col min="11268" max="11459" width="11.42578125" style="1"/>
    <col min="11460" max="11460" width="21.85546875" style="1" customWidth="1"/>
    <col min="11461" max="11461" width="13.85546875" style="1" customWidth="1"/>
    <col min="11462" max="11462" width="38.7109375" style="1" customWidth="1"/>
    <col min="11463" max="11463" width="3" style="1" bestFit="1" customWidth="1"/>
    <col min="11464" max="11464" width="32.28515625" style="1" customWidth="1"/>
    <col min="11465" max="11465" width="46.28515625" style="1" customWidth="1"/>
    <col min="11466" max="11466" width="19" style="1" customWidth="1"/>
    <col min="11467" max="11467" width="0" style="1" hidden="1" customWidth="1"/>
    <col min="11468" max="11468" width="17.7109375" style="1" customWidth="1"/>
    <col min="11469" max="11469" width="0" style="1" hidden="1" customWidth="1"/>
    <col min="11470" max="11470" width="22.28515625" style="1" customWidth="1"/>
    <col min="11471" max="11471" width="5.28515625" style="1" customWidth="1"/>
    <col min="11472" max="11472" width="36.28515625" style="1" customWidth="1"/>
    <col min="11473" max="11473" width="5.7109375" style="1" customWidth="1"/>
    <col min="11474" max="11474" width="0" style="1" hidden="1" customWidth="1"/>
    <col min="11475" max="11475" width="20.7109375" style="1" customWidth="1"/>
    <col min="11476" max="11476" width="4.85546875" style="1" customWidth="1"/>
    <col min="11477" max="11477" width="0" style="1" hidden="1" customWidth="1"/>
    <col min="11478" max="11478" width="24.7109375" style="1" customWidth="1"/>
    <col min="11479" max="11479" width="12.28515625" style="1" customWidth="1"/>
    <col min="11480" max="11480" width="0" style="1" hidden="1" customWidth="1"/>
    <col min="11481" max="11481" width="3.42578125" style="1" customWidth="1"/>
    <col min="11482" max="11482" width="0" style="1" hidden="1" customWidth="1"/>
    <col min="11483" max="11483" width="17.7109375" style="1" customWidth="1"/>
    <col min="11484" max="11484" width="3.42578125" style="1" customWidth="1"/>
    <col min="11485" max="11485" width="0" style="1" hidden="1" customWidth="1"/>
    <col min="11486" max="11486" width="23.7109375" style="1" customWidth="1"/>
    <col min="11487" max="11487" width="10" style="1" customWidth="1"/>
    <col min="11488" max="11488" width="0" style="1" hidden="1" customWidth="1"/>
    <col min="11489" max="11490" width="14.7109375" style="1" customWidth="1"/>
    <col min="11491" max="11491" width="12.85546875" style="1" customWidth="1"/>
    <col min="11492" max="11492" width="3.28515625" style="1" customWidth="1"/>
    <col min="11493" max="11493" width="30.28515625" style="1" customWidth="1"/>
    <col min="11494" max="11494" width="5" style="1" customWidth="1"/>
    <col min="11495" max="11495" width="0" style="1" hidden="1" customWidth="1"/>
    <col min="11496" max="11496" width="14.28515625" style="1" customWidth="1"/>
    <col min="11497" max="11497" width="5.7109375" style="1" customWidth="1"/>
    <col min="11498" max="11498" width="0" style="1" hidden="1" customWidth="1"/>
    <col min="11499" max="11499" width="17.28515625" style="1" customWidth="1"/>
    <col min="11500" max="11500" width="12.7109375" style="1" customWidth="1"/>
    <col min="11501" max="11501" width="0" style="1" hidden="1" customWidth="1"/>
    <col min="11502" max="11502" width="5.28515625" style="1" customWidth="1"/>
    <col min="11503" max="11503" width="0" style="1" hidden="1" customWidth="1"/>
    <col min="11504" max="11504" width="17" style="1" customWidth="1"/>
    <col min="11505" max="11505" width="6.28515625" style="1" customWidth="1"/>
    <col min="11506" max="11506" width="0" style="1" hidden="1" customWidth="1"/>
    <col min="11507" max="11507" width="14.28515625" style="1" customWidth="1"/>
    <col min="11508" max="11508" width="7.5703125" style="1" customWidth="1"/>
    <col min="11509" max="11509" width="0" style="1" hidden="1" customWidth="1"/>
    <col min="11510" max="11511" width="14.28515625" style="1" customWidth="1"/>
    <col min="11512" max="11512" width="20.85546875" style="1" customWidth="1"/>
    <col min="11513" max="11513" width="14.42578125" style="1" customWidth="1"/>
    <col min="11514" max="11514" width="15" style="1" customWidth="1"/>
    <col min="11515" max="11515" width="2.7109375" style="1" customWidth="1"/>
    <col min="11516" max="11516" width="11.7109375" style="1" customWidth="1"/>
    <col min="11517" max="11517" width="11.5703125" style="1" customWidth="1"/>
    <col min="11518" max="11518" width="2.28515625" style="1" customWidth="1"/>
    <col min="11519" max="11519" width="41" style="1" customWidth="1"/>
    <col min="11520" max="11520" width="14.28515625" style="1" customWidth="1"/>
    <col min="11521" max="11522" width="11.5703125" style="1" customWidth="1"/>
    <col min="11523" max="11523" width="21.85546875" style="1" customWidth="1"/>
    <col min="11524" max="11715" width="11.42578125" style="1"/>
    <col min="11716" max="11716" width="21.85546875" style="1" customWidth="1"/>
    <col min="11717" max="11717" width="13.85546875" style="1" customWidth="1"/>
    <col min="11718" max="11718" width="38.7109375" style="1" customWidth="1"/>
    <col min="11719" max="11719" width="3" style="1" bestFit="1" customWidth="1"/>
    <col min="11720" max="11720" width="32.28515625" style="1" customWidth="1"/>
    <col min="11721" max="11721" width="46.28515625" style="1" customWidth="1"/>
    <col min="11722" max="11722" width="19" style="1" customWidth="1"/>
    <col min="11723" max="11723" width="0" style="1" hidden="1" customWidth="1"/>
    <col min="11724" max="11724" width="17.7109375" style="1" customWidth="1"/>
    <col min="11725" max="11725" width="0" style="1" hidden="1" customWidth="1"/>
    <col min="11726" max="11726" width="22.28515625" style="1" customWidth="1"/>
    <col min="11727" max="11727" width="5.28515625" style="1" customWidth="1"/>
    <col min="11728" max="11728" width="36.28515625" style="1" customWidth="1"/>
    <col min="11729" max="11729" width="5.7109375" style="1" customWidth="1"/>
    <col min="11730" max="11730" width="0" style="1" hidden="1" customWidth="1"/>
    <col min="11731" max="11731" width="20.7109375" style="1" customWidth="1"/>
    <col min="11732" max="11732" width="4.85546875" style="1" customWidth="1"/>
    <col min="11733" max="11733" width="0" style="1" hidden="1" customWidth="1"/>
    <col min="11734" max="11734" width="24.7109375" style="1" customWidth="1"/>
    <col min="11735" max="11735" width="12.28515625" style="1" customWidth="1"/>
    <col min="11736" max="11736" width="0" style="1" hidden="1" customWidth="1"/>
    <col min="11737" max="11737" width="3.42578125" style="1" customWidth="1"/>
    <col min="11738" max="11738" width="0" style="1" hidden="1" customWidth="1"/>
    <col min="11739" max="11739" width="17.7109375" style="1" customWidth="1"/>
    <col min="11740" max="11740" width="3.42578125" style="1" customWidth="1"/>
    <col min="11741" max="11741" width="0" style="1" hidden="1" customWidth="1"/>
    <col min="11742" max="11742" width="23.7109375" style="1" customWidth="1"/>
    <col min="11743" max="11743" width="10" style="1" customWidth="1"/>
    <col min="11744" max="11744" width="0" style="1" hidden="1" customWidth="1"/>
    <col min="11745" max="11746" width="14.7109375" style="1" customWidth="1"/>
    <col min="11747" max="11747" width="12.85546875" style="1" customWidth="1"/>
    <col min="11748" max="11748" width="3.28515625" style="1" customWidth="1"/>
    <col min="11749" max="11749" width="30.28515625" style="1" customWidth="1"/>
    <col min="11750" max="11750" width="5" style="1" customWidth="1"/>
    <col min="11751" max="11751" width="0" style="1" hidden="1" customWidth="1"/>
    <col min="11752" max="11752" width="14.28515625" style="1" customWidth="1"/>
    <col min="11753" max="11753" width="5.7109375" style="1" customWidth="1"/>
    <col min="11754" max="11754" width="0" style="1" hidden="1" customWidth="1"/>
    <col min="11755" max="11755" width="17.28515625" style="1" customWidth="1"/>
    <col min="11756" max="11756" width="12.7109375" style="1" customWidth="1"/>
    <col min="11757" max="11757" width="0" style="1" hidden="1" customWidth="1"/>
    <col min="11758" max="11758" width="5.28515625" style="1" customWidth="1"/>
    <col min="11759" max="11759" width="0" style="1" hidden="1" customWidth="1"/>
    <col min="11760" max="11760" width="17" style="1" customWidth="1"/>
    <col min="11761" max="11761" width="6.28515625" style="1" customWidth="1"/>
    <col min="11762" max="11762" width="0" style="1" hidden="1" customWidth="1"/>
    <col min="11763" max="11763" width="14.28515625" style="1" customWidth="1"/>
    <col min="11764" max="11764" width="7.5703125" style="1" customWidth="1"/>
    <col min="11765" max="11765" width="0" style="1" hidden="1" customWidth="1"/>
    <col min="11766" max="11767" width="14.28515625" style="1" customWidth="1"/>
    <col min="11768" max="11768" width="20.85546875" style="1" customWidth="1"/>
    <col min="11769" max="11769" width="14.42578125" style="1" customWidth="1"/>
    <col min="11770" max="11770" width="15" style="1" customWidth="1"/>
    <col min="11771" max="11771" width="2.7109375" style="1" customWidth="1"/>
    <col min="11772" max="11772" width="11.7109375" style="1" customWidth="1"/>
    <col min="11773" max="11773" width="11.5703125" style="1" customWidth="1"/>
    <col min="11774" max="11774" width="2.28515625" style="1" customWidth="1"/>
    <col min="11775" max="11775" width="41" style="1" customWidth="1"/>
    <col min="11776" max="11776" width="14.28515625" style="1" customWidth="1"/>
    <col min="11777" max="11778" width="11.5703125" style="1" customWidth="1"/>
    <col min="11779" max="11779" width="21.85546875" style="1" customWidth="1"/>
    <col min="11780" max="11971" width="11.42578125" style="1"/>
    <col min="11972" max="11972" width="21.85546875" style="1" customWidth="1"/>
    <col min="11973" max="11973" width="13.85546875" style="1" customWidth="1"/>
    <col min="11974" max="11974" width="38.7109375" style="1" customWidth="1"/>
    <col min="11975" max="11975" width="3" style="1" bestFit="1" customWidth="1"/>
    <col min="11976" max="11976" width="32.28515625" style="1" customWidth="1"/>
    <col min="11977" max="11977" width="46.28515625" style="1" customWidth="1"/>
    <col min="11978" max="11978" width="19" style="1" customWidth="1"/>
    <col min="11979" max="11979" width="0" style="1" hidden="1" customWidth="1"/>
    <col min="11980" max="11980" width="17.7109375" style="1" customWidth="1"/>
    <col min="11981" max="11981" width="0" style="1" hidden="1" customWidth="1"/>
    <col min="11982" max="11982" width="22.28515625" style="1" customWidth="1"/>
    <col min="11983" max="11983" width="5.28515625" style="1" customWidth="1"/>
    <col min="11984" max="11984" width="36.28515625" style="1" customWidth="1"/>
    <col min="11985" max="11985" width="5.7109375" style="1" customWidth="1"/>
    <col min="11986" max="11986" width="0" style="1" hidden="1" customWidth="1"/>
    <col min="11987" max="11987" width="20.7109375" style="1" customWidth="1"/>
    <col min="11988" max="11988" width="4.85546875" style="1" customWidth="1"/>
    <col min="11989" max="11989" width="0" style="1" hidden="1" customWidth="1"/>
    <col min="11990" max="11990" width="24.7109375" style="1" customWidth="1"/>
    <col min="11991" max="11991" width="12.28515625" style="1" customWidth="1"/>
    <col min="11992" max="11992" width="0" style="1" hidden="1" customWidth="1"/>
    <col min="11993" max="11993" width="3.42578125" style="1" customWidth="1"/>
    <col min="11994" max="11994" width="0" style="1" hidden="1" customWidth="1"/>
    <col min="11995" max="11995" width="17.7109375" style="1" customWidth="1"/>
    <col min="11996" max="11996" width="3.42578125" style="1" customWidth="1"/>
    <col min="11997" max="11997" width="0" style="1" hidden="1" customWidth="1"/>
    <col min="11998" max="11998" width="23.7109375" style="1" customWidth="1"/>
    <col min="11999" max="11999" width="10" style="1" customWidth="1"/>
    <col min="12000" max="12000" width="0" style="1" hidden="1" customWidth="1"/>
    <col min="12001" max="12002" width="14.7109375" style="1" customWidth="1"/>
    <col min="12003" max="12003" width="12.85546875" style="1" customWidth="1"/>
    <col min="12004" max="12004" width="3.28515625" style="1" customWidth="1"/>
    <col min="12005" max="12005" width="30.28515625" style="1" customWidth="1"/>
    <col min="12006" max="12006" width="5" style="1" customWidth="1"/>
    <col min="12007" max="12007" width="0" style="1" hidden="1" customWidth="1"/>
    <col min="12008" max="12008" width="14.28515625" style="1" customWidth="1"/>
    <col min="12009" max="12009" width="5.7109375" style="1" customWidth="1"/>
    <col min="12010" max="12010" width="0" style="1" hidden="1" customWidth="1"/>
    <col min="12011" max="12011" width="17.28515625" style="1" customWidth="1"/>
    <col min="12012" max="12012" width="12.7109375" style="1" customWidth="1"/>
    <col min="12013" max="12013" width="0" style="1" hidden="1" customWidth="1"/>
    <col min="12014" max="12014" width="5.28515625" style="1" customWidth="1"/>
    <col min="12015" max="12015" width="0" style="1" hidden="1" customWidth="1"/>
    <col min="12016" max="12016" width="17" style="1" customWidth="1"/>
    <col min="12017" max="12017" width="6.28515625" style="1" customWidth="1"/>
    <col min="12018" max="12018" width="0" style="1" hidden="1" customWidth="1"/>
    <col min="12019" max="12019" width="14.28515625" style="1" customWidth="1"/>
    <col min="12020" max="12020" width="7.5703125" style="1" customWidth="1"/>
    <col min="12021" max="12021" width="0" style="1" hidden="1" customWidth="1"/>
    <col min="12022" max="12023" width="14.28515625" style="1" customWidth="1"/>
    <col min="12024" max="12024" width="20.85546875" style="1" customWidth="1"/>
    <col min="12025" max="12025" width="14.42578125" style="1" customWidth="1"/>
    <col min="12026" max="12026" width="15" style="1" customWidth="1"/>
    <col min="12027" max="12027" width="2.7109375" style="1" customWidth="1"/>
    <col min="12028" max="12028" width="11.7109375" style="1" customWidth="1"/>
    <col min="12029" max="12029" width="11.5703125" style="1" customWidth="1"/>
    <col min="12030" max="12030" width="2.28515625" style="1" customWidth="1"/>
    <col min="12031" max="12031" width="41" style="1" customWidth="1"/>
    <col min="12032" max="12032" width="14.28515625" style="1" customWidth="1"/>
    <col min="12033" max="12034" width="11.5703125" style="1" customWidth="1"/>
    <col min="12035" max="12035" width="21.85546875" style="1" customWidth="1"/>
    <col min="12036" max="12227" width="11.42578125" style="1"/>
    <col min="12228" max="12228" width="21.85546875" style="1" customWidth="1"/>
    <col min="12229" max="12229" width="13.85546875" style="1" customWidth="1"/>
    <col min="12230" max="12230" width="38.7109375" style="1" customWidth="1"/>
    <col min="12231" max="12231" width="3" style="1" bestFit="1" customWidth="1"/>
    <col min="12232" max="12232" width="32.28515625" style="1" customWidth="1"/>
    <col min="12233" max="12233" width="46.28515625" style="1" customWidth="1"/>
    <col min="12234" max="12234" width="19" style="1" customWidth="1"/>
    <col min="12235" max="12235" width="0" style="1" hidden="1" customWidth="1"/>
    <col min="12236" max="12236" width="17.7109375" style="1" customWidth="1"/>
    <col min="12237" max="12237" width="0" style="1" hidden="1" customWidth="1"/>
    <col min="12238" max="12238" width="22.28515625" style="1" customWidth="1"/>
    <col min="12239" max="12239" width="5.28515625" style="1" customWidth="1"/>
    <col min="12240" max="12240" width="36.28515625" style="1" customWidth="1"/>
    <col min="12241" max="12241" width="5.7109375" style="1" customWidth="1"/>
    <col min="12242" max="12242" width="0" style="1" hidden="1" customWidth="1"/>
    <col min="12243" max="12243" width="20.7109375" style="1" customWidth="1"/>
    <col min="12244" max="12244" width="4.85546875" style="1" customWidth="1"/>
    <col min="12245" max="12245" width="0" style="1" hidden="1" customWidth="1"/>
    <col min="12246" max="12246" width="24.7109375" style="1" customWidth="1"/>
    <col min="12247" max="12247" width="12.28515625" style="1" customWidth="1"/>
    <col min="12248" max="12248" width="0" style="1" hidden="1" customWidth="1"/>
    <col min="12249" max="12249" width="3.42578125" style="1" customWidth="1"/>
    <col min="12250" max="12250" width="0" style="1" hidden="1" customWidth="1"/>
    <col min="12251" max="12251" width="17.7109375" style="1" customWidth="1"/>
    <col min="12252" max="12252" width="3.42578125" style="1" customWidth="1"/>
    <col min="12253" max="12253" width="0" style="1" hidden="1" customWidth="1"/>
    <col min="12254" max="12254" width="23.7109375" style="1" customWidth="1"/>
    <col min="12255" max="12255" width="10" style="1" customWidth="1"/>
    <col min="12256" max="12256" width="0" style="1" hidden="1" customWidth="1"/>
    <col min="12257" max="12258" width="14.7109375" style="1" customWidth="1"/>
    <col min="12259" max="12259" width="12.85546875" style="1" customWidth="1"/>
    <col min="12260" max="12260" width="3.28515625" style="1" customWidth="1"/>
    <col min="12261" max="12261" width="30.28515625" style="1" customWidth="1"/>
    <col min="12262" max="12262" width="5" style="1" customWidth="1"/>
    <col min="12263" max="12263" width="0" style="1" hidden="1" customWidth="1"/>
    <col min="12264" max="12264" width="14.28515625" style="1" customWidth="1"/>
    <col min="12265" max="12265" width="5.7109375" style="1" customWidth="1"/>
    <col min="12266" max="12266" width="0" style="1" hidden="1" customWidth="1"/>
    <col min="12267" max="12267" width="17.28515625" style="1" customWidth="1"/>
    <col min="12268" max="12268" width="12.7109375" style="1" customWidth="1"/>
    <col min="12269" max="12269" width="0" style="1" hidden="1" customWidth="1"/>
    <col min="12270" max="12270" width="5.28515625" style="1" customWidth="1"/>
    <col min="12271" max="12271" width="0" style="1" hidden="1" customWidth="1"/>
    <col min="12272" max="12272" width="17" style="1" customWidth="1"/>
    <col min="12273" max="12273" width="6.28515625" style="1" customWidth="1"/>
    <col min="12274" max="12274" width="0" style="1" hidden="1" customWidth="1"/>
    <col min="12275" max="12275" width="14.28515625" style="1" customWidth="1"/>
    <col min="12276" max="12276" width="7.5703125" style="1" customWidth="1"/>
    <col min="12277" max="12277" width="0" style="1" hidden="1" customWidth="1"/>
    <col min="12278" max="12279" width="14.28515625" style="1" customWidth="1"/>
    <col min="12280" max="12280" width="20.85546875" style="1" customWidth="1"/>
    <col min="12281" max="12281" width="14.42578125" style="1" customWidth="1"/>
    <col min="12282" max="12282" width="15" style="1" customWidth="1"/>
    <col min="12283" max="12283" width="2.7109375" style="1" customWidth="1"/>
    <col min="12284" max="12284" width="11.7109375" style="1" customWidth="1"/>
    <col min="12285" max="12285" width="11.5703125" style="1" customWidth="1"/>
    <col min="12286" max="12286" width="2.28515625" style="1" customWidth="1"/>
    <col min="12287" max="12287" width="41" style="1" customWidth="1"/>
    <col min="12288" max="12288" width="14.28515625" style="1" customWidth="1"/>
    <col min="12289" max="12290" width="11.5703125" style="1" customWidth="1"/>
    <col min="12291" max="12291" width="21.85546875" style="1" customWidth="1"/>
    <col min="12292" max="12483" width="11.42578125" style="1"/>
    <col min="12484" max="12484" width="21.85546875" style="1" customWidth="1"/>
    <col min="12485" max="12485" width="13.85546875" style="1" customWidth="1"/>
    <col min="12486" max="12486" width="38.7109375" style="1" customWidth="1"/>
    <col min="12487" max="12487" width="3" style="1" bestFit="1" customWidth="1"/>
    <col min="12488" max="12488" width="32.28515625" style="1" customWidth="1"/>
    <col min="12489" max="12489" width="46.28515625" style="1" customWidth="1"/>
    <col min="12490" max="12490" width="19" style="1" customWidth="1"/>
    <col min="12491" max="12491" width="0" style="1" hidden="1" customWidth="1"/>
    <col min="12492" max="12492" width="17.7109375" style="1" customWidth="1"/>
    <col min="12493" max="12493" width="0" style="1" hidden="1" customWidth="1"/>
    <col min="12494" max="12494" width="22.28515625" style="1" customWidth="1"/>
    <col min="12495" max="12495" width="5.28515625" style="1" customWidth="1"/>
    <col min="12496" max="12496" width="36.28515625" style="1" customWidth="1"/>
    <col min="12497" max="12497" width="5.7109375" style="1" customWidth="1"/>
    <col min="12498" max="12498" width="0" style="1" hidden="1" customWidth="1"/>
    <col min="12499" max="12499" width="20.7109375" style="1" customWidth="1"/>
    <col min="12500" max="12500" width="4.85546875" style="1" customWidth="1"/>
    <col min="12501" max="12501" width="0" style="1" hidden="1" customWidth="1"/>
    <col min="12502" max="12502" width="24.7109375" style="1" customWidth="1"/>
    <col min="12503" max="12503" width="12.28515625" style="1" customWidth="1"/>
    <col min="12504" max="12504" width="0" style="1" hidden="1" customWidth="1"/>
    <col min="12505" max="12505" width="3.42578125" style="1" customWidth="1"/>
    <col min="12506" max="12506" width="0" style="1" hidden="1" customWidth="1"/>
    <col min="12507" max="12507" width="17.7109375" style="1" customWidth="1"/>
    <col min="12508" max="12508" width="3.42578125" style="1" customWidth="1"/>
    <col min="12509" max="12509" width="0" style="1" hidden="1" customWidth="1"/>
    <col min="12510" max="12510" width="23.7109375" style="1" customWidth="1"/>
    <col min="12511" max="12511" width="10" style="1" customWidth="1"/>
    <col min="12512" max="12512" width="0" style="1" hidden="1" customWidth="1"/>
    <col min="12513" max="12514" width="14.7109375" style="1" customWidth="1"/>
    <col min="12515" max="12515" width="12.85546875" style="1" customWidth="1"/>
    <col min="12516" max="12516" width="3.28515625" style="1" customWidth="1"/>
    <col min="12517" max="12517" width="30.28515625" style="1" customWidth="1"/>
    <col min="12518" max="12518" width="5" style="1" customWidth="1"/>
    <col min="12519" max="12519" width="0" style="1" hidden="1" customWidth="1"/>
    <col min="12520" max="12520" width="14.28515625" style="1" customWidth="1"/>
    <col min="12521" max="12521" width="5.7109375" style="1" customWidth="1"/>
    <col min="12522" max="12522" width="0" style="1" hidden="1" customWidth="1"/>
    <col min="12523" max="12523" width="17.28515625" style="1" customWidth="1"/>
    <col min="12524" max="12524" width="12.7109375" style="1" customWidth="1"/>
    <col min="12525" max="12525" width="0" style="1" hidden="1" customWidth="1"/>
    <col min="12526" max="12526" width="5.28515625" style="1" customWidth="1"/>
    <col min="12527" max="12527" width="0" style="1" hidden="1" customWidth="1"/>
    <col min="12528" max="12528" width="17" style="1" customWidth="1"/>
    <col min="12529" max="12529" width="6.28515625" style="1" customWidth="1"/>
    <col min="12530" max="12530" width="0" style="1" hidden="1" customWidth="1"/>
    <col min="12531" max="12531" width="14.28515625" style="1" customWidth="1"/>
    <col min="12532" max="12532" width="7.5703125" style="1" customWidth="1"/>
    <col min="12533" max="12533" width="0" style="1" hidden="1" customWidth="1"/>
    <col min="12534" max="12535" width="14.28515625" style="1" customWidth="1"/>
    <col min="12536" max="12536" width="20.85546875" style="1" customWidth="1"/>
    <col min="12537" max="12537" width="14.42578125" style="1" customWidth="1"/>
    <col min="12538" max="12538" width="15" style="1" customWidth="1"/>
    <col min="12539" max="12539" width="2.7109375" style="1" customWidth="1"/>
    <col min="12540" max="12540" width="11.7109375" style="1" customWidth="1"/>
    <col min="12541" max="12541" width="11.5703125" style="1" customWidth="1"/>
    <col min="12542" max="12542" width="2.28515625" style="1" customWidth="1"/>
    <col min="12543" max="12543" width="41" style="1" customWidth="1"/>
    <col min="12544" max="12544" width="14.28515625" style="1" customWidth="1"/>
    <col min="12545" max="12546" width="11.5703125" style="1" customWidth="1"/>
    <col min="12547" max="12547" width="21.85546875" style="1" customWidth="1"/>
    <col min="12548" max="12739" width="11.42578125" style="1"/>
    <col min="12740" max="12740" width="21.85546875" style="1" customWidth="1"/>
    <col min="12741" max="12741" width="13.85546875" style="1" customWidth="1"/>
    <col min="12742" max="12742" width="38.7109375" style="1" customWidth="1"/>
    <col min="12743" max="12743" width="3" style="1" bestFit="1" customWidth="1"/>
    <col min="12744" max="12744" width="32.28515625" style="1" customWidth="1"/>
    <col min="12745" max="12745" width="46.28515625" style="1" customWidth="1"/>
    <col min="12746" max="12746" width="19" style="1" customWidth="1"/>
    <col min="12747" max="12747" width="0" style="1" hidden="1" customWidth="1"/>
    <col min="12748" max="12748" width="17.7109375" style="1" customWidth="1"/>
    <col min="12749" max="12749" width="0" style="1" hidden="1" customWidth="1"/>
    <col min="12750" max="12750" width="22.28515625" style="1" customWidth="1"/>
    <col min="12751" max="12751" width="5.28515625" style="1" customWidth="1"/>
    <col min="12752" max="12752" width="36.28515625" style="1" customWidth="1"/>
    <col min="12753" max="12753" width="5.7109375" style="1" customWidth="1"/>
    <col min="12754" max="12754" width="0" style="1" hidden="1" customWidth="1"/>
    <col min="12755" max="12755" width="20.7109375" style="1" customWidth="1"/>
    <col min="12756" max="12756" width="4.85546875" style="1" customWidth="1"/>
    <col min="12757" max="12757" width="0" style="1" hidden="1" customWidth="1"/>
    <col min="12758" max="12758" width="24.7109375" style="1" customWidth="1"/>
    <col min="12759" max="12759" width="12.28515625" style="1" customWidth="1"/>
    <col min="12760" max="12760" width="0" style="1" hidden="1" customWidth="1"/>
    <col min="12761" max="12761" width="3.42578125" style="1" customWidth="1"/>
    <col min="12762" max="12762" width="0" style="1" hidden="1" customWidth="1"/>
    <col min="12763" max="12763" width="17.7109375" style="1" customWidth="1"/>
    <col min="12764" max="12764" width="3.42578125" style="1" customWidth="1"/>
    <col min="12765" max="12765" width="0" style="1" hidden="1" customWidth="1"/>
    <col min="12766" max="12766" width="23.7109375" style="1" customWidth="1"/>
    <col min="12767" max="12767" width="10" style="1" customWidth="1"/>
    <col min="12768" max="12768" width="0" style="1" hidden="1" customWidth="1"/>
    <col min="12769" max="12770" width="14.7109375" style="1" customWidth="1"/>
    <col min="12771" max="12771" width="12.85546875" style="1" customWidth="1"/>
    <col min="12772" max="12772" width="3.28515625" style="1" customWidth="1"/>
    <col min="12773" max="12773" width="30.28515625" style="1" customWidth="1"/>
    <col min="12774" max="12774" width="5" style="1" customWidth="1"/>
    <col min="12775" max="12775" width="0" style="1" hidden="1" customWidth="1"/>
    <col min="12776" max="12776" width="14.28515625" style="1" customWidth="1"/>
    <col min="12777" max="12777" width="5.7109375" style="1" customWidth="1"/>
    <col min="12778" max="12778" width="0" style="1" hidden="1" customWidth="1"/>
    <col min="12779" max="12779" width="17.28515625" style="1" customWidth="1"/>
    <col min="12780" max="12780" width="12.7109375" style="1" customWidth="1"/>
    <col min="12781" max="12781" width="0" style="1" hidden="1" customWidth="1"/>
    <col min="12782" max="12782" width="5.28515625" style="1" customWidth="1"/>
    <col min="12783" max="12783" width="0" style="1" hidden="1" customWidth="1"/>
    <col min="12784" max="12784" width="17" style="1" customWidth="1"/>
    <col min="12785" max="12785" width="6.28515625" style="1" customWidth="1"/>
    <col min="12786" max="12786" width="0" style="1" hidden="1" customWidth="1"/>
    <col min="12787" max="12787" width="14.28515625" style="1" customWidth="1"/>
    <col min="12788" max="12788" width="7.5703125" style="1" customWidth="1"/>
    <col min="12789" max="12789" width="0" style="1" hidden="1" customWidth="1"/>
    <col min="12790" max="12791" width="14.28515625" style="1" customWidth="1"/>
    <col min="12792" max="12792" width="20.85546875" style="1" customWidth="1"/>
    <col min="12793" max="12793" width="14.42578125" style="1" customWidth="1"/>
    <col min="12794" max="12794" width="15" style="1" customWidth="1"/>
    <col min="12795" max="12795" width="2.7109375" style="1" customWidth="1"/>
    <col min="12796" max="12796" width="11.7109375" style="1" customWidth="1"/>
    <col min="12797" max="12797" width="11.5703125" style="1" customWidth="1"/>
    <col min="12798" max="12798" width="2.28515625" style="1" customWidth="1"/>
    <col min="12799" max="12799" width="41" style="1" customWidth="1"/>
    <col min="12800" max="12800" width="14.28515625" style="1" customWidth="1"/>
    <col min="12801" max="12802" width="11.5703125" style="1" customWidth="1"/>
    <col min="12803" max="12803" width="21.85546875" style="1" customWidth="1"/>
    <col min="12804" max="12995" width="11.42578125" style="1"/>
    <col min="12996" max="12996" width="21.85546875" style="1" customWidth="1"/>
    <col min="12997" max="12997" width="13.85546875" style="1" customWidth="1"/>
    <col min="12998" max="12998" width="38.7109375" style="1" customWidth="1"/>
    <col min="12999" max="12999" width="3" style="1" bestFit="1" customWidth="1"/>
    <col min="13000" max="13000" width="32.28515625" style="1" customWidth="1"/>
    <col min="13001" max="13001" width="46.28515625" style="1" customWidth="1"/>
    <col min="13002" max="13002" width="19" style="1" customWidth="1"/>
    <col min="13003" max="13003" width="0" style="1" hidden="1" customWidth="1"/>
    <col min="13004" max="13004" width="17.7109375" style="1" customWidth="1"/>
    <col min="13005" max="13005" width="0" style="1" hidden="1" customWidth="1"/>
    <col min="13006" max="13006" width="22.28515625" style="1" customWidth="1"/>
    <col min="13007" max="13007" width="5.28515625" style="1" customWidth="1"/>
    <col min="13008" max="13008" width="36.28515625" style="1" customWidth="1"/>
    <col min="13009" max="13009" width="5.7109375" style="1" customWidth="1"/>
    <col min="13010" max="13010" width="0" style="1" hidden="1" customWidth="1"/>
    <col min="13011" max="13011" width="20.7109375" style="1" customWidth="1"/>
    <col min="13012" max="13012" width="4.85546875" style="1" customWidth="1"/>
    <col min="13013" max="13013" width="0" style="1" hidden="1" customWidth="1"/>
    <col min="13014" max="13014" width="24.7109375" style="1" customWidth="1"/>
    <col min="13015" max="13015" width="12.28515625" style="1" customWidth="1"/>
    <col min="13016" max="13016" width="0" style="1" hidden="1" customWidth="1"/>
    <col min="13017" max="13017" width="3.42578125" style="1" customWidth="1"/>
    <col min="13018" max="13018" width="0" style="1" hidden="1" customWidth="1"/>
    <col min="13019" max="13019" width="17.7109375" style="1" customWidth="1"/>
    <col min="13020" max="13020" width="3.42578125" style="1" customWidth="1"/>
    <col min="13021" max="13021" width="0" style="1" hidden="1" customWidth="1"/>
    <col min="13022" max="13022" width="23.7109375" style="1" customWidth="1"/>
    <col min="13023" max="13023" width="10" style="1" customWidth="1"/>
    <col min="13024" max="13024" width="0" style="1" hidden="1" customWidth="1"/>
    <col min="13025" max="13026" width="14.7109375" style="1" customWidth="1"/>
    <col min="13027" max="13027" width="12.85546875" style="1" customWidth="1"/>
    <col min="13028" max="13028" width="3.28515625" style="1" customWidth="1"/>
    <col min="13029" max="13029" width="30.28515625" style="1" customWidth="1"/>
    <col min="13030" max="13030" width="5" style="1" customWidth="1"/>
    <col min="13031" max="13031" width="0" style="1" hidden="1" customWidth="1"/>
    <col min="13032" max="13032" width="14.28515625" style="1" customWidth="1"/>
    <col min="13033" max="13033" width="5.7109375" style="1" customWidth="1"/>
    <col min="13034" max="13034" width="0" style="1" hidden="1" customWidth="1"/>
    <col min="13035" max="13035" width="17.28515625" style="1" customWidth="1"/>
    <col min="13036" max="13036" width="12.7109375" style="1" customWidth="1"/>
    <col min="13037" max="13037" width="0" style="1" hidden="1" customWidth="1"/>
    <col min="13038" max="13038" width="5.28515625" style="1" customWidth="1"/>
    <col min="13039" max="13039" width="0" style="1" hidden="1" customWidth="1"/>
    <col min="13040" max="13040" width="17" style="1" customWidth="1"/>
    <col min="13041" max="13041" width="6.28515625" style="1" customWidth="1"/>
    <col min="13042" max="13042" width="0" style="1" hidden="1" customWidth="1"/>
    <col min="13043" max="13043" width="14.28515625" style="1" customWidth="1"/>
    <col min="13044" max="13044" width="7.5703125" style="1" customWidth="1"/>
    <col min="13045" max="13045" width="0" style="1" hidden="1" customWidth="1"/>
    <col min="13046" max="13047" width="14.28515625" style="1" customWidth="1"/>
    <col min="13048" max="13048" width="20.85546875" style="1" customWidth="1"/>
    <col min="13049" max="13049" width="14.42578125" style="1" customWidth="1"/>
    <col min="13050" max="13050" width="15" style="1" customWidth="1"/>
    <col min="13051" max="13051" width="2.7109375" style="1" customWidth="1"/>
    <col min="13052" max="13052" width="11.7109375" style="1" customWidth="1"/>
    <col min="13053" max="13053" width="11.5703125" style="1" customWidth="1"/>
    <col min="13054" max="13054" width="2.28515625" style="1" customWidth="1"/>
    <col min="13055" max="13055" width="41" style="1" customWidth="1"/>
    <col min="13056" max="13056" width="14.28515625" style="1" customWidth="1"/>
    <col min="13057" max="13058" width="11.5703125" style="1" customWidth="1"/>
    <col min="13059" max="13059" width="21.85546875" style="1" customWidth="1"/>
    <col min="13060" max="13251" width="11.42578125" style="1"/>
    <col min="13252" max="13252" width="21.85546875" style="1" customWidth="1"/>
    <col min="13253" max="13253" width="13.85546875" style="1" customWidth="1"/>
    <col min="13254" max="13254" width="38.7109375" style="1" customWidth="1"/>
    <col min="13255" max="13255" width="3" style="1" bestFit="1" customWidth="1"/>
    <col min="13256" max="13256" width="32.28515625" style="1" customWidth="1"/>
    <col min="13257" max="13257" width="46.28515625" style="1" customWidth="1"/>
    <col min="13258" max="13258" width="19" style="1" customWidth="1"/>
    <col min="13259" max="13259" width="0" style="1" hidden="1" customWidth="1"/>
    <col min="13260" max="13260" width="17.7109375" style="1" customWidth="1"/>
    <col min="13261" max="13261" width="0" style="1" hidden="1" customWidth="1"/>
    <col min="13262" max="13262" width="22.28515625" style="1" customWidth="1"/>
    <col min="13263" max="13263" width="5.28515625" style="1" customWidth="1"/>
    <col min="13264" max="13264" width="36.28515625" style="1" customWidth="1"/>
    <col min="13265" max="13265" width="5.7109375" style="1" customWidth="1"/>
    <col min="13266" max="13266" width="0" style="1" hidden="1" customWidth="1"/>
    <col min="13267" max="13267" width="20.7109375" style="1" customWidth="1"/>
    <col min="13268" max="13268" width="4.85546875" style="1" customWidth="1"/>
    <col min="13269" max="13269" width="0" style="1" hidden="1" customWidth="1"/>
    <col min="13270" max="13270" width="24.7109375" style="1" customWidth="1"/>
    <col min="13271" max="13271" width="12.28515625" style="1" customWidth="1"/>
    <col min="13272" max="13272" width="0" style="1" hidden="1" customWidth="1"/>
    <col min="13273" max="13273" width="3.42578125" style="1" customWidth="1"/>
    <col min="13274" max="13274" width="0" style="1" hidden="1" customWidth="1"/>
    <col min="13275" max="13275" width="17.7109375" style="1" customWidth="1"/>
    <col min="13276" max="13276" width="3.42578125" style="1" customWidth="1"/>
    <col min="13277" max="13277" width="0" style="1" hidden="1" customWidth="1"/>
    <col min="13278" max="13278" width="23.7109375" style="1" customWidth="1"/>
    <col min="13279" max="13279" width="10" style="1" customWidth="1"/>
    <col min="13280" max="13280" width="0" style="1" hidden="1" customWidth="1"/>
    <col min="13281" max="13282" width="14.7109375" style="1" customWidth="1"/>
    <col min="13283" max="13283" width="12.85546875" style="1" customWidth="1"/>
    <col min="13284" max="13284" width="3.28515625" style="1" customWidth="1"/>
    <col min="13285" max="13285" width="30.28515625" style="1" customWidth="1"/>
    <col min="13286" max="13286" width="5" style="1" customWidth="1"/>
    <col min="13287" max="13287" width="0" style="1" hidden="1" customWidth="1"/>
    <col min="13288" max="13288" width="14.28515625" style="1" customWidth="1"/>
    <col min="13289" max="13289" width="5.7109375" style="1" customWidth="1"/>
    <col min="13290" max="13290" width="0" style="1" hidden="1" customWidth="1"/>
    <col min="13291" max="13291" width="17.28515625" style="1" customWidth="1"/>
    <col min="13292" max="13292" width="12.7109375" style="1" customWidth="1"/>
    <col min="13293" max="13293" width="0" style="1" hidden="1" customWidth="1"/>
    <col min="13294" max="13294" width="5.28515625" style="1" customWidth="1"/>
    <col min="13295" max="13295" width="0" style="1" hidden="1" customWidth="1"/>
    <col min="13296" max="13296" width="17" style="1" customWidth="1"/>
    <col min="13297" max="13297" width="6.28515625" style="1" customWidth="1"/>
    <col min="13298" max="13298" width="0" style="1" hidden="1" customWidth="1"/>
    <col min="13299" max="13299" width="14.28515625" style="1" customWidth="1"/>
    <col min="13300" max="13300" width="7.5703125" style="1" customWidth="1"/>
    <col min="13301" max="13301" width="0" style="1" hidden="1" customWidth="1"/>
    <col min="13302" max="13303" width="14.28515625" style="1" customWidth="1"/>
    <col min="13304" max="13304" width="20.85546875" style="1" customWidth="1"/>
    <col min="13305" max="13305" width="14.42578125" style="1" customWidth="1"/>
    <col min="13306" max="13306" width="15" style="1" customWidth="1"/>
    <col min="13307" max="13307" width="2.7109375" style="1" customWidth="1"/>
    <col min="13308" max="13308" width="11.7109375" style="1" customWidth="1"/>
    <col min="13309" max="13309" width="11.5703125" style="1" customWidth="1"/>
    <col min="13310" max="13310" width="2.28515625" style="1" customWidth="1"/>
    <col min="13311" max="13311" width="41" style="1" customWidth="1"/>
    <col min="13312" max="13312" width="14.28515625" style="1" customWidth="1"/>
    <col min="13313" max="13314" width="11.5703125" style="1" customWidth="1"/>
    <col min="13315" max="13315" width="21.85546875" style="1" customWidth="1"/>
    <col min="13316" max="13507" width="11.42578125" style="1"/>
    <col min="13508" max="13508" width="21.85546875" style="1" customWidth="1"/>
    <col min="13509" max="13509" width="13.85546875" style="1" customWidth="1"/>
    <col min="13510" max="13510" width="38.7109375" style="1" customWidth="1"/>
    <col min="13511" max="13511" width="3" style="1" bestFit="1" customWidth="1"/>
    <col min="13512" max="13512" width="32.28515625" style="1" customWidth="1"/>
    <col min="13513" max="13513" width="46.28515625" style="1" customWidth="1"/>
    <col min="13514" max="13514" width="19" style="1" customWidth="1"/>
    <col min="13515" max="13515" width="0" style="1" hidden="1" customWidth="1"/>
    <col min="13516" max="13516" width="17.7109375" style="1" customWidth="1"/>
    <col min="13517" max="13517" width="0" style="1" hidden="1" customWidth="1"/>
    <col min="13518" max="13518" width="22.28515625" style="1" customWidth="1"/>
    <col min="13519" max="13519" width="5.28515625" style="1" customWidth="1"/>
    <col min="13520" max="13520" width="36.28515625" style="1" customWidth="1"/>
    <col min="13521" max="13521" width="5.7109375" style="1" customWidth="1"/>
    <col min="13522" max="13522" width="0" style="1" hidden="1" customWidth="1"/>
    <col min="13523" max="13523" width="20.7109375" style="1" customWidth="1"/>
    <col min="13524" max="13524" width="4.85546875" style="1" customWidth="1"/>
    <col min="13525" max="13525" width="0" style="1" hidden="1" customWidth="1"/>
    <col min="13526" max="13526" width="24.7109375" style="1" customWidth="1"/>
    <col min="13527" max="13527" width="12.28515625" style="1" customWidth="1"/>
    <col min="13528" max="13528" width="0" style="1" hidden="1" customWidth="1"/>
    <col min="13529" max="13529" width="3.42578125" style="1" customWidth="1"/>
    <col min="13530" max="13530" width="0" style="1" hidden="1" customWidth="1"/>
    <col min="13531" max="13531" width="17.7109375" style="1" customWidth="1"/>
    <col min="13532" max="13532" width="3.42578125" style="1" customWidth="1"/>
    <col min="13533" max="13533" width="0" style="1" hidden="1" customWidth="1"/>
    <col min="13534" max="13534" width="23.7109375" style="1" customWidth="1"/>
    <col min="13535" max="13535" width="10" style="1" customWidth="1"/>
    <col min="13536" max="13536" width="0" style="1" hidden="1" customWidth="1"/>
    <col min="13537" max="13538" width="14.7109375" style="1" customWidth="1"/>
    <col min="13539" max="13539" width="12.85546875" style="1" customWidth="1"/>
    <col min="13540" max="13540" width="3.28515625" style="1" customWidth="1"/>
    <col min="13541" max="13541" width="30.28515625" style="1" customWidth="1"/>
    <col min="13542" max="13542" width="5" style="1" customWidth="1"/>
    <col min="13543" max="13543" width="0" style="1" hidden="1" customWidth="1"/>
    <col min="13544" max="13544" width="14.28515625" style="1" customWidth="1"/>
    <col min="13545" max="13545" width="5.7109375" style="1" customWidth="1"/>
    <col min="13546" max="13546" width="0" style="1" hidden="1" customWidth="1"/>
    <col min="13547" max="13547" width="17.28515625" style="1" customWidth="1"/>
    <col min="13548" max="13548" width="12.7109375" style="1" customWidth="1"/>
    <col min="13549" max="13549" width="0" style="1" hidden="1" customWidth="1"/>
    <col min="13550" max="13550" width="5.28515625" style="1" customWidth="1"/>
    <col min="13551" max="13551" width="0" style="1" hidden="1" customWidth="1"/>
    <col min="13552" max="13552" width="17" style="1" customWidth="1"/>
    <col min="13553" max="13553" width="6.28515625" style="1" customWidth="1"/>
    <col min="13554" max="13554" width="0" style="1" hidden="1" customWidth="1"/>
    <col min="13555" max="13555" width="14.28515625" style="1" customWidth="1"/>
    <col min="13556" max="13556" width="7.5703125" style="1" customWidth="1"/>
    <col min="13557" max="13557" width="0" style="1" hidden="1" customWidth="1"/>
    <col min="13558" max="13559" width="14.28515625" style="1" customWidth="1"/>
    <col min="13560" max="13560" width="20.85546875" style="1" customWidth="1"/>
    <col min="13561" max="13561" width="14.42578125" style="1" customWidth="1"/>
    <col min="13562" max="13562" width="15" style="1" customWidth="1"/>
    <col min="13563" max="13563" width="2.7109375" style="1" customWidth="1"/>
    <col min="13564" max="13564" width="11.7109375" style="1" customWidth="1"/>
    <col min="13565" max="13565" width="11.5703125" style="1" customWidth="1"/>
    <col min="13566" max="13566" width="2.28515625" style="1" customWidth="1"/>
    <col min="13567" max="13567" width="41" style="1" customWidth="1"/>
    <col min="13568" max="13568" width="14.28515625" style="1" customWidth="1"/>
    <col min="13569" max="13570" width="11.5703125" style="1" customWidth="1"/>
    <col min="13571" max="13571" width="21.85546875" style="1" customWidth="1"/>
    <col min="13572" max="13763" width="11.42578125" style="1"/>
    <col min="13764" max="13764" width="21.85546875" style="1" customWidth="1"/>
    <col min="13765" max="13765" width="13.85546875" style="1" customWidth="1"/>
    <col min="13766" max="13766" width="38.7109375" style="1" customWidth="1"/>
    <col min="13767" max="13767" width="3" style="1" bestFit="1" customWidth="1"/>
    <col min="13768" max="13768" width="32.28515625" style="1" customWidth="1"/>
    <col min="13769" max="13769" width="46.28515625" style="1" customWidth="1"/>
    <col min="13770" max="13770" width="19" style="1" customWidth="1"/>
    <col min="13771" max="13771" width="0" style="1" hidden="1" customWidth="1"/>
    <col min="13772" max="13772" width="17.7109375" style="1" customWidth="1"/>
    <col min="13773" max="13773" width="0" style="1" hidden="1" customWidth="1"/>
    <col min="13774" max="13774" width="22.28515625" style="1" customWidth="1"/>
    <col min="13775" max="13775" width="5.28515625" style="1" customWidth="1"/>
    <col min="13776" max="13776" width="36.28515625" style="1" customWidth="1"/>
    <col min="13777" max="13777" width="5.7109375" style="1" customWidth="1"/>
    <col min="13778" max="13778" width="0" style="1" hidden="1" customWidth="1"/>
    <col min="13779" max="13779" width="20.7109375" style="1" customWidth="1"/>
    <col min="13780" max="13780" width="4.85546875" style="1" customWidth="1"/>
    <col min="13781" max="13781" width="0" style="1" hidden="1" customWidth="1"/>
    <col min="13782" max="13782" width="24.7109375" style="1" customWidth="1"/>
    <col min="13783" max="13783" width="12.28515625" style="1" customWidth="1"/>
    <col min="13784" max="13784" width="0" style="1" hidden="1" customWidth="1"/>
    <col min="13785" max="13785" width="3.42578125" style="1" customWidth="1"/>
    <col min="13786" max="13786" width="0" style="1" hidden="1" customWidth="1"/>
    <col min="13787" max="13787" width="17.7109375" style="1" customWidth="1"/>
    <col min="13788" max="13788" width="3.42578125" style="1" customWidth="1"/>
    <col min="13789" max="13789" width="0" style="1" hidden="1" customWidth="1"/>
    <col min="13790" max="13790" width="23.7109375" style="1" customWidth="1"/>
    <col min="13791" max="13791" width="10" style="1" customWidth="1"/>
    <col min="13792" max="13792" width="0" style="1" hidden="1" customWidth="1"/>
    <col min="13793" max="13794" width="14.7109375" style="1" customWidth="1"/>
    <col min="13795" max="13795" width="12.85546875" style="1" customWidth="1"/>
    <col min="13796" max="13796" width="3.28515625" style="1" customWidth="1"/>
    <col min="13797" max="13797" width="30.28515625" style="1" customWidth="1"/>
    <col min="13798" max="13798" width="5" style="1" customWidth="1"/>
    <col min="13799" max="13799" width="0" style="1" hidden="1" customWidth="1"/>
    <col min="13800" max="13800" width="14.28515625" style="1" customWidth="1"/>
    <col min="13801" max="13801" width="5.7109375" style="1" customWidth="1"/>
    <col min="13802" max="13802" width="0" style="1" hidden="1" customWidth="1"/>
    <col min="13803" max="13803" width="17.28515625" style="1" customWidth="1"/>
    <col min="13804" max="13804" width="12.7109375" style="1" customWidth="1"/>
    <col min="13805" max="13805" width="0" style="1" hidden="1" customWidth="1"/>
    <col min="13806" max="13806" width="5.28515625" style="1" customWidth="1"/>
    <col min="13807" max="13807" width="0" style="1" hidden="1" customWidth="1"/>
    <col min="13808" max="13808" width="17" style="1" customWidth="1"/>
    <col min="13809" max="13809" width="6.28515625" style="1" customWidth="1"/>
    <col min="13810" max="13810" width="0" style="1" hidden="1" customWidth="1"/>
    <col min="13811" max="13811" width="14.28515625" style="1" customWidth="1"/>
    <col min="13812" max="13812" width="7.5703125" style="1" customWidth="1"/>
    <col min="13813" max="13813" width="0" style="1" hidden="1" customWidth="1"/>
    <col min="13814" max="13815" width="14.28515625" style="1" customWidth="1"/>
    <col min="13816" max="13816" width="20.85546875" style="1" customWidth="1"/>
    <col min="13817" max="13817" width="14.42578125" style="1" customWidth="1"/>
    <col min="13818" max="13818" width="15" style="1" customWidth="1"/>
    <col min="13819" max="13819" width="2.7109375" style="1" customWidth="1"/>
    <col min="13820" max="13820" width="11.7109375" style="1" customWidth="1"/>
    <col min="13821" max="13821" width="11.5703125" style="1" customWidth="1"/>
    <col min="13822" max="13822" width="2.28515625" style="1" customWidth="1"/>
    <col min="13823" max="13823" width="41" style="1" customWidth="1"/>
    <col min="13824" max="13824" width="14.28515625" style="1" customWidth="1"/>
    <col min="13825" max="13826" width="11.5703125" style="1" customWidth="1"/>
    <col min="13827" max="13827" width="21.85546875" style="1" customWidth="1"/>
    <col min="13828" max="14019" width="11.42578125" style="1"/>
    <col min="14020" max="14020" width="21.85546875" style="1" customWidth="1"/>
    <col min="14021" max="14021" width="13.85546875" style="1" customWidth="1"/>
    <col min="14022" max="14022" width="38.7109375" style="1" customWidth="1"/>
    <col min="14023" max="14023" width="3" style="1" bestFit="1" customWidth="1"/>
    <col min="14024" max="14024" width="32.28515625" style="1" customWidth="1"/>
    <col min="14025" max="14025" width="46.28515625" style="1" customWidth="1"/>
    <col min="14026" max="14026" width="19" style="1" customWidth="1"/>
    <col min="14027" max="14027" width="0" style="1" hidden="1" customWidth="1"/>
    <col min="14028" max="14028" width="17.7109375" style="1" customWidth="1"/>
    <col min="14029" max="14029" width="0" style="1" hidden="1" customWidth="1"/>
    <col min="14030" max="14030" width="22.28515625" style="1" customWidth="1"/>
    <col min="14031" max="14031" width="5.28515625" style="1" customWidth="1"/>
    <col min="14032" max="14032" width="36.28515625" style="1" customWidth="1"/>
    <col min="14033" max="14033" width="5.7109375" style="1" customWidth="1"/>
    <col min="14034" max="14034" width="0" style="1" hidden="1" customWidth="1"/>
    <col min="14035" max="14035" width="20.7109375" style="1" customWidth="1"/>
    <col min="14036" max="14036" width="4.85546875" style="1" customWidth="1"/>
    <col min="14037" max="14037" width="0" style="1" hidden="1" customWidth="1"/>
    <col min="14038" max="14038" width="24.7109375" style="1" customWidth="1"/>
    <col min="14039" max="14039" width="12.28515625" style="1" customWidth="1"/>
    <col min="14040" max="14040" width="0" style="1" hidden="1" customWidth="1"/>
    <col min="14041" max="14041" width="3.42578125" style="1" customWidth="1"/>
    <col min="14042" max="14042" width="0" style="1" hidden="1" customWidth="1"/>
    <col min="14043" max="14043" width="17.7109375" style="1" customWidth="1"/>
    <col min="14044" max="14044" width="3.42578125" style="1" customWidth="1"/>
    <col min="14045" max="14045" width="0" style="1" hidden="1" customWidth="1"/>
    <col min="14046" max="14046" width="23.7109375" style="1" customWidth="1"/>
    <col min="14047" max="14047" width="10" style="1" customWidth="1"/>
    <col min="14048" max="14048" width="0" style="1" hidden="1" customWidth="1"/>
    <col min="14049" max="14050" width="14.7109375" style="1" customWidth="1"/>
    <col min="14051" max="14051" width="12.85546875" style="1" customWidth="1"/>
    <col min="14052" max="14052" width="3.28515625" style="1" customWidth="1"/>
    <col min="14053" max="14053" width="30.28515625" style="1" customWidth="1"/>
    <col min="14054" max="14054" width="5" style="1" customWidth="1"/>
    <col min="14055" max="14055" width="0" style="1" hidden="1" customWidth="1"/>
    <col min="14056" max="14056" width="14.28515625" style="1" customWidth="1"/>
    <col min="14057" max="14057" width="5.7109375" style="1" customWidth="1"/>
    <col min="14058" max="14058" width="0" style="1" hidden="1" customWidth="1"/>
    <col min="14059" max="14059" width="17.28515625" style="1" customWidth="1"/>
    <col min="14060" max="14060" width="12.7109375" style="1" customWidth="1"/>
    <col min="14061" max="14061" width="0" style="1" hidden="1" customWidth="1"/>
    <col min="14062" max="14062" width="5.28515625" style="1" customWidth="1"/>
    <col min="14063" max="14063" width="0" style="1" hidden="1" customWidth="1"/>
    <col min="14064" max="14064" width="17" style="1" customWidth="1"/>
    <col min="14065" max="14065" width="6.28515625" style="1" customWidth="1"/>
    <col min="14066" max="14066" width="0" style="1" hidden="1" customWidth="1"/>
    <col min="14067" max="14067" width="14.28515625" style="1" customWidth="1"/>
    <col min="14068" max="14068" width="7.5703125" style="1" customWidth="1"/>
    <col min="14069" max="14069" width="0" style="1" hidden="1" customWidth="1"/>
    <col min="14070" max="14071" width="14.28515625" style="1" customWidth="1"/>
    <col min="14072" max="14072" width="20.85546875" style="1" customWidth="1"/>
    <col min="14073" max="14073" width="14.42578125" style="1" customWidth="1"/>
    <col min="14074" max="14074" width="15" style="1" customWidth="1"/>
    <col min="14075" max="14075" width="2.7109375" style="1" customWidth="1"/>
    <col min="14076" max="14076" width="11.7109375" style="1" customWidth="1"/>
    <col min="14077" max="14077" width="11.5703125" style="1" customWidth="1"/>
    <col min="14078" max="14078" width="2.28515625" style="1" customWidth="1"/>
    <col min="14079" max="14079" width="41" style="1" customWidth="1"/>
    <col min="14080" max="14080" width="14.28515625" style="1" customWidth="1"/>
    <col min="14081" max="14082" width="11.5703125" style="1" customWidth="1"/>
    <col min="14083" max="14083" width="21.85546875" style="1" customWidth="1"/>
    <col min="14084" max="14275" width="11.42578125" style="1"/>
    <col min="14276" max="14276" width="21.85546875" style="1" customWidth="1"/>
    <col min="14277" max="14277" width="13.85546875" style="1" customWidth="1"/>
    <col min="14278" max="14278" width="38.7109375" style="1" customWidth="1"/>
    <col min="14279" max="14279" width="3" style="1" bestFit="1" customWidth="1"/>
    <col min="14280" max="14280" width="32.28515625" style="1" customWidth="1"/>
    <col min="14281" max="14281" width="46.28515625" style="1" customWidth="1"/>
    <col min="14282" max="14282" width="19" style="1" customWidth="1"/>
    <col min="14283" max="14283" width="0" style="1" hidden="1" customWidth="1"/>
    <col min="14284" max="14284" width="17.7109375" style="1" customWidth="1"/>
    <col min="14285" max="14285" width="0" style="1" hidden="1" customWidth="1"/>
    <col min="14286" max="14286" width="22.28515625" style="1" customWidth="1"/>
    <col min="14287" max="14287" width="5.28515625" style="1" customWidth="1"/>
    <col min="14288" max="14288" width="36.28515625" style="1" customWidth="1"/>
    <col min="14289" max="14289" width="5.7109375" style="1" customWidth="1"/>
    <col min="14290" max="14290" width="0" style="1" hidden="1" customWidth="1"/>
    <col min="14291" max="14291" width="20.7109375" style="1" customWidth="1"/>
    <col min="14292" max="14292" width="4.85546875" style="1" customWidth="1"/>
    <col min="14293" max="14293" width="0" style="1" hidden="1" customWidth="1"/>
    <col min="14294" max="14294" width="24.7109375" style="1" customWidth="1"/>
    <col min="14295" max="14295" width="12.28515625" style="1" customWidth="1"/>
    <col min="14296" max="14296" width="0" style="1" hidden="1" customWidth="1"/>
    <col min="14297" max="14297" width="3.42578125" style="1" customWidth="1"/>
    <col min="14298" max="14298" width="0" style="1" hidden="1" customWidth="1"/>
    <col min="14299" max="14299" width="17.7109375" style="1" customWidth="1"/>
    <col min="14300" max="14300" width="3.42578125" style="1" customWidth="1"/>
    <col min="14301" max="14301" width="0" style="1" hidden="1" customWidth="1"/>
    <col min="14302" max="14302" width="23.7109375" style="1" customWidth="1"/>
    <col min="14303" max="14303" width="10" style="1" customWidth="1"/>
    <col min="14304" max="14304" width="0" style="1" hidden="1" customWidth="1"/>
    <col min="14305" max="14306" width="14.7109375" style="1" customWidth="1"/>
    <col min="14307" max="14307" width="12.85546875" style="1" customWidth="1"/>
    <col min="14308" max="14308" width="3.28515625" style="1" customWidth="1"/>
    <col min="14309" max="14309" width="30.28515625" style="1" customWidth="1"/>
    <col min="14310" max="14310" width="5" style="1" customWidth="1"/>
    <col min="14311" max="14311" width="0" style="1" hidden="1" customWidth="1"/>
    <col min="14312" max="14312" width="14.28515625" style="1" customWidth="1"/>
    <col min="14313" max="14313" width="5.7109375" style="1" customWidth="1"/>
    <col min="14314" max="14314" width="0" style="1" hidden="1" customWidth="1"/>
    <col min="14315" max="14315" width="17.28515625" style="1" customWidth="1"/>
    <col min="14316" max="14316" width="12.7109375" style="1" customWidth="1"/>
    <col min="14317" max="14317" width="0" style="1" hidden="1" customWidth="1"/>
    <col min="14318" max="14318" width="5.28515625" style="1" customWidth="1"/>
    <col min="14319" max="14319" width="0" style="1" hidden="1" customWidth="1"/>
    <col min="14320" max="14320" width="17" style="1" customWidth="1"/>
    <col min="14321" max="14321" width="6.28515625" style="1" customWidth="1"/>
    <col min="14322" max="14322" width="0" style="1" hidden="1" customWidth="1"/>
    <col min="14323" max="14323" width="14.28515625" style="1" customWidth="1"/>
    <col min="14324" max="14324" width="7.5703125" style="1" customWidth="1"/>
    <col min="14325" max="14325" width="0" style="1" hidden="1" customWidth="1"/>
    <col min="14326" max="14327" width="14.28515625" style="1" customWidth="1"/>
    <col min="14328" max="14328" width="20.85546875" style="1" customWidth="1"/>
    <col min="14329" max="14329" width="14.42578125" style="1" customWidth="1"/>
    <col min="14330" max="14330" width="15" style="1" customWidth="1"/>
    <col min="14331" max="14331" width="2.7109375" style="1" customWidth="1"/>
    <col min="14332" max="14332" width="11.7109375" style="1" customWidth="1"/>
    <col min="14333" max="14333" width="11.5703125" style="1" customWidth="1"/>
    <col min="14334" max="14334" width="2.28515625" style="1" customWidth="1"/>
    <col min="14335" max="14335" width="41" style="1" customWidth="1"/>
    <col min="14336" max="14336" width="14.28515625" style="1" customWidth="1"/>
    <col min="14337" max="14338" width="11.5703125" style="1" customWidth="1"/>
    <col min="14339" max="14339" width="21.85546875" style="1" customWidth="1"/>
    <col min="14340" max="14531" width="11.42578125" style="1"/>
    <col min="14532" max="14532" width="21.85546875" style="1" customWidth="1"/>
    <col min="14533" max="14533" width="13.85546875" style="1" customWidth="1"/>
    <col min="14534" max="14534" width="38.7109375" style="1" customWidth="1"/>
    <col min="14535" max="14535" width="3" style="1" bestFit="1" customWidth="1"/>
    <col min="14536" max="14536" width="32.28515625" style="1" customWidth="1"/>
    <col min="14537" max="14537" width="46.28515625" style="1" customWidth="1"/>
    <col min="14538" max="14538" width="19" style="1" customWidth="1"/>
    <col min="14539" max="14539" width="0" style="1" hidden="1" customWidth="1"/>
    <col min="14540" max="14540" width="17.7109375" style="1" customWidth="1"/>
    <col min="14541" max="14541" width="0" style="1" hidden="1" customWidth="1"/>
    <col min="14542" max="14542" width="22.28515625" style="1" customWidth="1"/>
    <col min="14543" max="14543" width="5.28515625" style="1" customWidth="1"/>
    <col min="14544" max="14544" width="36.28515625" style="1" customWidth="1"/>
    <col min="14545" max="14545" width="5.7109375" style="1" customWidth="1"/>
    <col min="14546" max="14546" width="0" style="1" hidden="1" customWidth="1"/>
    <col min="14547" max="14547" width="20.7109375" style="1" customWidth="1"/>
    <col min="14548" max="14548" width="4.85546875" style="1" customWidth="1"/>
    <col min="14549" max="14549" width="0" style="1" hidden="1" customWidth="1"/>
    <col min="14550" max="14550" width="24.7109375" style="1" customWidth="1"/>
    <col min="14551" max="14551" width="12.28515625" style="1" customWidth="1"/>
    <col min="14552" max="14552" width="0" style="1" hidden="1" customWidth="1"/>
    <col min="14553" max="14553" width="3.42578125" style="1" customWidth="1"/>
    <col min="14554" max="14554" width="0" style="1" hidden="1" customWidth="1"/>
    <col min="14555" max="14555" width="17.7109375" style="1" customWidth="1"/>
    <col min="14556" max="14556" width="3.42578125" style="1" customWidth="1"/>
    <col min="14557" max="14557" width="0" style="1" hidden="1" customWidth="1"/>
    <col min="14558" max="14558" width="23.7109375" style="1" customWidth="1"/>
    <col min="14559" max="14559" width="10" style="1" customWidth="1"/>
    <col min="14560" max="14560" width="0" style="1" hidden="1" customWidth="1"/>
    <col min="14561" max="14562" width="14.7109375" style="1" customWidth="1"/>
    <col min="14563" max="14563" width="12.85546875" style="1" customWidth="1"/>
    <col min="14564" max="14564" width="3.28515625" style="1" customWidth="1"/>
    <col min="14565" max="14565" width="30.28515625" style="1" customWidth="1"/>
    <col min="14566" max="14566" width="5" style="1" customWidth="1"/>
    <col min="14567" max="14567" width="0" style="1" hidden="1" customWidth="1"/>
    <col min="14568" max="14568" width="14.28515625" style="1" customWidth="1"/>
    <col min="14569" max="14569" width="5.7109375" style="1" customWidth="1"/>
    <col min="14570" max="14570" width="0" style="1" hidden="1" customWidth="1"/>
    <col min="14571" max="14571" width="17.28515625" style="1" customWidth="1"/>
    <col min="14572" max="14572" width="12.7109375" style="1" customWidth="1"/>
    <col min="14573" max="14573" width="0" style="1" hidden="1" customWidth="1"/>
    <col min="14574" max="14574" width="5.28515625" style="1" customWidth="1"/>
    <col min="14575" max="14575" width="0" style="1" hidden="1" customWidth="1"/>
    <col min="14576" max="14576" width="17" style="1" customWidth="1"/>
    <col min="14577" max="14577" width="6.28515625" style="1" customWidth="1"/>
    <col min="14578" max="14578" width="0" style="1" hidden="1" customWidth="1"/>
    <col min="14579" max="14579" width="14.28515625" style="1" customWidth="1"/>
    <col min="14580" max="14580" width="7.5703125" style="1" customWidth="1"/>
    <col min="14581" max="14581" width="0" style="1" hidden="1" customWidth="1"/>
    <col min="14582" max="14583" width="14.28515625" style="1" customWidth="1"/>
    <col min="14584" max="14584" width="20.85546875" style="1" customWidth="1"/>
    <col min="14585" max="14585" width="14.42578125" style="1" customWidth="1"/>
    <col min="14586" max="14586" width="15" style="1" customWidth="1"/>
    <col min="14587" max="14587" width="2.7109375" style="1" customWidth="1"/>
    <col min="14588" max="14588" width="11.7109375" style="1" customWidth="1"/>
    <col min="14589" max="14589" width="11.5703125" style="1" customWidth="1"/>
    <col min="14590" max="14590" width="2.28515625" style="1" customWidth="1"/>
    <col min="14591" max="14591" width="41" style="1" customWidth="1"/>
    <col min="14592" max="14592" width="14.28515625" style="1" customWidth="1"/>
    <col min="14593" max="14594" width="11.5703125" style="1" customWidth="1"/>
    <col min="14595" max="14595" width="21.85546875" style="1" customWidth="1"/>
    <col min="14596" max="14787" width="11.42578125" style="1"/>
    <col min="14788" max="14788" width="21.85546875" style="1" customWidth="1"/>
    <col min="14789" max="14789" width="13.85546875" style="1" customWidth="1"/>
    <col min="14790" max="14790" width="38.7109375" style="1" customWidth="1"/>
    <col min="14791" max="14791" width="3" style="1" bestFit="1" customWidth="1"/>
    <col min="14792" max="14792" width="32.28515625" style="1" customWidth="1"/>
    <col min="14793" max="14793" width="46.28515625" style="1" customWidth="1"/>
    <col min="14794" max="14794" width="19" style="1" customWidth="1"/>
    <col min="14795" max="14795" width="0" style="1" hidden="1" customWidth="1"/>
    <col min="14796" max="14796" width="17.7109375" style="1" customWidth="1"/>
    <col min="14797" max="14797" width="0" style="1" hidden="1" customWidth="1"/>
    <col min="14798" max="14798" width="22.28515625" style="1" customWidth="1"/>
    <col min="14799" max="14799" width="5.28515625" style="1" customWidth="1"/>
    <col min="14800" max="14800" width="36.28515625" style="1" customWidth="1"/>
    <col min="14801" max="14801" width="5.7109375" style="1" customWidth="1"/>
    <col min="14802" max="14802" width="0" style="1" hidden="1" customWidth="1"/>
    <col min="14803" max="14803" width="20.7109375" style="1" customWidth="1"/>
    <col min="14804" max="14804" width="4.85546875" style="1" customWidth="1"/>
    <col min="14805" max="14805" width="0" style="1" hidden="1" customWidth="1"/>
    <col min="14806" max="14806" width="24.7109375" style="1" customWidth="1"/>
    <col min="14807" max="14807" width="12.28515625" style="1" customWidth="1"/>
    <col min="14808" max="14808" width="0" style="1" hidden="1" customWidth="1"/>
    <col min="14809" max="14809" width="3.42578125" style="1" customWidth="1"/>
    <col min="14810" max="14810" width="0" style="1" hidden="1" customWidth="1"/>
    <col min="14811" max="14811" width="17.7109375" style="1" customWidth="1"/>
    <col min="14812" max="14812" width="3.42578125" style="1" customWidth="1"/>
    <col min="14813" max="14813" width="0" style="1" hidden="1" customWidth="1"/>
    <col min="14814" max="14814" width="23.7109375" style="1" customWidth="1"/>
    <col min="14815" max="14815" width="10" style="1" customWidth="1"/>
    <col min="14816" max="14816" width="0" style="1" hidden="1" customWidth="1"/>
    <col min="14817" max="14818" width="14.7109375" style="1" customWidth="1"/>
    <col min="14819" max="14819" width="12.85546875" style="1" customWidth="1"/>
    <col min="14820" max="14820" width="3.28515625" style="1" customWidth="1"/>
    <col min="14821" max="14821" width="30.28515625" style="1" customWidth="1"/>
    <col min="14822" max="14822" width="5" style="1" customWidth="1"/>
    <col min="14823" max="14823" width="0" style="1" hidden="1" customWidth="1"/>
    <col min="14824" max="14824" width="14.28515625" style="1" customWidth="1"/>
    <col min="14825" max="14825" width="5.7109375" style="1" customWidth="1"/>
    <col min="14826" max="14826" width="0" style="1" hidden="1" customWidth="1"/>
    <col min="14827" max="14827" width="17.28515625" style="1" customWidth="1"/>
    <col min="14828" max="14828" width="12.7109375" style="1" customWidth="1"/>
    <col min="14829" max="14829" width="0" style="1" hidden="1" customWidth="1"/>
    <col min="14830" max="14830" width="5.28515625" style="1" customWidth="1"/>
    <col min="14831" max="14831" width="0" style="1" hidden="1" customWidth="1"/>
    <col min="14832" max="14832" width="17" style="1" customWidth="1"/>
    <col min="14833" max="14833" width="6.28515625" style="1" customWidth="1"/>
    <col min="14834" max="14834" width="0" style="1" hidden="1" customWidth="1"/>
    <col min="14835" max="14835" width="14.28515625" style="1" customWidth="1"/>
    <col min="14836" max="14836" width="7.5703125" style="1" customWidth="1"/>
    <col min="14837" max="14837" width="0" style="1" hidden="1" customWidth="1"/>
    <col min="14838" max="14839" width="14.28515625" style="1" customWidth="1"/>
    <col min="14840" max="14840" width="20.85546875" style="1" customWidth="1"/>
    <col min="14841" max="14841" width="14.42578125" style="1" customWidth="1"/>
    <col min="14842" max="14842" width="15" style="1" customWidth="1"/>
    <col min="14843" max="14843" width="2.7109375" style="1" customWidth="1"/>
    <col min="14844" max="14844" width="11.7109375" style="1" customWidth="1"/>
    <col min="14845" max="14845" width="11.5703125" style="1" customWidth="1"/>
    <col min="14846" max="14846" width="2.28515625" style="1" customWidth="1"/>
    <col min="14847" max="14847" width="41" style="1" customWidth="1"/>
    <col min="14848" max="14848" width="14.28515625" style="1" customWidth="1"/>
    <col min="14849" max="14850" width="11.5703125" style="1" customWidth="1"/>
    <col min="14851" max="14851" width="21.85546875" style="1" customWidth="1"/>
    <col min="14852" max="15043" width="11.42578125" style="1"/>
    <col min="15044" max="15044" width="21.85546875" style="1" customWidth="1"/>
    <col min="15045" max="15045" width="13.85546875" style="1" customWidth="1"/>
    <col min="15046" max="15046" width="38.7109375" style="1" customWidth="1"/>
    <col min="15047" max="15047" width="3" style="1" bestFit="1" customWidth="1"/>
    <col min="15048" max="15048" width="32.28515625" style="1" customWidth="1"/>
    <col min="15049" max="15049" width="46.28515625" style="1" customWidth="1"/>
    <col min="15050" max="15050" width="19" style="1" customWidth="1"/>
    <col min="15051" max="15051" width="0" style="1" hidden="1" customWidth="1"/>
    <col min="15052" max="15052" width="17.7109375" style="1" customWidth="1"/>
    <col min="15053" max="15053" width="0" style="1" hidden="1" customWidth="1"/>
    <col min="15054" max="15054" width="22.28515625" style="1" customWidth="1"/>
    <col min="15055" max="15055" width="5.28515625" style="1" customWidth="1"/>
    <col min="15056" max="15056" width="36.28515625" style="1" customWidth="1"/>
    <col min="15057" max="15057" width="5.7109375" style="1" customWidth="1"/>
    <col min="15058" max="15058" width="0" style="1" hidden="1" customWidth="1"/>
    <col min="15059" max="15059" width="20.7109375" style="1" customWidth="1"/>
    <col min="15060" max="15060" width="4.85546875" style="1" customWidth="1"/>
    <col min="15061" max="15061" width="0" style="1" hidden="1" customWidth="1"/>
    <col min="15062" max="15062" width="24.7109375" style="1" customWidth="1"/>
    <col min="15063" max="15063" width="12.28515625" style="1" customWidth="1"/>
    <col min="15064" max="15064" width="0" style="1" hidden="1" customWidth="1"/>
    <col min="15065" max="15065" width="3.42578125" style="1" customWidth="1"/>
    <col min="15066" max="15066" width="0" style="1" hidden="1" customWidth="1"/>
    <col min="15067" max="15067" width="17.7109375" style="1" customWidth="1"/>
    <col min="15068" max="15068" width="3.42578125" style="1" customWidth="1"/>
    <col min="15069" max="15069" width="0" style="1" hidden="1" customWidth="1"/>
    <col min="15070" max="15070" width="23.7109375" style="1" customWidth="1"/>
    <col min="15071" max="15071" width="10" style="1" customWidth="1"/>
    <col min="15072" max="15072" width="0" style="1" hidden="1" customWidth="1"/>
    <col min="15073" max="15074" width="14.7109375" style="1" customWidth="1"/>
    <col min="15075" max="15075" width="12.85546875" style="1" customWidth="1"/>
    <col min="15076" max="15076" width="3.28515625" style="1" customWidth="1"/>
    <col min="15077" max="15077" width="30.28515625" style="1" customWidth="1"/>
    <col min="15078" max="15078" width="5" style="1" customWidth="1"/>
    <col min="15079" max="15079" width="0" style="1" hidden="1" customWidth="1"/>
    <col min="15080" max="15080" width="14.28515625" style="1" customWidth="1"/>
    <col min="15081" max="15081" width="5.7109375" style="1" customWidth="1"/>
    <col min="15082" max="15082" width="0" style="1" hidden="1" customWidth="1"/>
    <col min="15083" max="15083" width="17.28515625" style="1" customWidth="1"/>
    <col min="15084" max="15084" width="12.7109375" style="1" customWidth="1"/>
    <col min="15085" max="15085" width="0" style="1" hidden="1" customWidth="1"/>
    <col min="15086" max="15086" width="5.28515625" style="1" customWidth="1"/>
    <col min="15087" max="15087" width="0" style="1" hidden="1" customWidth="1"/>
    <col min="15088" max="15088" width="17" style="1" customWidth="1"/>
    <col min="15089" max="15089" width="6.28515625" style="1" customWidth="1"/>
    <col min="15090" max="15090" width="0" style="1" hidden="1" customWidth="1"/>
    <col min="15091" max="15091" width="14.28515625" style="1" customWidth="1"/>
    <col min="15092" max="15092" width="7.5703125" style="1" customWidth="1"/>
    <col min="15093" max="15093" width="0" style="1" hidden="1" customWidth="1"/>
    <col min="15094" max="15095" width="14.28515625" style="1" customWidth="1"/>
    <col min="15096" max="15096" width="20.85546875" style="1" customWidth="1"/>
    <col min="15097" max="15097" width="14.42578125" style="1" customWidth="1"/>
    <col min="15098" max="15098" width="15" style="1" customWidth="1"/>
    <col min="15099" max="15099" width="2.7109375" style="1" customWidth="1"/>
    <col min="15100" max="15100" width="11.7109375" style="1" customWidth="1"/>
    <col min="15101" max="15101" width="11.5703125" style="1" customWidth="1"/>
    <col min="15102" max="15102" width="2.28515625" style="1" customWidth="1"/>
    <col min="15103" max="15103" width="41" style="1" customWidth="1"/>
    <col min="15104" max="15104" width="14.28515625" style="1" customWidth="1"/>
    <col min="15105" max="15106" width="11.5703125" style="1" customWidth="1"/>
    <col min="15107" max="15107" width="21.85546875" style="1" customWidth="1"/>
    <col min="15108" max="15299" width="11.42578125" style="1"/>
    <col min="15300" max="15300" width="21.85546875" style="1" customWidth="1"/>
    <col min="15301" max="15301" width="13.85546875" style="1" customWidth="1"/>
    <col min="15302" max="15302" width="38.7109375" style="1" customWidth="1"/>
    <col min="15303" max="15303" width="3" style="1" bestFit="1" customWidth="1"/>
    <col min="15304" max="15304" width="32.28515625" style="1" customWidth="1"/>
    <col min="15305" max="15305" width="46.28515625" style="1" customWidth="1"/>
    <col min="15306" max="15306" width="19" style="1" customWidth="1"/>
    <col min="15307" max="15307" width="0" style="1" hidden="1" customWidth="1"/>
    <col min="15308" max="15308" width="17.7109375" style="1" customWidth="1"/>
    <col min="15309" max="15309" width="0" style="1" hidden="1" customWidth="1"/>
    <col min="15310" max="15310" width="22.28515625" style="1" customWidth="1"/>
    <col min="15311" max="15311" width="5.28515625" style="1" customWidth="1"/>
    <col min="15312" max="15312" width="36.28515625" style="1" customWidth="1"/>
    <col min="15313" max="15313" width="5.7109375" style="1" customWidth="1"/>
    <col min="15314" max="15314" width="0" style="1" hidden="1" customWidth="1"/>
    <col min="15315" max="15315" width="20.7109375" style="1" customWidth="1"/>
    <col min="15316" max="15316" width="4.85546875" style="1" customWidth="1"/>
    <col min="15317" max="15317" width="0" style="1" hidden="1" customWidth="1"/>
    <col min="15318" max="15318" width="24.7109375" style="1" customWidth="1"/>
    <col min="15319" max="15319" width="12.28515625" style="1" customWidth="1"/>
    <col min="15320" max="15320" width="0" style="1" hidden="1" customWidth="1"/>
    <col min="15321" max="15321" width="3.42578125" style="1" customWidth="1"/>
    <col min="15322" max="15322" width="0" style="1" hidden="1" customWidth="1"/>
    <col min="15323" max="15323" width="17.7109375" style="1" customWidth="1"/>
    <col min="15324" max="15324" width="3.42578125" style="1" customWidth="1"/>
    <col min="15325" max="15325" width="0" style="1" hidden="1" customWidth="1"/>
    <col min="15326" max="15326" width="23.7109375" style="1" customWidth="1"/>
    <col min="15327" max="15327" width="10" style="1" customWidth="1"/>
    <col min="15328" max="15328" width="0" style="1" hidden="1" customWidth="1"/>
    <col min="15329" max="15330" width="14.7109375" style="1" customWidth="1"/>
    <col min="15331" max="15331" width="12.85546875" style="1" customWidth="1"/>
    <col min="15332" max="15332" width="3.28515625" style="1" customWidth="1"/>
    <col min="15333" max="15333" width="30.28515625" style="1" customWidth="1"/>
    <col min="15334" max="15334" width="5" style="1" customWidth="1"/>
    <col min="15335" max="15335" width="0" style="1" hidden="1" customWidth="1"/>
    <col min="15336" max="15336" width="14.28515625" style="1" customWidth="1"/>
    <col min="15337" max="15337" width="5.7109375" style="1" customWidth="1"/>
    <col min="15338" max="15338" width="0" style="1" hidden="1" customWidth="1"/>
    <col min="15339" max="15339" width="17.28515625" style="1" customWidth="1"/>
    <col min="15340" max="15340" width="12.7109375" style="1" customWidth="1"/>
    <col min="15341" max="15341" width="0" style="1" hidden="1" customWidth="1"/>
    <col min="15342" max="15342" width="5.28515625" style="1" customWidth="1"/>
    <col min="15343" max="15343" width="0" style="1" hidden="1" customWidth="1"/>
    <col min="15344" max="15344" width="17" style="1" customWidth="1"/>
    <col min="15345" max="15345" width="6.28515625" style="1" customWidth="1"/>
    <col min="15346" max="15346" width="0" style="1" hidden="1" customWidth="1"/>
    <col min="15347" max="15347" width="14.28515625" style="1" customWidth="1"/>
    <col min="15348" max="15348" width="7.5703125" style="1" customWidth="1"/>
    <col min="15349" max="15349" width="0" style="1" hidden="1" customWidth="1"/>
    <col min="15350" max="15351" width="14.28515625" style="1" customWidth="1"/>
    <col min="15352" max="15352" width="20.85546875" style="1" customWidth="1"/>
    <col min="15353" max="15353" width="14.42578125" style="1" customWidth="1"/>
    <col min="15354" max="15354" width="15" style="1" customWidth="1"/>
    <col min="15355" max="15355" width="2.7109375" style="1" customWidth="1"/>
    <col min="15356" max="15356" width="11.7109375" style="1" customWidth="1"/>
    <col min="15357" max="15357" width="11.5703125" style="1" customWidth="1"/>
    <col min="15358" max="15358" width="2.28515625" style="1" customWidth="1"/>
    <col min="15359" max="15359" width="41" style="1" customWidth="1"/>
    <col min="15360" max="15360" width="14.28515625" style="1" customWidth="1"/>
    <col min="15361" max="15362" width="11.5703125" style="1" customWidth="1"/>
    <col min="15363" max="15363" width="21.85546875" style="1" customWidth="1"/>
    <col min="15364" max="15555" width="11.42578125" style="1"/>
    <col min="15556" max="15556" width="21.85546875" style="1" customWidth="1"/>
    <col min="15557" max="15557" width="13.85546875" style="1" customWidth="1"/>
    <col min="15558" max="15558" width="38.7109375" style="1" customWidth="1"/>
    <col min="15559" max="15559" width="3" style="1" bestFit="1" customWidth="1"/>
    <col min="15560" max="15560" width="32.28515625" style="1" customWidth="1"/>
    <col min="15561" max="15561" width="46.28515625" style="1" customWidth="1"/>
    <col min="15562" max="15562" width="19" style="1" customWidth="1"/>
    <col min="15563" max="15563" width="0" style="1" hidden="1" customWidth="1"/>
    <col min="15564" max="15564" width="17.7109375" style="1" customWidth="1"/>
    <col min="15565" max="15565" width="0" style="1" hidden="1" customWidth="1"/>
    <col min="15566" max="15566" width="22.28515625" style="1" customWidth="1"/>
    <col min="15567" max="15567" width="5.28515625" style="1" customWidth="1"/>
    <col min="15568" max="15568" width="36.28515625" style="1" customWidth="1"/>
    <col min="15569" max="15569" width="5.7109375" style="1" customWidth="1"/>
    <col min="15570" max="15570" width="0" style="1" hidden="1" customWidth="1"/>
    <col min="15571" max="15571" width="20.7109375" style="1" customWidth="1"/>
    <col min="15572" max="15572" width="4.85546875" style="1" customWidth="1"/>
    <col min="15573" max="15573" width="0" style="1" hidden="1" customWidth="1"/>
    <col min="15574" max="15574" width="24.7109375" style="1" customWidth="1"/>
    <col min="15575" max="15575" width="12.28515625" style="1" customWidth="1"/>
    <col min="15576" max="15576" width="0" style="1" hidden="1" customWidth="1"/>
    <col min="15577" max="15577" width="3.42578125" style="1" customWidth="1"/>
    <col min="15578" max="15578" width="0" style="1" hidden="1" customWidth="1"/>
    <col min="15579" max="15579" width="17.7109375" style="1" customWidth="1"/>
    <col min="15580" max="15580" width="3.42578125" style="1" customWidth="1"/>
    <col min="15581" max="15581" width="0" style="1" hidden="1" customWidth="1"/>
    <col min="15582" max="15582" width="23.7109375" style="1" customWidth="1"/>
    <col min="15583" max="15583" width="10" style="1" customWidth="1"/>
    <col min="15584" max="15584" width="0" style="1" hidden="1" customWidth="1"/>
    <col min="15585" max="15586" width="14.7109375" style="1" customWidth="1"/>
    <col min="15587" max="15587" width="12.85546875" style="1" customWidth="1"/>
    <col min="15588" max="15588" width="3.28515625" style="1" customWidth="1"/>
    <col min="15589" max="15589" width="30.28515625" style="1" customWidth="1"/>
    <col min="15590" max="15590" width="5" style="1" customWidth="1"/>
    <col min="15591" max="15591" width="0" style="1" hidden="1" customWidth="1"/>
    <col min="15592" max="15592" width="14.28515625" style="1" customWidth="1"/>
    <col min="15593" max="15593" width="5.7109375" style="1" customWidth="1"/>
    <col min="15594" max="15594" width="0" style="1" hidden="1" customWidth="1"/>
    <col min="15595" max="15595" width="17.28515625" style="1" customWidth="1"/>
    <col min="15596" max="15596" width="12.7109375" style="1" customWidth="1"/>
    <col min="15597" max="15597" width="0" style="1" hidden="1" customWidth="1"/>
    <col min="15598" max="15598" width="5.28515625" style="1" customWidth="1"/>
    <col min="15599" max="15599" width="0" style="1" hidden="1" customWidth="1"/>
    <col min="15600" max="15600" width="17" style="1" customWidth="1"/>
    <col min="15601" max="15601" width="6.28515625" style="1" customWidth="1"/>
    <col min="15602" max="15602" width="0" style="1" hidden="1" customWidth="1"/>
    <col min="15603" max="15603" width="14.28515625" style="1" customWidth="1"/>
    <col min="15604" max="15604" width="7.5703125" style="1" customWidth="1"/>
    <col min="15605" max="15605" width="0" style="1" hidden="1" customWidth="1"/>
    <col min="15606" max="15607" width="14.28515625" style="1" customWidth="1"/>
    <col min="15608" max="15608" width="20.85546875" style="1" customWidth="1"/>
    <col min="15609" max="15609" width="14.42578125" style="1" customWidth="1"/>
    <col min="15610" max="15610" width="15" style="1" customWidth="1"/>
    <col min="15611" max="15611" width="2.7109375" style="1" customWidth="1"/>
    <col min="15612" max="15612" width="11.7109375" style="1" customWidth="1"/>
    <col min="15613" max="15613" width="11.5703125" style="1" customWidth="1"/>
    <col min="15614" max="15614" width="2.28515625" style="1" customWidth="1"/>
    <col min="15615" max="15615" width="41" style="1" customWidth="1"/>
    <col min="15616" max="15616" width="14.28515625" style="1" customWidth="1"/>
    <col min="15617" max="15618" width="11.5703125" style="1" customWidth="1"/>
    <col min="15619" max="15619" width="21.85546875" style="1" customWidth="1"/>
    <col min="15620" max="15811" width="11.42578125" style="1"/>
    <col min="15812" max="15812" width="21.85546875" style="1" customWidth="1"/>
    <col min="15813" max="15813" width="13.85546875" style="1" customWidth="1"/>
    <col min="15814" max="15814" width="38.7109375" style="1" customWidth="1"/>
    <col min="15815" max="15815" width="3" style="1" bestFit="1" customWidth="1"/>
    <col min="15816" max="15816" width="32.28515625" style="1" customWidth="1"/>
    <col min="15817" max="15817" width="46.28515625" style="1" customWidth="1"/>
    <col min="15818" max="15818" width="19" style="1" customWidth="1"/>
    <col min="15819" max="15819" width="0" style="1" hidden="1" customWidth="1"/>
    <col min="15820" max="15820" width="17.7109375" style="1" customWidth="1"/>
    <col min="15821" max="15821" width="0" style="1" hidden="1" customWidth="1"/>
    <col min="15822" max="15822" width="22.28515625" style="1" customWidth="1"/>
    <col min="15823" max="15823" width="5.28515625" style="1" customWidth="1"/>
    <col min="15824" max="15824" width="36.28515625" style="1" customWidth="1"/>
    <col min="15825" max="15825" width="5.7109375" style="1" customWidth="1"/>
    <col min="15826" max="15826" width="0" style="1" hidden="1" customWidth="1"/>
    <col min="15827" max="15827" width="20.7109375" style="1" customWidth="1"/>
    <col min="15828" max="15828" width="4.85546875" style="1" customWidth="1"/>
    <col min="15829" max="15829" width="0" style="1" hidden="1" customWidth="1"/>
    <col min="15830" max="15830" width="24.7109375" style="1" customWidth="1"/>
    <col min="15831" max="15831" width="12.28515625" style="1" customWidth="1"/>
    <col min="15832" max="15832" width="0" style="1" hidden="1" customWidth="1"/>
    <col min="15833" max="15833" width="3.42578125" style="1" customWidth="1"/>
    <col min="15834" max="15834" width="0" style="1" hidden="1" customWidth="1"/>
    <col min="15835" max="15835" width="17.7109375" style="1" customWidth="1"/>
    <col min="15836" max="15836" width="3.42578125" style="1" customWidth="1"/>
    <col min="15837" max="15837" width="0" style="1" hidden="1" customWidth="1"/>
    <col min="15838" max="15838" width="23.7109375" style="1" customWidth="1"/>
    <col min="15839" max="15839" width="10" style="1" customWidth="1"/>
    <col min="15840" max="15840" width="0" style="1" hidden="1" customWidth="1"/>
    <col min="15841" max="15842" width="14.7109375" style="1" customWidth="1"/>
    <col min="15843" max="15843" width="12.85546875" style="1" customWidth="1"/>
    <col min="15844" max="15844" width="3.28515625" style="1" customWidth="1"/>
    <col min="15845" max="15845" width="30.28515625" style="1" customWidth="1"/>
    <col min="15846" max="15846" width="5" style="1" customWidth="1"/>
    <col min="15847" max="15847" width="0" style="1" hidden="1" customWidth="1"/>
    <col min="15848" max="15848" width="14.28515625" style="1" customWidth="1"/>
    <col min="15849" max="15849" width="5.7109375" style="1" customWidth="1"/>
    <col min="15850" max="15850" width="0" style="1" hidden="1" customWidth="1"/>
    <col min="15851" max="15851" width="17.28515625" style="1" customWidth="1"/>
    <col min="15852" max="15852" width="12.7109375" style="1" customWidth="1"/>
    <col min="15853" max="15853" width="0" style="1" hidden="1" customWidth="1"/>
    <col min="15854" max="15854" width="5.28515625" style="1" customWidth="1"/>
    <col min="15855" max="15855" width="0" style="1" hidden="1" customWidth="1"/>
    <col min="15856" max="15856" width="17" style="1" customWidth="1"/>
    <col min="15857" max="15857" width="6.28515625" style="1" customWidth="1"/>
    <col min="15858" max="15858" width="0" style="1" hidden="1" customWidth="1"/>
    <col min="15859" max="15859" width="14.28515625" style="1" customWidth="1"/>
    <col min="15860" max="15860" width="7.5703125" style="1" customWidth="1"/>
    <col min="15861" max="15861" width="0" style="1" hidden="1" customWidth="1"/>
    <col min="15862" max="15863" width="14.28515625" style="1" customWidth="1"/>
    <col min="15864" max="15864" width="20.85546875" style="1" customWidth="1"/>
    <col min="15865" max="15865" width="14.42578125" style="1" customWidth="1"/>
    <col min="15866" max="15866" width="15" style="1" customWidth="1"/>
    <col min="15867" max="15867" width="2.7109375" style="1" customWidth="1"/>
    <col min="15868" max="15868" width="11.7109375" style="1" customWidth="1"/>
    <col min="15869" max="15869" width="11.5703125" style="1" customWidth="1"/>
    <col min="15870" max="15870" width="2.28515625" style="1" customWidth="1"/>
    <col min="15871" max="15871" width="41" style="1" customWidth="1"/>
    <col min="15872" max="15872" width="14.28515625" style="1" customWidth="1"/>
    <col min="15873" max="15874" width="11.5703125" style="1" customWidth="1"/>
    <col min="15875" max="15875" width="21.85546875" style="1" customWidth="1"/>
    <col min="15876" max="16067" width="11.42578125" style="1"/>
    <col min="16068" max="16068" width="21.85546875" style="1" customWidth="1"/>
    <col min="16069" max="16069" width="13.85546875" style="1" customWidth="1"/>
    <col min="16070" max="16070" width="38.7109375" style="1" customWidth="1"/>
    <col min="16071" max="16071" width="3" style="1" bestFit="1" customWidth="1"/>
    <col min="16072" max="16072" width="32.28515625" style="1" customWidth="1"/>
    <col min="16073" max="16073" width="46.28515625" style="1" customWidth="1"/>
    <col min="16074" max="16074" width="19" style="1" customWidth="1"/>
    <col min="16075" max="16075" width="0" style="1" hidden="1" customWidth="1"/>
    <col min="16076" max="16076" width="17.7109375" style="1" customWidth="1"/>
    <col min="16077" max="16077" width="0" style="1" hidden="1" customWidth="1"/>
    <col min="16078" max="16078" width="22.28515625" style="1" customWidth="1"/>
    <col min="16079" max="16079" width="5.28515625" style="1" customWidth="1"/>
    <col min="16080" max="16080" width="36.28515625" style="1" customWidth="1"/>
    <col min="16081" max="16081" width="5.7109375" style="1" customWidth="1"/>
    <col min="16082" max="16082" width="0" style="1" hidden="1" customWidth="1"/>
    <col min="16083" max="16083" width="20.7109375" style="1" customWidth="1"/>
    <col min="16084" max="16084" width="4.85546875" style="1" customWidth="1"/>
    <col min="16085" max="16085" width="0" style="1" hidden="1" customWidth="1"/>
    <col min="16086" max="16086" width="24.7109375" style="1" customWidth="1"/>
    <col min="16087" max="16087" width="12.28515625" style="1" customWidth="1"/>
    <col min="16088" max="16088" width="0" style="1" hidden="1" customWidth="1"/>
    <col min="16089" max="16089" width="3.42578125" style="1" customWidth="1"/>
    <col min="16090" max="16090" width="0" style="1" hidden="1" customWidth="1"/>
    <col min="16091" max="16091" width="17.7109375" style="1" customWidth="1"/>
    <col min="16092" max="16092" width="3.42578125" style="1" customWidth="1"/>
    <col min="16093" max="16093" width="0" style="1" hidden="1" customWidth="1"/>
    <col min="16094" max="16094" width="23.7109375" style="1" customWidth="1"/>
    <col min="16095" max="16095" width="10" style="1" customWidth="1"/>
    <col min="16096" max="16096" width="0" style="1" hidden="1" customWidth="1"/>
    <col min="16097" max="16098" width="14.7109375" style="1" customWidth="1"/>
    <col min="16099" max="16099" width="12.85546875" style="1" customWidth="1"/>
    <col min="16100" max="16100" width="3.28515625" style="1" customWidth="1"/>
    <col min="16101" max="16101" width="30.28515625" style="1" customWidth="1"/>
    <col min="16102" max="16102" width="5" style="1" customWidth="1"/>
    <col min="16103" max="16103" width="0" style="1" hidden="1" customWidth="1"/>
    <col min="16104" max="16104" width="14.28515625" style="1" customWidth="1"/>
    <col min="16105" max="16105" width="5.7109375" style="1" customWidth="1"/>
    <col min="16106" max="16106" width="0" style="1" hidden="1" customWidth="1"/>
    <col min="16107" max="16107" width="17.28515625" style="1" customWidth="1"/>
    <col min="16108" max="16108" width="12.7109375" style="1" customWidth="1"/>
    <col min="16109" max="16109" width="0" style="1" hidden="1" customWidth="1"/>
    <col min="16110" max="16110" width="5.28515625" style="1" customWidth="1"/>
    <col min="16111" max="16111" width="0" style="1" hidden="1" customWidth="1"/>
    <col min="16112" max="16112" width="17" style="1" customWidth="1"/>
    <col min="16113" max="16113" width="6.28515625" style="1" customWidth="1"/>
    <col min="16114" max="16114" width="0" style="1" hidden="1" customWidth="1"/>
    <col min="16115" max="16115" width="14.28515625" style="1" customWidth="1"/>
    <col min="16116" max="16116" width="7.5703125" style="1" customWidth="1"/>
    <col min="16117" max="16117" width="0" style="1" hidden="1" customWidth="1"/>
    <col min="16118" max="16119" width="14.28515625" style="1" customWidth="1"/>
    <col min="16120" max="16120" width="20.85546875" style="1" customWidth="1"/>
    <col min="16121" max="16121" width="14.42578125" style="1" customWidth="1"/>
    <col min="16122" max="16122" width="15" style="1" customWidth="1"/>
    <col min="16123" max="16123" width="2.7109375" style="1" customWidth="1"/>
    <col min="16124" max="16124" width="11.7109375" style="1" customWidth="1"/>
    <col min="16125" max="16125" width="11.5703125" style="1" customWidth="1"/>
    <col min="16126" max="16126" width="2.28515625" style="1" customWidth="1"/>
    <col min="16127" max="16127" width="41" style="1" customWidth="1"/>
    <col min="16128" max="16128" width="14.28515625" style="1" customWidth="1"/>
    <col min="16129" max="16130" width="11.5703125" style="1" customWidth="1"/>
    <col min="16131" max="16131" width="21.85546875" style="1" customWidth="1"/>
    <col min="16132" max="16325" width="11.42578125" style="1"/>
    <col min="16326" max="16384" width="11.5703125" style="1" customWidth="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579" t="s">
        <v>1227</v>
      </c>
      <c r="AS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c r="AP3" s="823" t="s">
        <v>181</v>
      </c>
      <c r="AQ3" s="817"/>
    </row>
    <row r="4" spans="1:47"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row>
    <row r="5" spans="1:47" ht="272.45" customHeight="1">
      <c r="A5" s="301" t="s">
        <v>51</v>
      </c>
      <c r="B5" s="291" t="s">
        <v>46</v>
      </c>
      <c r="C5" s="291" t="s">
        <v>92</v>
      </c>
      <c r="D5" s="291" t="s">
        <v>12</v>
      </c>
      <c r="E5" s="291" t="s">
        <v>36</v>
      </c>
      <c r="F5" s="331" t="s">
        <v>1069</v>
      </c>
      <c r="G5" s="306" t="s">
        <v>1216</v>
      </c>
      <c r="H5" s="306" t="s">
        <v>1172</v>
      </c>
      <c r="I5" s="303" t="s">
        <v>1173</v>
      </c>
      <c r="J5" s="291" t="s">
        <v>78</v>
      </c>
      <c r="K5" s="291">
        <v>2</v>
      </c>
      <c r="L5" s="299">
        <f>IF(J5="Diaria",+(K5/360),IF(J5="Mensual",+(K5/12),IF(J5="Bimestral",+(K5/6),IF(J5="Trimestral",+(K5/4),IF(J5="Semestral",+(K5/2),IF(J5="Anual",+(K5/1),""))))))</f>
        <v>0.33333333333333331</v>
      </c>
      <c r="M5" s="291" t="s">
        <v>73</v>
      </c>
      <c r="N5" s="291">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1" t="s">
        <v>48</v>
      </c>
      <c r="P5" s="291">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0.4</v>
      </c>
      <c r="Q5" s="291" t="s">
        <v>73</v>
      </c>
      <c r="R5" s="291">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86" t="s">
        <v>73</v>
      </c>
      <c r="T5" s="286" t="s">
        <v>73</v>
      </c>
      <c r="U5" s="286">
        <f>+MAX(N5,P5,R5)</f>
        <v>0.4</v>
      </c>
      <c r="V5" s="288" t="str">
        <f>IF(L5&lt;=20%,"Muy baja",IF(L5&lt;=40%,"Baja",IF(L5&lt;=60%,"Media",IF(L5&lt;=80%,"Alta",IF(L5&lt;=100%,"Muy alta",IF(L5&gt;=100%,"Muy alta",""))))))</f>
        <v>Baja</v>
      </c>
      <c r="W5" s="289">
        <f>+IFERROR(VLOOKUP(V5,[19]Fórmula!$F$1:$G$6,2,FALSE),"")</f>
        <v>0.4</v>
      </c>
      <c r="X5" s="308" t="str">
        <f>IF(U5=20%,"Leve",IF(U5=40%,"Menor",IF(U5=60%,"Moderado",IF(U5=80%,"Mayor",IF(U5=100%,"Catastrófico","")))))</f>
        <v>Menor</v>
      </c>
      <c r="Y5" s="289">
        <f>+IFERROR(VLOOKUP(X5,[19]Fórmula!$H$1:$I$6,2,FALSE),"")</f>
        <v>0.4</v>
      </c>
      <c r="Z5" s="307" t="str">
        <f>+IFERROR(VLOOKUP(V5&amp;X5,[19]Fórmula!$C$2:$D$26,2,FALSE),"")</f>
        <v>Moderado</v>
      </c>
      <c r="AA5" s="289">
        <f>IF(Z5="Bajo",25%,IF(Z5="Moderado",50%,IF(Z5="Alto",75%,IF(Z5="Extremo",100%,""))))</f>
        <v>0.5</v>
      </c>
      <c r="AB5" s="157" t="s">
        <v>1070</v>
      </c>
      <c r="AC5" s="390" t="s">
        <v>1174</v>
      </c>
      <c r="AD5" s="48" t="s">
        <v>57</v>
      </c>
      <c r="AE5" s="31">
        <f>IF(AD5="Preventivo",25%,IF(AD5="Detectivo",15%,IF(AD5="Correctivo",10%,"")))</f>
        <v>0.25</v>
      </c>
      <c r="AF5" s="303" t="s">
        <v>214</v>
      </c>
      <c r="AG5" s="31">
        <f>IF(AF5="Manual",15%,IF(AF5="Automático",25%,""))</f>
        <v>0.15</v>
      </c>
      <c r="AH5" s="31">
        <f>+AG5+AE5</f>
        <v>0.4</v>
      </c>
      <c r="AI5" s="291" t="s">
        <v>24</v>
      </c>
      <c r="AJ5" s="303" t="s">
        <v>1071</v>
      </c>
      <c r="AK5" s="303">
        <f>+AA5*AH5</f>
        <v>0.2</v>
      </c>
      <c r="AL5" s="32">
        <f>+AA5-AK5</f>
        <v>0.3</v>
      </c>
      <c r="AM5" s="297" t="str">
        <f>+IF(C5="Corrupción","Moderado",IF(AL5&lt;=25%,"Bajo",IF(AL5&lt;=50%,"Moderado",IF(AL5&lt;=75%,"Alto",IF(AL5&gt;75%,"Extremo","")))))</f>
        <v>Moderado</v>
      </c>
      <c r="AN5" s="298" t="s">
        <v>59</v>
      </c>
      <c r="AO5" s="134">
        <v>1</v>
      </c>
      <c r="AP5" s="33" t="s">
        <v>1135</v>
      </c>
      <c r="AQ5" s="294" t="s">
        <v>1072</v>
      </c>
    </row>
    <row r="6" spans="1:47" ht="238.15" customHeight="1" thickBot="1">
      <c r="A6" s="316" t="s">
        <v>51</v>
      </c>
      <c r="B6" s="281" t="s">
        <v>46</v>
      </c>
      <c r="C6" s="281" t="s">
        <v>58</v>
      </c>
      <c r="D6" s="281" t="s">
        <v>79</v>
      </c>
      <c r="E6" s="281" t="s">
        <v>36</v>
      </c>
      <c r="F6" s="155" t="s">
        <v>531</v>
      </c>
      <c r="G6" s="358" t="s">
        <v>499</v>
      </c>
      <c r="H6" s="358" t="s">
        <v>1073</v>
      </c>
      <c r="I6" s="317" t="s">
        <v>1149</v>
      </c>
      <c r="J6" s="281" t="s">
        <v>33</v>
      </c>
      <c r="K6" s="281">
        <v>0</v>
      </c>
      <c r="L6" s="284">
        <f>IF(J6="Diaria",+(K6/360),IF(J6="Mensual",+(K6/12),IF(J6="Bimestral",+(K6/6),IF(J6="Trimestral",+(K6/4),IF(J6="Semestral",+(K6/2),IF(J6="Anual",+(K6/1),""))))))</f>
        <v>0</v>
      </c>
      <c r="M6" s="281" t="s">
        <v>73</v>
      </c>
      <c r="N6" s="281">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281" t="s">
        <v>76</v>
      </c>
      <c r="P6" s="291">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0.8</v>
      </c>
      <c r="Q6" s="281" t="s">
        <v>73</v>
      </c>
      <c r="R6" s="28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77" t="s">
        <v>73</v>
      </c>
      <c r="T6" s="277" t="s">
        <v>73</v>
      </c>
      <c r="U6" s="277">
        <f>+MAX(N6,P6,R6)</f>
        <v>0.8</v>
      </c>
      <c r="V6" s="315" t="str">
        <f>IF(L6&lt;=20%,"Muy baja",IF(L6&lt;=40%,"Baja",IF(L6&lt;=60%,"Media",IF(L6&lt;=80%,"Alta",IF(L6&lt;=100%,"Muy alta",IF(L6&gt;=100%,"Muy alta",""))))))</f>
        <v>Muy baja</v>
      </c>
      <c r="W6" s="270">
        <f>+IFERROR(VLOOKUP(V6,[19]Fórmula!$F$1:$G$6,2,FALSE),"")</f>
        <v>0.2</v>
      </c>
      <c r="X6" s="131" t="str">
        <f>IF(U6=20%,"Leve",IF(U6=40%,"Menor",IF(U6=60%,"Moderado",IF(U6=80%,"Mayor",IF(U6=100%,"Catastrófico","")))))</f>
        <v>Mayor</v>
      </c>
      <c r="Y6" s="270">
        <f>+IFERROR(VLOOKUP(X6,[19]Fórmula!$H$1:$I$6,2,FALSE),"")</f>
        <v>0.8</v>
      </c>
      <c r="Z6" s="132" t="str">
        <f>+IFERROR(VLOOKUP(V6&amp;X6,[19]Fórmula!$C$2:$D$26,2,FALSE),"")</f>
        <v>Alto</v>
      </c>
      <c r="AA6" s="270">
        <f>IF(Z6="Bajo",25%,IF(Z6="Moderado",50%,IF(Z6="Alto",75%,IF(Z6="Extremo",100%,""))))</f>
        <v>0.75</v>
      </c>
      <c r="AB6" s="157" t="s">
        <v>1074</v>
      </c>
      <c r="AC6" s="391" t="s">
        <v>1150</v>
      </c>
      <c r="AD6" s="28" t="s">
        <v>22</v>
      </c>
      <c r="AE6" s="37">
        <f>IF(AD6="Preventivo",25%,IF(AD6="Detectivo",15%,IF(AD6="Correctivo",10%,"")))</f>
        <v>0.1</v>
      </c>
      <c r="AF6" s="317" t="s">
        <v>214</v>
      </c>
      <c r="AG6" s="37">
        <f>IF(AF6="Manual",15%,IF(AF6="Automático",25%,""))</f>
        <v>0.15</v>
      </c>
      <c r="AH6" s="37">
        <f>+AG6+AE6</f>
        <v>0.25</v>
      </c>
      <c r="AI6" s="281" t="s">
        <v>24</v>
      </c>
      <c r="AJ6" s="303" t="s">
        <v>1075</v>
      </c>
      <c r="AK6" s="317">
        <f>+AH6*AA6</f>
        <v>0.1875</v>
      </c>
      <c r="AL6" s="364">
        <f>+AA6-AK6</f>
        <v>0.5625</v>
      </c>
      <c r="AM6" s="133" t="str">
        <f>+IF(C6="Corrupción","Alto",IF(AL6&lt;=25%,"Bajo",IF(AL6&lt;=50%,"Moderado",IF(AL6&lt;=75%,"Alto",IF(AL6&gt;75%,"Extremo","")))))</f>
        <v>Alto</v>
      </c>
      <c r="AN6" s="314" t="s">
        <v>59</v>
      </c>
      <c r="AO6" s="136">
        <v>1</v>
      </c>
      <c r="AP6" s="13" t="s">
        <v>1076</v>
      </c>
      <c r="AQ6" s="294" t="s">
        <v>1072</v>
      </c>
    </row>
    <row r="7" spans="1:47" ht="279" customHeight="1" thickBot="1">
      <c r="A7" s="301" t="s">
        <v>51</v>
      </c>
      <c r="B7" s="291" t="s">
        <v>46</v>
      </c>
      <c r="C7" s="291" t="s">
        <v>92</v>
      </c>
      <c r="D7" s="291" t="s">
        <v>12</v>
      </c>
      <c r="E7" s="291" t="s">
        <v>36</v>
      </c>
      <c r="F7" s="331" t="s">
        <v>1151</v>
      </c>
      <c r="G7" s="306" t="s">
        <v>1217</v>
      </c>
      <c r="H7" s="306" t="s">
        <v>1077</v>
      </c>
      <c r="I7" s="303" t="s">
        <v>1078</v>
      </c>
      <c r="J7" s="291" t="s">
        <v>33</v>
      </c>
      <c r="K7" s="291">
        <v>0</v>
      </c>
      <c r="L7" s="299">
        <f>IF(J7="Diaria",+(K7/360),IF(J7="Mensual",+(K7/12),IF(J7="Bimestral",+(K7/6),IF(J7="Trimestral",+(K7/4),IF(J7="Semestral",+(K7/2),IF(J7="Anual",+(K7/1),""))))))</f>
        <v>0</v>
      </c>
      <c r="M7" s="291" t="s">
        <v>73</v>
      </c>
      <c r="N7" s="29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291" t="s">
        <v>31</v>
      </c>
      <c r="P7" s="29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0.2</v>
      </c>
      <c r="Q7" s="291" t="s">
        <v>73</v>
      </c>
      <c r="R7" s="29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6" t="s">
        <v>73</v>
      </c>
      <c r="T7" s="286" t="s">
        <v>73</v>
      </c>
      <c r="U7" s="286">
        <f>+MAX(N7,P7,R7)</f>
        <v>0.2</v>
      </c>
      <c r="V7" s="288" t="str">
        <f>IF(L7&lt;=20%,"Muy baja",IF(L7&lt;=40%,"Baja",IF(L7&lt;=60%,"Media",IF(L7&lt;=80%,"Alta",IF(L7&lt;=100%,"Muy alta",IF(L7&gt;=100%,"Muy alta",""))))))</f>
        <v>Muy baja</v>
      </c>
      <c r="W7" s="289">
        <f>+IFERROR(VLOOKUP(V7,[19]Fórmula!$F$1:$G$6,2,FALSE),"")</f>
        <v>0.2</v>
      </c>
      <c r="X7" s="308" t="str">
        <f>IF(U7=20%,"Leve",IF(U7=40%,"Menor",IF(U7=60%,"Moderado",IF(U7=80%,"Mayor",IF(U7=100%,"Catastrófico","")))))</f>
        <v>Leve</v>
      </c>
      <c r="Y7" s="289">
        <f>+IFERROR(VLOOKUP(X7,[19]Fórmula!$H$1:$I$6,2,FALSE),"")</f>
        <v>0.2</v>
      </c>
      <c r="Z7" s="307" t="str">
        <f>+IFERROR(VLOOKUP(V7&amp;X7,[19]Fórmula!$C$2:$D$26,2,FALSE),"")</f>
        <v>Bajo</v>
      </c>
      <c r="AA7" s="289">
        <f>IF(Z7="Bajo",25%,IF(Z7="Moderado",50%,IF(Z7="Alto",75%,IF(Z7="Extremo",100%,""))))</f>
        <v>0.25</v>
      </c>
      <c r="AB7" s="157" t="s">
        <v>1079</v>
      </c>
      <c r="AC7" s="390" t="s">
        <v>1080</v>
      </c>
      <c r="AD7" s="48" t="s">
        <v>57</v>
      </c>
      <c r="AE7" s="31">
        <f>IF(AD7="Preventivo",25%,IF(AD7="Detectivo",15%,IF(AD7="Correctivo",10%,"")))</f>
        <v>0.25</v>
      </c>
      <c r="AF7" s="303" t="s">
        <v>214</v>
      </c>
      <c r="AG7" s="31">
        <f>IF(AF7="Manual",15%,IF(AF7="Automático",25%,""))</f>
        <v>0.15</v>
      </c>
      <c r="AH7" s="31">
        <f>+AG7+AE7</f>
        <v>0.4</v>
      </c>
      <c r="AI7" s="291" t="s">
        <v>24</v>
      </c>
      <c r="AJ7" s="303" t="s">
        <v>1081</v>
      </c>
      <c r="AK7" s="303">
        <f>+AA7*AH7</f>
        <v>0.1</v>
      </c>
      <c r="AL7" s="32">
        <f>+AA7-AK7</f>
        <v>0.15</v>
      </c>
      <c r="AM7" s="297" t="str">
        <f>+IF(C7="Corrupción","Moderado",IF(AL7&lt;=25%,"Bajo",IF(AL7&lt;=50%,"Moderado",IF(AL7&lt;=75%,"Alto",IF(AL7&gt;75%,"Extremo","")))))</f>
        <v>Bajo</v>
      </c>
      <c r="AN7" s="298" t="s">
        <v>59</v>
      </c>
      <c r="AO7" s="134">
        <v>1</v>
      </c>
      <c r="AP7" s="33" t="s">
        <v>1082</v>
      </c>
      <c r="AQ7" s="294" t="s">
        <v>1072</v>
      </c>
    </row>
    <row r="8" spans="1:47" ht="360.75" thickBot="1">
      <c r="A8" s="300" t="s">
        <v>216</v>
      </c>
      <c r="B8" s="346" t="s">
        <v>46</v>
      </c>
      <c r="C8" s="280" t="s">
        <v>92</v>
      </c>
      <c r="D8" s="280" t="s">
        <v>79</v>
      </c>
      <c r="E8" s="280" t="s">
        <v>36</v>
      </c>
      <c r="F8" s="251" t="s">
        <v>594</v>
      </c>
      <c r="G8" s="306" t="s">
        <v>595</v>
      </c>
      <c r="H8" s="306" t="s">
        <v>1136</v>
      </c>
      <c r="I8" s="302" t="s">
        <v>1175</v>
      </c>
      <c r="J8" s="280" t="s">
        <v>66</v>
      </c>
      <c r="K8" s="280">
        <v>1</v>
      </c>
      <c r="L8" s="283">
        <v>2.7777777777777779E-3</v>
      </c>
      <c r="M8" s="280" t="s">
        <v>303</v>
      </c>
      <c r="N8" s="280" t="str">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
      </c>
      <c r="O8" s="280" t="s">
        <v>64</v>
      </c>
      <c r="P8" s="28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0" t="s">
        <v>73</v>
      </c>
      <c r="R8" s="28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76" t="s">
        <v>60</v>
      </c>
      <c r="T8" s="276" t="s">
        <v>45</v>
      </c>
      <c r="U8" s="276">
        <f>+MAX(N8,P8,R8)</f>
        <v>0.6</v>
      </c>
      <c r="V8" s="287" t="str">
        <f>IF(L8&lt;=20%,"Muy baja",IF(L8&lt;=40%,"Baja",IF(L8&lt;=60%,"Media",IF(L8&lt;=80%,"Alta",IF(L8&lt;=100%,"Muy alta",IF(L8&gt;=100%,"Muy alta",""))))))</f>
        <v>Muy baja</v>
      </c>
      <c r="W8" s="269">
        <f>+IFERROR(VLOOKUP(V8,Fórmula!$F$1:$G$6,2,FALSE),"")</f>
        <v>0.2</v>
      </c>
      <c r="X8" s="278" t="str">
        <f>IF(U8=20%,"Leve",IF(U8=40%,"Menor",IF(U8=60%,"Moderado",IF(U8=80%,"Mayor",IF(U8=100%,"Catastrófico","")))))</f>
        <v>Moderado</v>
      </c>
      <c r="Y8" s="295" t="s">
        <v>56</v>
      </c>
      <c r="Z8" s="273" t="str">
        <f>+IFERROR(VLOOKUP(V8&amp;X8,Fórmula!$C$2:$D$26,2,FALSE),"")</f>
        <v>Moderado</v>
      </c>
      <c r="AA8" s="295" t="s">
        <v>56</v>
      </c>
      <c r="AB8" s="510" t="s">
        <v>598</v>
      </c>
      <c r="AC8" s="57" t="s">
        <v>1124</v>
      </c>
      <c r="AD8" s="49" t="s">
        <v>57</v>
      </c>
      <c r="AE8" s="255">
        <f t="shared" ref="AE8:AE12" si="0">IF(AD8="Preventivo",25%,IF(AD8="Detectivo",15%,IF(AD8="Correctivo",10%,"")))</f>
        <v>0.25</v>
      </c>
      <c r="AF8" s="72" t="s">
        <v>214</v>
      </c>
      <c r="AG8" s="255">
        <f t="shared" ref="AG8:AG12" si="1">IF(AF8="Manual",15%,IF(AF8="Automático",25%,""))</f>
        <v>0.15</v>
      </c>
      <c r="AH8" s="255">
        <f t="shared" ref="AH8:AH12" si="2">+AG8+AE8</f>
        <v>0.4</v>
      </c>
      <c r="AI8" s="302" t="s">
        <v>24</v>
      </c>
      <c r="AJ8" s="302" t="s">
        <v>638</v>
      </c>
      <c r="AK8" s="280" t="s">
        <v>24</v>
      </c>
      <c r="AL8" s="363">
        <v>0.3</v>
      </c>
      <c r="AM8" s="415" t="s">
        <v>56</v>
      </c>
      <c r="AN8" s="409" t="s">
        <v>59</v>
      </c>
      <c r="AO8" s="416">
        <v>1</v>
      </c>
      <c r="AP8" s="285" t="s">
        <v>1083</v>
      </c>
      <c r="AQ8" s="30" t="s">
        <v>162</v>
      </c>
    </row>
    <row r="9" spans="1:47" ht="248.25" customHeight="1" thickBot="1">
      <c r="A9" s="847" t="s">
        <v>51</v>
      </c>
      <c r="B9" s="850" t="s">
        <v>46</v>
      </c>
      <c r="C9" s="850"/>
      <c r="D9" s="850" t="s">
        <v>640</v>
      </c>
      <c r="E9" s="850" t="s">
        <v>80</v>
      </c>
      <c r="F9" s="251" t="s">
        <v>1084</v>
      </c>
      <c r="G9" s="1236" t="s">
        <v>1085</v>
      </c>
      <c r="H9" s="1253" t="s">
        <v>1086</v>
      </c>
      <c r="I9" s="994" t="s">
        <v>1087</v>
      </c>
      <c r="J9" s="850" t="s">
        <v>33</v>
      </c>
      <c r="K9" s="850">
        <v>0</v>
      </c>
      <c r="L9" s="903">
        <f t="shared" ref="L9" si="3">IF(J9="Diaria",+(K9/360),IF(J9="Mensual",+(K9/12),IF(J9="Bimestral",+(K9/6),IF(J9="Trimestral",+(K9/4),IF(J9="Semestral",+(K9/2),IF(J9="Anual",+(K9/1),""))))))</f>
        <v>0</v>
      </c>
      <c r="M9" s="899" t="s">
        <v>73</v>
      </c>
      <c r="N9" s="280">
        <f t="shared" ref="N9:N12"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99" t="s">
        <v>64</v>
      </c>
      <c r="P9" s="280">
        <f t="shared" ref="P9:P12"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99" t="s">
        <v>73</v>
      </c>
      <c r="R9" s="280">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863" t="s">
        <v>72</v>
      </c>
      <c r="T9" s="863" t="s">
        <v>28</v>
      </c>
      <c r="U9" s="276">
        <f t="shared" ref="U9:U11" si="7">+MAX(N9,P9,R9)</f>
        <v>0.6</v>
      </c>
      <c r="V9" s="905" t="str">
        <f t="shared" ref="V9" si="8">IF(L9&lt;=20%,"Muy baja",IF(L9&lt;=40%,"Baja",IF(L9&lt;=60%,"Media",IF(L9&lt;=80%,"Alta",IF(L9&lt;=100%,"Muy alta",IF(L9&gt;=100%,"Muy alta",""))))))</f>
        <v>Muy baja</v>
      </c>
      <c r="W9" s="444">
        <f>+IFERROR(VLOOKUP(V9,[6]Fórmula!$F$1:$G$6,2,FALSE),"")</f>
        <v>0.2</v>
      </c>
      <c r="X9" s="905" t="str">
        <f t="shared" ref="X9" si="9">IF(U9=20%,"Leve",IF(U9=40%,"Menor",IF(U9=60%,"Moderado",IF(U9=80%,"Mayor",IF(U9=100%,"Catastrófico","")))))</f>
        <v>Moderado</v>
      </c>
      <c r="Y9" s="444">
        <f>+IFERROR(VLOOKUP(X9,[6]Fórmula!$H$1:$I$6,2,FALSE),"")</f>
        <v>0.6</v>
      </c>
      <c r="Z9" s="907" t="str">
        <f>+IFERROR(VLOOKUP(V9&amp;X9,[6]Fórmula!$C$2:$D$26,2,FALSE),"")</f>
        <v>Moderado</v>
      </c>
      <c r="AA9" s="444">
        <f t="shared" ref="AA9:AA11" si="10">IF(Z9="Bajo",25%,IF(Z9="Moderado",50%,IF(Z9="Alto",75%,IF(Z9="Extremo",100%,""))))</f>
        <v>0.5</v>
      </c>
      <c r="AB9" s="1255" t="s">
        <v>1088</v>
      </c>
      <c r="AC9" s="49" t="s">
        <v>1176</v>
      </c>
      <c r="AD9" s="49" t="s">
        <v>57</v>
      </c>
      <c r="AE9" s="446">
        <f t="shared" si="0"/>
        <v>0.25</v>
      </c>
      <c r="AF9" s="302" t="s">
        <v>214</v>
      </c>
      <c r="AG9" s="446">
        <f t="shared" si="1"/>
        <v>0.15</v>
      </c>
      <c r="AH9" s="446">
        <f t="shared" si="2"/>
        <v>0.4</v>
      </c>
      <c r="AI9" s="450"/>
      <c r="AJ9" s="449"/>
      <c r="AL9" s="447">
        <v>0.3</v>
      </c>
      <c r="AM9" s="856" t="str">
        <f>+IF(B9="Corrupción","Moderado",IF(AL11&lt;=25%,"Bajo",IF(AL11&lt;=50%,"Moderado",IF(AL11&lt;=75%,"Alto",IF(AL11&gt;75%,"Extremo","")))))</f>
        <v>Bajo</v>
      </c>
      <c r="AN9" s="858" t="s">
        <v>59</v>
      </c>
      <c r="AO9" s="83"/>
      <c r="AP9" s="83"/>
      <c r="AQ9" s="84"/>
    </row>
    <row r="10" spans="1:47" ht="128.25" thickBot="1">
      <c r="A10" s="848"/>
      <c r="B10" s="851"/>
      <c r="C10" s="851"/>
      <c r="D10" s="851"/>
      <c r="E10" s="851"/>
      <c r="F10" s="251" t="s">
        <v>1089</v>
      </c>
      <c r="G10" s="1236"/>
      <c r="H10" s="1253"/>
      <c r="I10" s="1254"/>
      <c r="J10" s="851"/>
      <c r="K10" s="851"/>
      <c r="L10" s="1251"/>
      <c r="M10" s="1252"/>
      <c r="N10" s="280" t="str">
        <f t="shared" si="4"/>
        <v/>
      </c>
      <c r="O10" s="1252"/>
      <c r="P10" s="280" t="str">
        <f t="shared" si="5"/>
        <v/>
      </c>
      <c r="Q10" s="1252"/>
      <c r="R10" s="280" t="str">
        <f t="shared" si="6"/>
        <v/>
      </c>
      <c r="S10" s="864"/>
      <c r="T10" s="864"/>
      <c r="U10" s="276">
        <f t="shared" si="7"/>
        <v>0</v>
      </c>
      <c r="V10" s="1032"/>
      <c r="W10" s="444" t="str">
        <f>+IFERROR(VLOOKUP(V10,[6]Fórmula!$F$1:$G$6,2,FALSE),"")</f>
        <v/>
      </c>
      <c r="X10" s="1032"/>
      <c r="Y10" s="444" t="str">
        <f>+IFERROR(VLOOKUP(X10,[6]Fórmula!$H$1:$I$6,2,FALSE),"")</f>
        <v/>
      </c>
      <c r="Z10" s="1015"/>
      <c r="AA10" s="444" t="str">
        <f t="shared" si="10"/>
        <v/>
      </c>
      <c r="AB10" s="1256"/>
      <c r="AC10" s="249" t="s">
        <v>1222</v>
      </c>
      <c r="AD10" s="49" t="s">
        <v>39</v>
      </c>
      <c r="AE10" s="446">
        <f t="shared" si="0"/>
        <v>0.15</v>
      </c>
      <c r="AF10" s="302" t="s">
        <v>214</v>
      </c>
      <c r="AG10" s="446">
        <f t="shared" si="1"/>
        <v>0.15</v>
      </c>
      <c r="AH10" s="446">
        <f t="shared" si="2"/>
        <v>0.3</v>
      </c>
      <c r="AI10" s="450" t="s">
        <v>41</v>
      </c>
      <c r="AJ10" s="449" t="s">
        <v>303</v>
      </c>
      <c r="AL10" s="447">
        <f t="shared" ref="AL10:AL11" si="11">+Z10-AK10</f>
        <v>0</v>
      </c>
      <c r="AM10" s="857"/>
      <c r="AN10" s="859"/>
      <c r="AO10" s="83"/>
      <c r="AP10" s="83"/>
      <c r="AQ10" s="84"/>
    </row>
    <row r="11" spans="1:47" ht="128.25" thickBot="1">
      <c r="A11" s="849"/>
      <c r="B11" s="852"/>
      <c r="C11" s="852"/>
      <c r="D11" s="852"/>
      <c r="E11" s="852"/>
      <c r="F11" s="251" t="s">
        <v>1090</v>
      </c>
      <c r="G11" s="1236"/>
      <c r="H11" s="1253"/>
      <c r="I11" s="962"/>
      <c r="J11" s="852"/>
      <c r="K11" s="852"/>
      <c r="L11" s="904"/>
      <c r="M11" s="900"/>
      <c r="N11" s="280" t="str">
        <f t="shared" si="4"/>
        <v/>
      </c>
      <c r="O11" s="900"/>
      <c r="P11" s="280" t="str">
        <f t="shared" si="5"/>
        <v/>
      </c>
      <c r="Q11" s="900"/>
      <c r="R11" s="280" t="str">
        <f t="shared" si="6"/>
        <v/>
      </c>
      <c r="S11" s="865"/>
      <c r="T11" s="865"/>
      <c r="U11" s="276">
        <f t="shared" si="7"/>
        <v>0</v>
      </c>
      <c r="V11" s="906"/>
      <c r="W11" s="444" t="str">
        <f>+IFERROR(VLOOKUP(V11,[6]Fórmula!$F$1:$G$6,2,FALSE),"")</f>
        <v/>
      </c>
      <c r="X11" s="906"/>
      <c r="Y11" s="444" t="str">
        <f>+IFERROR(VLOOKUP(X11,[6]Fórmula!$H$1:$I$6,2,FALSE),"")</f>
        <v/>
      </c>
      <c r="Z11" s="908"/>
      <c r="AA11" s="444" t="str">
        <f t="shared" si="10"/>
        <v/>
      </c>
      <c r="AB11" s="1257"/>
      <c r="AC11" s="249" t="s">
        <v>1223</v>
      </c>
      <c r="AD11" s="49" t="s">
        <v>57</v>
      </c>
      <c r="AE11" s="446">
        <f t="shared" si="0"/>
        <v>0.25</v>
      </c>
      <c r="AF11" s="302" t="s">
        <v>214</v>
      </c>
      <c r="AG11" s="446">
        <f t="shared" si="1"/>
        <v>0.15</v>
      </c>
      <c r="AH11" s="446">
        <f t="shared" si="2"/>
        <v>0.4</v>
      </c>
      <c r="AI11" s="450" t="s">
        <v>41</v>
      </c>
      <c r="AJ11" s="449" t="s">
        <v>303</v>
      </c>
      <c r="AL11" s="447">
        <f t="shared" si="11"/>
        <v>0</v>
      </c>
      <c r="AM11" s="838"/>
      <c r="AN11" s="909"/>
      <c r="AO11" s="83"/>
      <c r="AP11" s="83"/>
      <c r="AQ11" s="84"/>
    </row>
    <row r="12" spans="1:47" s="571" customFormat="1" ht="409.5">
      <c r="A12" s="556" t="s">
        <v>51</v>
      </c>
      <c r="B12" s="29" t="s">
        <v>1180</v>
      </c>
      <c r="C12" s="29" t="s">
        <v>58</v>
      </c>
      <c r="D12" s="29" t="s">
        <v>79</v>
      </c>
      <c r="E12" s="29" t="s">
        <v>80</v>
      </c>
      <c r="F12" s="40" t="s">
        <v>1177</v>
      </c>
      <c r="G12" s="181" t="s">
        <v>532</v>
      </c>
      <c r="H12" s="576" t="s">
        <v>1178</v>
      </c>
      <c r="I12" s="40" t="s">
        <v>1179</v>
      </c>
      <c r="J12" s="557" t="s">
        <v>95</v>
      </c>
      <c r="K12" s="558">
        <v>1</v>
      </c>
      <c r="L12" s="559">
        <f>IF(J12="Diaria",+(K12/360),IF(J12="Mensual",+(K12/12),IF(J12="Bimestral",+(K12/6),IF(J12="Trimestral",+(K12/4),IF(J12="Semestral",+(K12/2),IF(J12="Anual",+(K12/1),""))))))</f>
        <v>0.5</v>
      </c>
      <c r="M12" s="558" t="s">
        <v>47</v>
      </c>
      <c r="N12" s="542">
        <f t="shared" si="4"/>
        <v>0.4</v>
      </c>
      <c r="O12" s="560" t="s">
        <v>76</v>
      </c>
      <c r="P12" s="542" t="str">
        <f t="shared" si="5"/>
        <v/>
      </c>
      <c r="Q12" s="558" t="s">
        <v>73</v>
      </c>
      <c r="R12" s="542">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561" t="s">
        <v>60</v>
      </c>
      <c r="T12" s="561" t="s">
        <v>73</v>
      </c>
      <c r="U12" s="562">
        <f>+MAX(N12,P12,R12)</f>
        <v>0.4</v>
      </c>
      <c r="V12" s="563" t="str">
        <f>IF(L12&lt;=20%,"Muy baja",IF(L12&lt;=40%,"Baja",IF(L12&lt;=60%,"Media",IF(L12&lt;=80%,"Alta",IF(L12&lt;=100%,"Muy alta",IF(L12&gt;=100%,"Muy alta",""))))))</f>
        <v>Media</v>
      </c>
      <c r="W12" s="564">
        <f>+IFERROR(VLOOKUP(V12,[3]Fórmula!$F$1:$G$6,2,FALSE),"")</f>
        <v>0.6</v>
      </c>
      <c r="X12" s="565" t="s">
        <v>56</v>
      </c>
      <c r="Y12" s="564">
        <f>+IFERROR(VLOOKUP(X12,[3]Fórmula!$H$1:$I$6,2,FALSE),"")</f>
        <v>0.6</v>
      </c>
      <c r="Z12" s="565" t="str">
        <f>+IFERROR(VLOOKUP(V12&amp;X12,[3]Fórmula!$C$2:$D$26,2,FALSE),"")</f>
        <v>Moderado</v>
      </c>
      <c r="AA12" s="566">
        <f>IF(Z12="Bajo",25%,IF(Z12="Moderado",50%,IF(Z12="Alto",75%,IF(Z12="Extremo",100%,""))))</f>
        <v>0.5</v>
      </c>
      <c r="AB12" s="567"/>
      <c r="AC12" s="557" t="s">
        <v>1224</v>
      </c>
      <c r="AD12" s="40" t="s">
        <v>57</v>
      </c>
      <c r="AE12" s="543">
        <f t="shared" si="0"/>
        <v>0.25</v>
      </c>
      <c r="AF12" s="40" t="s">
        <v>214</v>
      </c>
      <c r="AG12" s="543">
        <f t="shared" si="1"/>
        <v>0.15</v>
      </c>
      <c r="AH12" s="543">
        <f t="shared" si="2"/>
        <v>0.4</v>
      </c>
      <c r="AI12" s="40" t="s">
        <v>215</v>
      </c>
      <c r="AJ12" s="40" t="s">
        <v>24</v>
      </c>
      <c r="AK12" s="40" t="s">
        <v>1225</v>
      </c>
      <c r="AL12" s="29">
        <f>+AA12*AH12</f>
        <v>0.2</v>
      </c>
      <c r="AM12" s="604" t="s">
        <v>56</v>
      </c>
      <c r="AN12" s="480" t="s">
        <v>59</v>
      </c>
      <c r="AO12" s="570"/>
      <c r="AP12" s="181"/>
      <c r="AQ12" s="46"/>
    </row>
    <row r="13" spans="1:47" ht="290.25" customHeight="1">
      <c r="A13" s="591" t="s">
        <v>216</v>
      </c>
      <c r="B13" s="346" t="s">
        <v>29</v>
      </c>
      <c r="C13" s="346" t="s">
        <v>92</v>
      </c>
      <c r="D13" s="346" t="s">
        <v>79</v>
      </c>
      <c r="E13" s="346" t="s">
        <v>36</v>
      </c>
      <c r="F13" s="348" t="s">
        <v>1252</v>
      </c>
      <c r="G13" s="346" t="s">
        <v>1214</v>
      </c>
      <c r="H13" s="592" t="s">
        <v>824</v>
      </c>
      <c r="I13" s="348" t="s">
        <v>825</v>
      </c>
      <c r="J13" s="346" t="s">
        <v>66</v>
      </c>
      <c r="K13" s="346">
        <v>1</v>
      </c>
      <c r="L13" s="587">
        <f>IF(J13="Diaria",+(K13/360),IF(J13="Mensual",+(K13/12),IF(J13="Bimestral",+(K13/6),IF(J13="Trimestral",+(K13/4),IF(J13="Semestral",+(K13/2),IF(J13="Anual",+(K13/1),""))))))</f>
        <v>8.3333333333333329E-2</v>
      </c>
      <c r="M13" s="346" t="s">
        <v>73</v>
      </c>
      <c r="N13" s="346">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346" t="s">
        <v>31</v>
      </c>
      <c r="P13" s="346">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346" t="s">
        <v>73</v>
      </c>
      <c r="R13" s="346">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586" t="s">
        <v>60</v>
      </c>
      <c r="T13" s="586" t="s">
        <v>45</v>
      </c>
      <c r="U13" s="586">
        <f>+MAX(N13,P13,R13)</f>
        <v>0.2</v>
      </c>
      <c r="V13" s="588" t="str">
        <f>IF(L13&lt;=20%,"Muy baja",IF(L13&lt;=40%,"Baja",IF(L13&lt;=60%,"Media",IF(L13&lt;=80%,"Alta",IF(L13&lt;=100%,"Muy alta",IF(L13&gt;=100%,"Muy alta",""))))))</f>
        <v>Muy baja</v>
      </c>
      <c r="W13" s="590">
        <f>+IFERROR(VLOOKUP(V13,Fórmula!$F$1:$G$6,2,FALSE),"")</f>
        <v>0.2</v>
      </c>
      <c r="X13" s="588" t="str">
        <f>IF(U13=20%,"Leve",IF(U13=40%,"Menor",IF(U13=60%,"Moderado",IF(U13=80%,"Mayor",IF(U13=100%,"Catastrófico","")))))</f>
        <v>Leve</v>
      </c>
      <c r="Y13" s="590">
        <f>+IFERROR(VLOOKUP(X13,Fórmula!$H$1:$I$6,2,FALSE),"")</f>
        <v>0.2</v>
      </c>
      <c r="Z13" s="350" t="str">
        <f>+IFERROR(VLOOKUP(V13&amp;X13,Fórmula!$C$2:$D$26,2,FALSE),"")</f>
        <v>Bajo</v>
      </c>
      <c r="AA13" s="594">
        <f>IF(Z13="Bajo",25%,IF(Z13="Moderado",50%,IF(Z13="Alto",75%,IF(Z13="Extremo",100%,""))))</f>
        <v>0.25</v>
      </c>
      <c r="AB13" s="593" t="s">
        <v>826</v>
      </c>
      <c r="AC13" s="400" t="s">
        <v>1254</v>
      </c>
      <c r="AD13" s="71" t="s">
        <v>57</v>
      </c>
      <c r="AE13" s="72">
        <f>IF(AD13="Preventivo",25%,IF(AD13="Detectivo",15%,IF(AD13="Correctivo",10%,"")))</f>
        <v>0.25</v>
      </c>
      <c r="AF13" s="348" t="s">
        <v>729</v>
      </c>
      <c r="AG13" s="72">
        <f>IF(AF13="Manual",15%,IF(AF13="Automático",25%,""))</f>
        <v>0.25</v>
      </c>
      <c r="AH13" s="72">
        <f>+AG13+AE13</f>
        <v>0.5</v>
      </c>
      <c r="AI13" s="346" t="s">
        <v>24</v>
      </c>
      <c r="AJ13" s="348" t="s">
        <v>827</v>
      </c>
      <c r="AK13" s="348">
        <f>+AH13*AA13</f>
        <v>0.125</v>
      </c>
      <c r="AL13" s="73">
        <f>+AA13-AK13</f>
        <v>0.125</v>
      </c>
      <c r="AM13" s="350" t="s">
        <v>168</v>
      </c>
      <c r="AN13" s="589" t="s">
        <v>59</v>
      </c>
      <c r="AO13" s="134">
        <v>1</v>
      </c>
      <c r="AP13" s="93"/>
      <c r="AQ13" s="291"/>
      <c r="AR13" s="36"/>
      <c r="AS13" s="36"/>
      <c r="AT13" s="294"/>
      <c r="AU13" s="34"/>
    </row>
  </sheetData>
  <sheetProtection formatCells="0" formatColumns="0" formatRows="0"/>
  <autoFilter ref="A1:AQ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autoFilter>
  <mergeCells count="37">
    <mergeCell ref="G4:H4"/>
    <mergeCell ref="AJ4:AK4"/>
    <mergeCell ref="A1:AQ1"/>
    <mergeCell ref="A2:T3"/>
    <mergeCell ref="U2:AB3"/>
    <mergeCell ref="AC2:AK2"/>
    <mergeCell ref="AM2:AO2"/>
    <mergeCell ref="AP2:AQ2"/>
    <mergeCell ref="AC3:AC4"/>
    <mergeCell ref="AD3:AG3"/>
    <mergeCell ref="AH3:AH4"/>
    <mergeCell ref="AI3:AK3"/>
    <mergeCell ref="AL3:AN4"/>
    <mergeCell ref="AO3:AO4"/>
    <mergeCell ref="AP3:AQ4"/>
    <mergeCell ref="Q9:Q11"/>
    <mergeCell ref="S9:S11"/>
    <mergeCell ref="AN9:AN11"/>
    <mergeCell ref="T9:T11"/>
    <mergeCell ref="V9:V11"/>
    <mergeCell ref="X9:X11"/>
    <mergeCell ref="Z9:Z11"/>
    <mergeCell ref="AB9:AB11"/>
    <mergeCell ref="AM9:AM11"/>
    <mergeCell ref="A9:A11"/>
    <mergeCell ref="B9:B11"/>
    <mergeCell ref="C9:C11"/>
    <mergeCell ref="D9:D11"/>
    <mergeCell ref="E9:E11"/>
    <mergeCell ref="L9:L11"/>
    <mergeCell ref="M9:M11"/>
    <mergeCell ref="O9:O11"/>
    <mergeCell ref="G9:G11"/>
    <mergeCell ref="H9:H11"/>
    <mergeCell ref="I9:I11"/>
    <mergeCell ref="J9:J11"/>
    <mergeCell ref="K9:K11"/>
  </mergeCells>
  <conditionalFormatting sqref="AC6 AK8:AL8 AO8">
    <cfRule type="containsText" dxfId="60" priority="86" operator="containsText" text="ALTA">
      <formula>NOT(ISERROR(SEARCH("ALTA",AC6)))</formula>
    </cfRule>
    <cfRule type="containsText" dxfId="59" priority="85" operator="containsText" text="MEDIA">
      <formula>NOT(ISERROR(SEARCH("MEDIA",AC6)))</formula>
    </cfRule>
  </conditionalFormatting>
  <conditionalFormatting sqref="AI12">
    <cfRule type="containsText" dxfId="58" priority="8" operator="containsText" text="BAJA">
      <formula>NOT(ISERROR(SEARCH("BAJA",AI12)))</formula>
    </cfRule>
    <cfRule type="containsText" dxfId="57" priority="9" operator="containsText" text="MEDIA">
      <formula>NOT(ISERROR(SEARCH("MEDIA",AI12)))</formula>
    </cfRule>
    <cfRule type="containsText" dxfId="56" priority="10" operator="containsText" text="ALTA">
      <formula>NOT(ISERROR(SEARCH("ALTA",AI12)))</formula>
    </cfRule>
  </conditionalFormatting>
  <conditionalFormatting sqref="AI8:AJ8">
    <cfRule type="containsText" dxfId="55" priority="54" operator="containsText" text="BAJA">
      <formula>NOT(ISERROR(SEARCH("BAJA",AI8)))</formula>
    </cfRule>
    <cfRule type="containsText" dxfId="54" priority="55" operator="containsText" text="MEDIA">
      <formula>NOT(ISERROR(SEARCH("MEDIA",AI8)))</formula>
    </cfRule>
    <cfRule type="containsText" dxfId="53" priority="56" operator="containsText" text="ALTA">
      <formula>NOT(ISERROR(SEARCH("ALTA",AI8)))</formula>
    </cfRule>
  </conditionalFormatting>
  <conditionalFormatting sqref="AK5:AL5">
    <cfRule type="containsText" dxfId="52" priority="92" operator="containsText" text="ALTA">
      <formula>NOT(ISERROR(SEARCH("ALTA",AK5)))</formula>
    </cfRule>
    <cfRule type="cellIs" dxfId="51" priority="83" operator="between">
      <formula>0%</formula>
      <formula>25%</formula>
    </cfRule>
    <cfRule type="cellIs" dxfId="50" priority="82" operator="between">
      <formula>26%</formula>
      <formula>50%</formula>
    </cfRule>
    <cfRule type="cellIs" dxfId="49" priority="81" operator="between">
      <formula>51%</formula>
      <formula>75%</formula>
    </cfRule>
    <cfRule type="cellIs" dxfId="48" priority="80" operator="greaterThan">
      <formula>75%</formula>
    </cfRule>
    <cfRule type="containsText" dxfId="47" priority="90" operator="containsText" text="BAJA">
      <formula>NOT(ISERROR(SEARCH("BAJA",AK5)))</formula>
    </cfRule>
    <cfRule type="containsText" dxfId="46" priority="91" operator="containsText" text="MEDIA">
      <formula>NOT(ISERROR(SEARCH("MEDIA",AK5)))</formula>
    </cfRule>
  </conditionalFormatting>
  <conditionalFormatting sqref="AK6:AL6">
    <cfRule type="containsText" dxfId="45" priority="79" operator="containsText" text="ALTA">
      <formula>NOT(ISERROR(SEARCH("ALTA",AK6)))</formula>
    </cfRule>
    <cfRule type="containsText" dxfId="44" priority="78" operator="containsText" text="MEDIA">
      <formula>NOT(ISERROR(SEARCH("MEDIA",AK6)))</formula>
    </cfRule>
    <cfRule type="containsText" dxfId="43" priority="77" operator="containsText" text="BAJA">
      <formula>NOT(ISERROR(SEARCH("BAJA",AK6)))</formula>
    </cfRule>
  </conditionalFormatting>
  <conditionalFormatting sqref="AK7:AL7">
    <cfRule type="cellIs" dxfId="42" priority="65" operator="between">
      <formula>26%</formula>
      <formula>50%</formula>
    </cfRule>
    <cfRule type="cellIs" dxfId="41" priority="66" operator="between">
      <formula>0%</formula>
      <formula>25%</formula>
    </cfRule>
    <cfRule type="containsText" dxfId="40" priority="70" operator="containsText" text="BAJA">
      <formula>NOT(ISERROR(SEARCH("BAJA",AK7)))</formula>
    </cfRule>
    <cfRule type="containsText" dxfId="39" priority="71" operator="containsText" text="MEDIA">
      <formula>NOT(ISERROR(SEARCH("MEDIA",AK7)))</formula>
    </cfRule>
    <cfRule type="containsText" dxfId="38" priority="72" operator="containsText" text="ALTA">
      <formula>NOT(ISERROR(SEARCH("ALTA",AK7)))</formula>
    </cfRule>
    <cfRule type="cellIs" dxfId="37" priority="63" operator="greaterThan">
      <formula>75%</formula>
    </cfRule>
    <cfRule type="cellIs" dxfId="36" priority="64" operator="between">
      <formula>51%</formula>
      <formula>75%</formula>
    </cfRule>
  </conditionalFormatting>
  <conditionalFormatting sqref="AK8:AL8 AC6 AO8">
    <cfRule type="containsText" dxfId="35" priority="84" operator="containsText" text="BAJA">
      <formula>NOT(ISERROR(SEARCH("BAJA",AC6)))</formula>
    </cfRule>
  </conditionalFormatting>
  <conditionalFormatting sqref="AK13:AL13">
    <cfRule type="containsText" dxfId="34" priority="7" operator="containsText" text="ALTA">
      <formula>NOT(ISERROR(SEARCH("ALTA",AK13)))</formula>
    </cfRule>
    <cfRule type="containsText" dxfId="33" priority="6" operator="containsText" text="MEDIA">
      <formula>NOT(ISERROR(SEARCH("MEDIA",AK13)))</formula>
    </cfRule>
    <cfRule type="containsText" dxfId="32" priority="5" operator="containsText" text="BAJA">
      <formula>NOT(ISERROR(SEARCH("BAJA",AK13)))</formula>
    </cfRule>
  </conditionalFormatting>
  <conditionalFormatting sqref="AL6 AL8:AL11">
    <cfRule type="cellIs" dxfId="31" priority="75" operator="between">
      <formula>26%</formula>
      <formula>50%</formula>
    </cfRule>
    <cfRule type="cellIs" dxfId="30" priority="76" operator="between">
      <formula>0%</formula>
      <formula>25%</formula>
    </cfRule>
  </conditionalFormatting>
  <conditionalFormatting sqref="AL8:AL11 AL6">
    <cfRule type="cellIs" dxfId="29" priority="73" operator="greaterThan">
      <formula>75%</formula>
    </cfRule>
    <cfRule type="cellIs" dxfId="28" priority="74" operator="between">
      <formula>51%</formula>
      <formula>75%</formula>
    </cfRule>
  </conditionalFormatting>
  <conditionalFormatting sqref="AL9:AL12">
    <cfRule type="containsText" dxfId="27" priority="17" operator="containsText" text="ALTA">
      <formula>NOT(ISERROR(SEARCH("ALTA",AL9)))</formula>
    </cfRule>
    <cfRule type="containsText" dxfId="26" priority="16" operator="containsText" text="MEDIA">
      <formula>NOT(ISERROR(SEARCH("MEDIA",AL9)))</formula>
    </cfRule>
    <cfRule type="containsText" dxfId="25" priority="15" operator="containsText" text="BAJA">
      <formula>NOT(ISERROR(SEARCH("BAJA",AL9)))</formula>
    </cfRule>
  </conditionalFormatting>
  <conditionalFormatting sqref="AL12:AL13">
    <cfRule type="cellIs" dxfId="24" priority="4" operator="between">
      <formula>0%</formula>
      <formula>25%</formula>
    </cfRule>
    <cfRule type="cellIs" dxfId="23" priority="3" operator="between">
      <formula>26%</formula>
      <formula>50%</formula>
    </cfRule>
    <cfRule type="cellIs" dxfId="22" priority="2" operator="between">
      <formula>51%</formula>
      <formula>75%</formula>
    </cfRule>
    <cfRule type="cellIs" dxfId="21" priority="1" operator="greaterThan">
      <formula>75%</formula>
    </cfRule>
  </conditionalFormatting>
  <dataValidations count="15">
    <dataValidation type="list" allowBlank="1" showInputMessage="1" showErrorMessage="1" sqref="AF5:AF7 AF12:AF13">
      <formula1>"Manual,Automático"</formula1>
    </dataValidation>
    <dataValidation type="list" allowBlank="1" showInputMessage="1" showErrorMessage="1" sqref="B9">
      <formula1>INDIRECT("PROC[PROCESOS]")</formula1>
    </dataValidation>
    <dataValidation type="list" allowBlank="1" showInputMessage="1" showErrorMessage="1" sqref="D9">
      <formula1>INDIRECT("FACT[FACTOR]")</formula1>
    </dataValidation>
    <dataValidation type="list" allowBlank="1" showInputMessage="1" showErrorMessage="1" sqref="E9">
      <formula1>INDIRECT("CLAS[CLASIFICACION]")</formula1>
    </dataValidation>
    <dataValidation type="list" allowBlank="1" showInputMessage="1" showErrorMessage="1" sqref="M9">
      <formula1>INDIRECT("ECON[ECONO]")</formula1>
    </dataValidation>
    <dataValidation type="list" allowBlank="1" showInputMessage="1" showErrorMessage="1" sqref="O9">
      <formula1>INDIRECT("REPU[REPUT]")</formula1>
    </dataValidation>
    <dataValidation type="list" allowBlank="1" showInputMessage="1" showErrorMessage="1" sqref="Q9">
      <formula1>INDIRECT("OPER[OPER]")</formula1>
    </dataValidation>
    <dataValidation type="list" allowBlank="1" showInputMessage="1" showErrorMessage="1" sqref="S9">
      <formula1>INDIRECT("ACTI[ACTIVO]")</formula1>
    </dataValidation>
    <dataValidation type="list" allowBlank="1" showInputMessage="1" showErrorMessage="1" sqref="T9">
      <formula1>INDIRECT("CRIT[CRITERIO]")</formula1>
    </dataValidation>
    <dataValidation type="list" allowBlank="1" showInputMessage="1" showErrorMessage="1" sqref="AF9:AF11">
      <formula1>INDIRECT("IMPL[IMPLEMENTACION]")</formula1>
    </dataValidation>
    <dataValidation type="list" allowBlank="1" showInputMessage="1" showErrorMessage="1" sqref="AD9:AD11">
      <formula1>INDIRECT("CONT[CONTROL]")</formula1>
    </dataValidation>
    <dataValidation type="list" allowBlank="1" showInputMessage="1" showErrorMessage="1" sqref="AI9:AI11">
      <formula1>INDIRECT("DOCU[DOCUMENTADO]")</formula1>
    </dataValidation>
    <dataValidation type="list" allowBlank="1" showInputMessage="1" showErrorMessage="1" sqref="AN9">
      <formula1>INDIRECT("TRAT[TRATAMIENTO]")</formula1>
    </dataValidation>
    <dataValidation type="list" allowBlank="1" showInputMessage="1" showErrorMessage="1" sqref="A5:A9 A12:A13">
      <formula1>"SI,NO"</formula1>
    </dataValidation>
    <dataValidation type="list" allowBlank="1" showInputMessage="1" showErrorMessage="1" sqref="AI12">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Listas!$K$2:$K$6</xm:f>
          </x14:formula1>
          <xm:sqref>S8</xm:sqref>
        </x14:dataValidation>
        <x14:dataValidation type="list" allowBlank="1" showInputMessage="1" showErrorMessage="1">
          <x14:formula1>
            <xm:f>Listas!$H$2:$H$3</xm:f>
          </x14:formula1>
          <xm:sqref>AK8 AI13</xm:sqref>
        </x14:dataValidation>
        <x14:dataValidation type="list" allowBlank="1" showInputMessage="1" showErrorMessage="1">
          <x14:formula1>
            <xm:f>Listas!$G$2:$G$13</xm:f>
          </x14:formula1>
          <xm:sqref>C9:C11</xm:sqref>
        </x14:dataValidation>
        <x14:dataValidation type="list" allowBlank="1" showInputMessage="1" showErrorMessage="1">
          <x14:formula1>
            <xm:f>Listas!$M$2:$M$15</xm:f>
          </x14:formula1>
          <xm:sqref>B8 B13</xm:sqref>
        </x14:dataValidation>
        <x14:dataValidation type="list" allowBlank="1" showInputMessage="1" showErrorMessage="1">
          <x14:formula1>
            <xm:f>Listas!$L$2:$L$5</xm:f>
          </x14:formula1>
          <xm:sqref>T8 T13</xm:sqref>
        </x14:dataValidation>
        <x14:dataValidation type="list" allowBlank="1" showInputMessage="1" showErrorMessage="1">
          <x14:formula1>
            <xm:f>Listas!$Q$2:$Q$8</xm:f>
          </x14:formula1>
          <xm:sqref>J8 J13</xm:sqref>
        </x14:dataValidation>
        <x14:dataValidation type="list" allowBlank="1" showInputMessage="1" showErrorMessage="1">
          <x14:formula1>
            <xm:f>Listas!$O$2:$O$7</xm:f>
          </x14:formula1>
          <xm:sqref>O8 O13</xm:sqref>
        </x14:dataValidation>
        <x14:dataValidation type="list" allowBlank="1" showInputMessage="1" showErrorMessage="1">
          <x14:formula1>
            <xm:f>Listas!$P$2:$P$7</xm:f>
          </x14:formula1>
          <xm:sqref>Q8 Q13</xm:sqref>
        </x14:dataValidation>
        <x14:dataValidation type="list" allowBlank="1" showInputMessage="1" showErrorMessage="1">
          <x14:formula1>
            <xm:f>Listas!$F$2:$F$4</xm:f>
          </x14:formula1>
          <xm:sqref>AD8 AD13</xm:sqref>
        </x14:dataValidation>
        <x14:dataValidation type="list" allowBlank="1" showInputMessage="1" showErrorMessage="1">
          <x14:formula1>
            <xm:f>Listas!$G$2:$G$11</xm:f>
          </x14:formula1>
          <xm:sqref>C8 C13</xm:sqref>
        </x14:dataValidation>
        <x14:dataValidation type="list" allowBlank="1" showInputMessage="1" showErrorMessage="1">
          <x14:formula1>
            <xm:f>Listas!$C$2:$C$8</xm:f>
          </x14:formula1>
          <xm:sqref>E8 E13</xm:sqref>
        </x14:dataValidation>
        <x14:dataValidation type="list" allowBlank="1" showInputMessage="1" showErrorMessage="1">
          <x14:formula1>
            <xm:f>Listas!$B$2:$B$7</xm:f>
          </x14:formula1>
          <xm:sqref>D8 D13</xm:sqref>
        </x14:dataValidation>
        <x14:dataValidation type="list" allowBlank="1" showInputMessage="1" showErrorMessage="1">
          <x14:formula1>
            <xm:f>Listas!$K$2:$K$5</xm:f>
          </x14:formula1>
          <xm:sqref>S13</xm:sqref>
        </x14:dataValidation>
        <x14:dataValidation type="list" allowBlank="1" showInputMessage="1" showErrorMessage="1">
          <x14:formula1>
            <xm:f>Listas!$N$2:$N$7</xm:f>
          </x14:formula1>
          <xm:sqref>M13</xm:sqref>
        </x14:dataValidation>
        <x14:dataValidation type="list" allowBlank="1" showInputMessage="1" showErrorMessage="1">
          <x14:formula1>
            <xm:f>Listas!$J$2:$J$6</xm:f>
          </x14:formula1>
          <xm:sqref>AN13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
  <sheetViews>
    <sheetView topLeftCell="AD1" zoomScale="70" zoomScaleNormal="70" zoomScalePageLayoutView="40" workbookViewId="0">
      <selection activeCell="AR11" sqref="AR11"/>
    </sheetView>
  </sheetViews>
  <sheetFormatPr baseColWidth="10" defaultColWidth="11.42578125" defaultRowHeight="15" customHeight="1"/>
  <cols>
    <col min="1" max="1" width="14.140625" style="1" customWidth="1"/>
    <col min="2" max="2" width="17.85546875" style="6" customWidth="1"/>
    <col min="3" max="3" width="17.28515625" style="6" customWidth="1"/>
    <col min="4" max="4" width="15.7109375" style="6" customWidth="1"/>
    <col min="5" max="5" width="19.5703125" style="6" customWidth="1"/>
    <col min="6" max="6" width="44.140625" style="5" customWidth="1"/>
    <col min="7" max="7" width="9.7109375" style="2" customWidth="1"/>
    <col min="8" max="8" width="32.7109375" style="5" customWidth="1"/>
    <col min="9" max="9" width="43.28515625" style="5" customWidth="1"/>
    <col min="10" max="10" width="18.28515625" style="2" customWidth="1"/>
    <col min="11" max="11" width="17.28515625" style="2" customWidth="1"/>
    <col min="12" max="12" width="16" style="2" customWidth="1"/>
    <col min="13" max="13" width="22.5703125" style="5" customWidth="1"/>
    <col min="14" max="14" width="4.7109375" style="2" hidden="1" customWidth="1"/>
    <col min="15" max="15" width="25.140625" style="5" customWidth="1"/>
    <col min="16" max="16" width="8.7109375" style="2" hidden="1" customWidth="1"/>
    <col min="17" max="17" width="17.42578125" style="5" customWidth="1"/>
    <col min="18" max="18" width="3" style="2" hidden="1" customWidth="1"/>
    <col min="19" max="20" width="21.85546875" style="2" customWidth="1"/>
    <col min="21" max="21" width="10.7109375" style="2" hidden="1" customWidth="1"/>
    <col min="22" max="22" width="15" style="2" customWidth="1"/>
    <col min="23" max="23" width="5.7109375" style="457" hidden="1" customWidth="1"/>
    <col min="24" max="24" width="17.28515625" style="457" customWidth="1"/>
    <col min="25" max="25" width="13.7109375" style="2" hidden="1" customWidth="1"/>
    <col min="26" max="26" width="17.85546875" style="457" customWidth="1"/>
    <col min="27" max="27" width="7.28515625" style="2" hidden="1" customWidth="1"/>
    <col min="28" max="29" width="68.28515625" style="5" customWidth="1"/>
    <col min="30" max="31" width="10" style="2" customWidth="1"/>
    <col min="32" max="32" width="21.28515625" style="457" customWidth="1"/>
    <col min="33" max="33" width="10" style="457" customWidth="1"/>
    <col min="34" max="34" width="14.42578125" style="457" customWidth="1"/>
    <col min="35" max="35" width="16.5703125" style="457" customWidth="1"/>
    <col min="36" max="36" width="16.5703125" style="2" customWidth="1"/>
    <col min="37" max="37" width="20.28515625" style="6" customWidth="1"/>
    <col min="38" max="38" width="20.7109375" style="2" hidden="1" customWidth="1"/>
    <col min="39" max="39" width="15.7109375" style="2" hidden="1" customWidth="1"/>
    <col min="40" max="40" width="15.7109375" style="456" customWidth="1"/>
    <col min="41" max="41" width="15.7109375" style="2" customWidth="1"/>
    <col min="42" max="42" width="4.7109375" style="2" customWidth="1"/>
    <col min="43" max="43" width="38.42578125" style="5" customWidth="1"/>
    <col min="44" max="44" width="49.28515625" style="5" customWidth="1"/>
    <col min="45" max="199" width="11.42578125" style="1"/>
    <col min="200" max="200" width="21.85546875" style="1" customWidth="1"/>
    <col min="201" max="201" width="13.85546875" style="1" customWidth="1"/>
    <col min="202" max="202" width="38.7109375" style="1" customWidth="1"/>
    <col min="203" max="203" width="3" style="1" bestFit="1" customWidth="1"/>
    <col min="204" max="204" width="32.28515625" style="1" customWidth="1"/>
    <col min="205" max="205" width="46.28515625" style="1" customWidth="1"/>
    <col min="206" max="206" width="19" style="1" customWidth="1"/>
    <col min="207" max="207" width="0" style="1" hidden="1" customWidth="1"/>
    <col min="208" max="208" width="17.7109375" style="1" customWidth="1"/>
    <col min="209" max="209" width="0" style="1" hidden="1" customWidth="1"/>
    <col min="210" max="210" width="22.28515625" style="1" customWidth="1"/>
    <col min="211" max="211" width="5.28515625" style="1" customWidth="1"/>
    <col min="212" max="212" width="36.28515625" style="1" customWidth="1"/>
    <col min="213" max="213" width="5.7109375" style="1" customWidth="1"/>
    <col min="214" max="214" width="0" style="1" hidden="1" customWidth="1"/>
    <col min="215" max="215" width="20.7109375" style="1" customWidth="1"/>
    <col min="216" max="216" width="4.85546875" style="1" customWidth="1"/>
    <col min="217" max="217" width="0" style="1" hidden="1" customWidth="1"/>
    <col min="218" max="218" width="24.7109375" style="1" customWidth="1"/>
    <col min="219" max="219" width="12.28515625" style="1" customWidth="1"/>
    <col min="220" max="220" width="0" style="1" hidden="1" customWidth="1"/>
    <col min="221" max="221" width="3.42578125" style="1" customWidth="1"/>
    <col min="222" max="222" width="0" style="1" hidden="1" customWidth="1"/>
    <col min="223" max="223" width="17.7109375" style="1" customWidth="1"/>
    <col min="224" max="224" width="3.42578125" style="1" customWidth="1"/>
    <col min="225" max="225" width="0" style="1" hidden="1" customWidth="1"/>
    <col min="226" max="226" width="23.7109375" style="1" customWidth="1"/>
    <col min="227" max="227" width="10" style="1" customWidth="1"/>
    <col min="228" max="228" width="0" style="1" hidden="1" customWidth="1"/>
    <col min="229" max="230" width="14.7109375" style="1" customWidth="1"/>
    <col min="231" max="231" width="12.85546875" style="1" customWidth="1"/>
    <col min="232" max="232" width="3.28515625" style="1" customWidth="1"/>
    <col min="233" max="233" width="30.28515625" style="1" customWidth="1"/>
    <col min="234" max="234" width="5" style="1" customWidth="1"/>
    <col min="235" max="235" width="0" style="1" hidden="1" customWidth="1"/>
    <col min="236" max="236" width="14.28515625" style="1" customWidth="1"/>
    <col min="237" max="237" width="5.7109375" style="1" customWidth="1"/>
    <col min="238" max="238" width="0" style="1" hidden="1" customWidth="1"/>
    <col min="239" max="239" width="17.28515625" style="1" customWidth="1"/>
    <col min="240" max="240" width="12.7109375" style="1" customWidth="1"/>
    <col min="241" max="241" width="0" style="1" hidden="1" customWidth="1"/>
    <col min="242" max="242" width="5.28515625" style="1" customWidth="1"/>
    <col min="243" max="243" width="0" style="1" hidden="1" customWidth="1"/>
    <col min="244" max="244" width="17" style="1" customWidth="1"/>
    <col min="245" max="245" width="6.28515625" style="1" customWidth="1"/>
    <col min="246" max="246" width="0" style="1" hidden="1" customWidth="1"/>
    <col min="247" max="247" width="14.28515625" style="1" customWidth="1"/>
    <col min="248" max="248" width="7.5703125" style="1" customWidth="1"/>
    <col min="249" max="249" width="0" style="1" hidden="1" customWidth="1"/>
    <col min="250" max="251" width="14.28515625" style="1" customWidth="1"/>
    <col min="252" max="252" width="20.85546875" style="1" customWidth="1"/>
    <col min="253" max="253" width="14.42578125" style="1" customWidth="1"/>
    <col min="254" max="254" width="15" style="1" customWidth="1"/>
    <col min="255" max="255" width="2.7109375" style="1" customWidth="1"/>
    <col min="256" max="256" width="11.7109375" style="1" customWidth="1"/>
    <col min="257" max="257" width="11.5703125" style="1" customWidth="1"/>
    <col min="258" max="258" width="2.28515625" style="1" customWidth="1"/>
    <col min="259" max="259" width="41" style="1" customWidth="1"/>
    <col min="260" max="260" width="14.28515625" style="1" customWidth="1"/>
    <col min="261" max="262" width="11.5703125" style="1" customWidth="1"/>
    <col min="263" max="263" width="21.85546875" style="1" customWidth="1"/>
    <col min="264" max="455" width="11.42578125" style="1"/>
    <col min="456" max="456" width="21.85546875" style="1" customWidth="1"/>
    <col min="457" max="457" width="13.85546875" style="1" customWidth="1"/>
    <col min="458" max="458" width="38.7109375" style="1" customWidth="1"/>
    <col min="459" max="459" width="3" style="1" bestFit="1" customWidth="1"/>
    <col min="460" max="460" width="32.28515625" style="1" customWidth="1"/>
    <col min="461" max="461" width="46.28515625" style="1" customWidth="1"/>
    <col min="462" max="462" width="19" style="1" customWidth="1"/>
    <col min="463" max="463" width="0" style="1" hidden="1" customWidth="1"/>
    <col min="464" max="464" width="17.7109375" style="1" customWidth="1"/>
    <col min="465" max="465" width="0" style="1" hidden="1" customWidth="1"/>
    <col min="466" max="466" width="22.28515625" style="1" customWidth="1"/>
    <col min="467" max="467" width="5.28515625" style="1" customWidth="1"/>
    <col min="468" max="468" width="36.28515625" style="1" customWidth="1"/>
    <col min="469" max="469" width="5.7109375" style="1" customWidth="1"/>
    <col min="470" max="470" width="0" style="1" hidden="1" customWidth="1"/>
    <col min="471" max="471" width="20.7109375" style="1" customWidth="1"/>
    <col min="472" max="472" width="4.85546875" style="1" customWidth="1"/>
    <col min="473" max="473" width="0" style="1" hidden="1" customWidth="1"/>
    <col min="474" max="474" width="24.7109375" style="1" customWidth="1"/>
    <col min="475" max="475" width="12.28515625" style="1" customWidth="1"/>
    <col min="476" max="476" width="0" style="1" hidden="1" customWidth="1"/>
    <col min="477" max="477" width="3.42578125" style="1" customWidth="1"/>
    <col min="478" max="478" width="0" style="1" hidden="1" customWidth="1"/>
    <col min="479" max="479" width="17.7109375" style="1" customWidth="1"/>
    <col min="480" max="480" width="3.42578125" style="1" customWidth="1"/>
    <col min="481" max="481" width="0" style="1" hidden="1" customWidth="1"/>
    <col min="482" max="482" width="23.7109375" style="1" customWidth="1"/>
    <col min="483" max="483" width="10" style="1" customWidth="1"/>
    <col min="484" max="484" width="0" style="1" hidden="1" customWidth="1"/>
    <col min="485" max="486" width="14.7109375" style="1" customWidth="1"/>
    <col min="487" max="487" width="12.85546875" style="1" customWidth="1"/>
    <col min="488" max="488" width="3.28515625" style="1" customWidth="1"/>
    <col min="489" max="489" width="30.28515625" style="1" customWidth="1"/>
    <col min="490" max="490" width="5" style="1" customWidth="1"/>
    <col min="491" max="491" width="0" style="1" hidden="1" customWidth="1"/>
    <col min="492" max="492" width="14.28515625" style="1" customWidth="1"/>
    <col min="493" max="493" width="5.7109375" style="1" customWidth="1"/>
    <col min="494" max="494" width="0" style="1" hidden="1" customWidth="1"/>
    <col min="495" max="495" width="17.28515625" style="1" customWidth="1"/>
    <col min="496" max="496" width="12.7109375" style="1" customWidth="1"/>
    <col min="497" max="497" width="0" style="1" hidden="1" customWidth="1"/>
    <col min="498" max="498" width="5.28515625" style="1" customWidth="1"/>
    <col min="499" max="499" width="0" style="1" hidden="1" customWidth="1"/>
    <col min="500" max="500" width="17" style="1" customWidth="1"/>
    <col min="501" max="501" width="6.28515625" style="1" customWidth="1"/>
    <col min="502" max="502" width="0" style="1" hidden="1" customWidth="1"/>
    <col min="503" max="503" width="14.28515625" style="1" customWidth="1"/>
    <col min="504" max="504" width="7.5703125" style="1" customWidth="1"/>
    <col min="505" max="505" width="0" style="1" hidden="1" customWidth="1"/>
    <col min="506" max="507" width="14.28515625" style="1" customWidth="1"/>
    <col min="508" max="508" width="20.85546875" style="1" customWidth="1"/>
    <col min="509" max="509" width="14.42578125" style="1" customWidth="1"/>
    <col min="510" max="510" width="15" style="1" customWidth="1"/>
    <col min="511" max="511" width="2.7109375" style="1" customWidth="1"/>
    <col min="512" max="512" width="11.7109375" style="1" customWidth="1"/>
    <col min="513" max="513" width="11.5703125" style="1" customWidth="1"/>
    <col min="514" max="514" width="2.28515625" style="1" customWidth="1"/>
    <col min="515" max="515" width="41" style="1" customWidth="1"/>
    <col min="516" max="516" width="14.28515625" style="1" customWidth="1"/>
    <col min="517" max="518" width="11.5703125" style="1" customWidth="1"/>
    <col min="519" max="519" width="21.85546875" style="1" customWidth="1"/>
    <col min="520" max="711" width="11.42578125" style="1"/>
    <col min="712" max="712" width="21.85546875" style="1" customWidth="1"/>
    <col min="713" max="713" width="13.85546875" style="1" customWidth="1"/>
    <col min="714" max="714" width="38.7109375" style="1" customWidth="1"/>
    <col min="715" max="715" width="3" style="1" bestFit="1" customWidth="1"/>
    <col min="716" max="716" width="32.28515625" style="1" customWidth="1"/>
    <col min="717" max="717" width="46.28515625" style="1" customWidth="1"/>
    <col min="718" max="718" width="19" style="1" customWidth="1"/>
    <col min="719" max="719" width="0" style="1" hidden="1" customWidth="1"/>
    <col min="720" max="720" width="17.7109375" style="1" customWidth="1"/>
    <col min="721" max="721" width="0" style="1" hidden="1" customWidth="1"/>
    <col min="722" max="722" width="22.28515625" style="1" customWidth="1"/>
    <col min="723" max="723" width="5.28515625" style="1" customWidth="1"/>
    <col min="724" max="724" width="36.28515625" style="1" customWidth="1"/>
    <col min="725" max="725" width="5.7109375" style="1" customWidth="1"/>
    <col min="726" max="726" width="0" style="1" hidden="1" customWidth="1"/>
    <col min="727" max="727" width="20.7109375" style="1" customWidth="1"/>
    <col min="728" max="728" width="4.85546875" style="1" customWidth="1"/>
    <col min="729" max="729" width="0" style="1" hidden="1" customWidth="1"/>
    <col min="730" max="730" width="24.7109375" style="1" customWidth="1"/>
    <col min="731" max="731" width="12.28515625" style="1" customWidth="1"/>
    <col min="732" max="732" width="0" style="1" hidden="1" customWidth="1"/>
    <col min="733" max="733" width="3.42578125" style="1" customWidth="1"/>
    <col min="734" max="734" width="0" style="1" hidden="1" customWidth="1"/>
    <col min="735" max="735" width="17.7109375" style="1" customWidth="1"/>
    <col min="736" max="736" width="3.42578125" style="1" customWidth="1"/>
    <col min="737" max="737" width="0" style="1" hidden="1" customWidth="1"/>
    <col min="738" max="738" width="23.7109375" style="1" customWidth="1"/>
    <col min="739" max="739" width="10" style="1" customWidth="1"/>
    <col min="740" max="740" width="0" style="1" hidden="1" customWidth="1"/>
    <col min="741" max="742" width="14.7109375" style="1" customWidth="1"/>
    <col min="743" max="743" width="12.85546875" style="1" customWidth="1"/>
    <col min="744" max="744" width="3.28515625" style="1" customWidth="1"/>
    <col min="745" max="745" width="30.28515625" style="1" customWidth="1"/>
    <col min="746" max="746" width="5" style="1" customWidth="1"/>
    <col min="747" max="747" width="0" style="1" hidden="1" customWidth="1"/>
    <col min="748" max="748" width="14.28515625" style="1" customWidth="1"/>
    <col min="749" max="749" width="5.7109375" style="1" customWidth="1"/>
    <col min="750" max="750" width="0" style="1" hidden="1" customWidth="1"/>
    <col min="751" max="751" width="17.28515625" style="1" customWidth="1"/>
    <col min="752" max="752" width="12.7109375" style="1" customWidth="1"/>
    <col min="753" max="753" width="0" style="1" hidden="1" customWidth="1"/>
    <col min="754" max="754" width="5.28515625" style="1" customWidth="1"/>
    <col min="755" max="755" width="0" style="1" hidden="1" customWidth="1"/>
    <col min="756" max="756" width="17" style="1" customWidth="1"/>
    <col min="757" max="757" width="6.28515625" style="1" customWidth="1"/>
    <col min="758" max="758" width="0" style="1" hidden="1" customWidth="1"/>
    <col min="759" max="759" width="14.28515625" style="1" customWidth="1"/>
    <col min="760" max="760" width="7.5703125" style="1" customWidth="1"/>
    <col min="761" max="761" width="0" style="1" hidden="1" customWidth="1"/>
    <col min="762" max="763" width="14.28515625" style="1" customWidth="1"/>
    <col min="764" max="764" width="20.85546875" style="1" customWidth="1"/>
    <col min="765" max="765" width="14.42578125" style="1" customWidth="1"/>
    <col min="766" max="766" width="15" style="1" customWidth="1"/>
    <col min="767" max="767" width="2.7109375" style="1" customWidth="1"/>
    <col min="768" max="768" width="11.7109375" style="1" customWidth="1"/>
    <col min="769" max="769" width="11.5703125" style="1" customWidth="1"/>
    <col min="770" max="770" width="2.28515625" style="1" customWidth="1"/>
    <col min="771" max="771" width="41" style="1" customWidth="1"/>
    <col min="772" max="772" width="14.28515625" style="1" customWidth="1"/>
    <col min="773" max="774" width="11.5703125" style="1" customWidth="1"/>
    <col min="775" max="775" width="21.85546875" style="1" customWidth="1"/>
    <col min="776" max="967" width="11.42578125" style="1"/>
    <col min="968" max="968" width="21.85546875" style="1" customWidth="1"/>
    <col min="969" max="969" width="13.85546875" style="1" customWidth="1"/>
    <col min="970" max="970" width="38.7109375" style="1" customWidth="1"/>
    <col min="971" max="971" width="3" style="1" bestFit="1" customWidth="1"/>
    <col min="972" max="972" width="32.28515625" style="1" customWidth="1"/>
    <col min="973" max="973" width="46.28515625" style="1" customWidth="1"/>
    <col min="974" max="974" width="19" style="1" customWidth="1"/>
    <col min="975" max="975" width="0" style="1" hidden="1" customWidth="1"/>
    <col min="976" max="976" width="17.7109375" style="1" customWidth="1"/>
    <col min="977" max="977" width="0" style="1" hidden="1" customWidth="1"/>
    <col min="978" max="978" width="22.28515625" style="1" customWidth="1"/>
    <col min="979" max="979" width="5.28515625" style="1" customWidth="1"/>
    <col min="980" max="980" width="36.28515625" style="1" customWidth="1"/>
    <col min="981" max="981" width="5.7109375" style="1" customWidth="1"/>
    <col min="982" max="982" width="0" style="1" hidden="1" customWidth="1"/>
    <col min="983" max="983" width="20.7109375" style="1" customWidth="1"/>
    <col min="984" max="984" width="4.85546875" style="1" customWidth="1"/>
    <col min="985" max="985" width="0" style="1" hidden="1" customWidth="1"/>
    <col min="986" max="986" width="24.7109375" style="1" customWidth="1"/>
    <col min="987" max="987" width="12.28515625" style="1" customWidth="1"/>
    <col min="988" max="988" width="0" style="1" hidden="1" customWidth="1"/>
    <col min="989" max="989" width="3.42578125" style="1" customWidth="1"/>
    <col min="990" max="990" width="0" style="1" hidden="1" customWidth="1"/>
    <col min="991" max="991" width="17.7109375" style="1" customWidth="1"/>
    <col min="992" max="992" width="3.42578125" style="1" customWidth="1"/>
    <col min="993" max="993" width="0" style="1" hidden="1" customWidth="1"/>
    <col min="994" max="994" width="23.7109375" style="1" customWidth="1"/>
    <col min="995" max="995" width="10" style="1" customWidth="1"/>
    <col min="996" max="996" width="0" style="1" hidden="1" customWidth="1"/>
    <col min="997" max="998" width="14.7109375" style="1" customWidth="1"/>
    <col min="999" max="999" width="12.85546875" style="1" customWidth="1"/>
    <col min="1000" max="1000" width="3.28515625" style="1" customWidth="1"/>
    <col min="1001" max="1001" width="30.28515625" style="1" customWidth="1"/>
    <col min="1002" max="1002" width="5" style="1" customWidth="1"/>
    <col min="1003" max="1003" width="0" style="1" hidden="1" customWidth="1"/>
    <col min="1004" max="1004" width="14.28515625" style="1" customWidth="1"/>
    <col min="1005" max="1005" width="5.7109375" style="1" customWidth="1"/>
    <col min="1006" max="1006" width="0" style="1" hidden="1" customWidth="1"/>
    <col min="1007" max="1007" width="17.28515625" style="1" customWidth="1"/>
    <col min="1008" max="1008" width="12.7109375" style="1" customWidth="1"/>
    <col min="1009" max="1009" width="0" style="1" hidden="1" customWidth="1"/>
    <col min="1010" max="1010" width="5.28515625" style="1" customWidth="1"/>
    <col min="1011" max="1011" width="0" style="1" hidden="1" customWidth="1"/>
    <col min="1012" max="1012" width="17" style="1" customWidth="1"/>
    <col min="1013" max="1013" width="6.28515625" style="1" customWidth="1"/>
    <col min="1014" max="1014" width="0" style="1" hidden="1" customWidth="1"/>
    <col min="1015" max="1015" width="14.28515625" style="1" customWidth="1"/>
    <col min="1016" max="1016" width="7.5703125" style="1" customWidth="1"/>
    <col min="1017" max="1017" width="0" style="1" hidden="1" customWidth="1"/>
    <col min="1018" max="1019" width="14.28515625" style="1" customWidth="1"/>
    <col min="1020" max="1020" width="20.85546875" style="1" customWidth="1"/>
    <col min="1021" max="1021" width="14.42578125" style="1" customWidth="1"/>
    <col min="1022" max="1022" width="15" style="1" customWidth="1"/>
    <col min="1023" max="1023" width="2.7109375" style="1" customWidth="1"/>
    <col min="1024" max="1024" width="11.7109375" style="1" customWidth="1"/>
    <col min="1025" max="1025" width="11.5703125" style="1" customWidth="1"/>
    <col min="1026" max="1026" width="2.28515625" style="1" customWidth="1"/>
    <col min="1027" max="1027" width="41" style="1" customWidth="1"/>
    <col min="1028" max="1028" width="14.28515625" style="1" customWidth="1"/>
    <col min="1029" max="1030" width="11.5703125" style="1" customWidth="1"/>
    <col min="1031" max="1031" width="21.85546875" style="1" customWidth="1"/>
    <col min="1032" max="1223" width="11.42578125" style="1"/>
    <col min="1224" max="1224" width="21.85546875" style="1" customWidth="1"/>
    <col min="1225" max="1225" width="13.85546875" style="1" customWidth="1"/>
    <col min="1226" max="1226" width="38.7109375" style="1" customWidth="1"/>
    <col min="1227" max="1227" width="3" style="1" bestFit="1" customWidth="1"/>
    <col min="1228" max="1228" width="32.28515625" style="1" customWidth="1"/>
    <col min="1229" max="1229" width="46.28515625" style="1" customWidth="1"/>
    <col min="1230" max="1230" width="19" style="1" customWidth="1"/>
    <col min="1231" max="1231" width="0" style="1" hidden="1" customWidth="1"/>
    <col min="1232" max="1232" width="17.7109375" style="1" customWidth="1"/>
    <col min="1233" max="1233" width="0" style="1" hidden="1" customWidth="1"/>
    <col min="1234" max="1234" width="22.28515625" style="1" customWidth="1"/>
    <col min="1235" max="1235" width="5.28515625" style="1" customWidth="1"/>
    <col min="1236" max="1236" width="36.28515625" style="1" customWidth="1"/>
    <col min="1237" max="1237" width="5.7109375" style="1" customWidth="1"/>
    <col min="1238" max="1238" width="0" style="1" hidden="1" customWidth="1"/>
    <col min="1239" max="1239" width="20.7109375" style="1" customWidth="1"/>
    <col min="1240" max="1240" width="4.85546875" style="1" customWidth="1"/>
    <col min="1241" max="1241" width="0" style="1" hidden="1" customWidth="1"/>
    <col min="1242" max="1242" width="24.7109375" style="1" customWidth="1"/>
    <col min="1243" max="1243" width="12.28515625" style="1" customWidth="1"/>
    <col min="1244" max="1244" width="0" style="1" hidden="1" customWidth="1"/>
    <col min="1245" max="1245" width="3.42578125" style="1" customWidth="1"/>
    <col min="1246" max="1246" width="0" style="1" hidden="1" customWidth="1"/>
    <col min="1247" max="1247" width="17.7109375" style="1" customWidth="1"/>
    <col min="1248" max="1248" width="3.42578125" style="1" customWidth="1"/>
    <col min="1249" max="1249" width="0" style="1" hidden="1" customWidth="1"/>
    <col min="1250" max="1250" width="23.7109375" style="1" customWidth="1"/>
    <col min="1251" max="1251" width="10" style="1" customWidth="1"/>
    <col min="1252" max="1252" width="0" style="1" hidden="1" customWidth="1"/>
    <col min="1253" max="1254" width="14.7109375" style="1" customWidth="1"/>
    <col min="1255" max="1255" width="12.85546875" style="1" customWidth="1"/>
    <col min="1256" max="1256" width="3.28515625" style="1" customWidth="1"/>
    <col min="1257" max="1257" width="30.28515625" style="1" customWidth="1"/>
    <col min="1258" max="1258" width="5" style="1" customWidth="1"/>
    <col min="1259" max="1259" width="0" style="1" hidden="1" customWidth="1"/>
    <col min="1260" max="1260" width="14.28515625" style="1" customWidth="1"/>
    <col min="1261" max="1261" width="5.7109375" style="1" customWidth="1"/>
    <col min="1262" max="1262" width="0" style="1" hidden="1" customWidth="1"/>
    <col min="1263" max="1263" width="17.28515625" style="1" customWidth="1"/>
    <col min="1264" max="1264" width="12.7109375" style="1" customWidth="1"/>
    <col min="1265" max="1265" width="0" style="1" hidden="1" customWidth="1"/>
    <col min="1266" max="1266" width="5.28515625" style="1" customWidth="1"/>
    <col min="1267" max="1267" width="0" style="1" hidden="1" customWidth="1"/>
    <col min="1268" max="1268" width="17" style="1" customWidth="1"/>
    <col min="1269" max="1269" width="6.28515625" style="1" customWidth="1"/>
    <col min="1270" max="1270" width="0" style="1" hidden="1" customWidth="1"/>
    <col min="1271" max="1271" width="14.28515625" style="1" customWidth="1"/>
    <col min="1272" max="1272" width="7.5703125" style="1" customWidth="1"/>
    <col min="1273" max="1273" width="0" style="1" hidden="1" customWidth="1"/>
    <col min="1274" max="1275" width="14.28515625" style="1" customWidth="1"/>
    <col min="1276" max="1276" width="20.85546875" style="1" customWidth="1"/>
    <col min="1277" max="1277" width="14.42578125" style="1" customWidth="1"/>
    <col min="1278" max="1278" width="15" style="1" customWidth="1"/>
    <col min="1279" max="1279" width="2.7109375" style="1" customWidth="1"/>
    <col min="1280" max="1280" width="11.7109375" style="1" customWidth="1"/>
    <col min="1281" max="1281" width="11.5703125" style="1" customWidth="1"/>
    <col min="1282" max="1282" width="2.28515625" style="1" customWidth="1"/>
    <col min="1283" max="1283" width="41" style="1" customWidth="1"/>
    <col min="1284" max="1284" width="14.28515625" style="1" customWidth="1"/>
    <col min="1285" max="1286" width="11.5703125" style="1" customWidth="1"/>
    <col min="1287" max="1287" width="21.85546875" style="1" customWidth="1"/>
    <col min="1288" max="1479" width="11.42578125" style="1"/>
    <col min="1480" max="1480" width="21.85546875" style="1" customWidth="1"/>
    <col min="1481" max="1481" width="13.85546875" style="1" customWidth="1"/>
    <col min="1482" max="1482" width="38.7109375" style="1" customWidth="1"/>
    <col min="1483" max="1483" width="3" style="1" bestFit="1" customWidth="1"/>
    <col min="1484" max="1484" width="32.28515625" style="1" customWidth="1"/>
    <col min="1485" max="1485" width="46.28515625" style="1" customWidth="1"/>
    <col min="1486" max="1486" width="19" style="1" customWidth="1"/>
    <col min="1487" max="1487" width="0" style="1" hidden="1" customWidth="1"/>
    <col min="1488" max="1488" width="17.7109375" style="1" customWidth="1"/>
    <col min="1489" max="1489" width="0" style="1" hidden="1" customWidth="1"/>
    <col min="1490" max="1490" width="22.28515625" style="1" customWidth="1"/>
    <col min="1491" max="1491" width="5.28515625" style="1" customWidth="1"/>
    <col min="1492" max="1492" width="36.28515625" style="1" customWidth="1"/>
    <col min="1493" max="1493" width="5.7109375" style="1" customWidth="1"/>
    <col min="1494" max="1494" width="0" style="1" hidden="1" customWidth="1"/>
    <col min="1495" max="1495" width="20.7109375" style="1" customWidth="1"/>
    <col min="1496" max="1496" width="4.85546875" style="1" customWidth="1"/>
    <col min="1497" max="1497" width="0" style="1" hidden="1" customWidth="1"/>
    <col min="1498" max="1498" width="24.7109375" style="1" customWidth="1"/>
    <col min="1499" max="1499" width="12.28515625" style="1" customWidth="1"/>
    <col min="1500" max="1500" width="0" style="1" hidden="1" customWidth="1"/>
    <col min="1501" max="1501" width="3.42578125" style="1" customWidth="1"/>
    <col min="1502" max="1502" width="0" style="1" hidden="1" customWidth="1"/>
    <col min="1503" max="1503" width="17.7109375" style="1" customWidth="1"/>
    <col min="1504" max="1504" width="3.42578125" style="1" customWidth="1"/>
    <col min="1505" max="1505" width="0" style="1" hidden="1" customWidth="1"/>
    <col min="1506" max="1506" width="23.7109375" style="1" customWidth="1"/>
    <col min="1507" max="1507" width="10" style="1" customWidth="1"/>
    <col min="1508" max="1508" width="0" style="1" hidden="1" customWidth="1"/>
    <col min="1509" max="1510" width="14.7109375" style="1" customWidth="1"/>
    <col min="1511" max="1511" width="12.85546875" style="1" customWidth="1"/>
    <col min="1512" max="1512" width="3.28515625" style="1" customWidth="1"/>
    <col min="1513" max="1513" width="30.28515625" style="1" customWidth="1"/>
    <col min="1514" max="1514" width="5" style="1" customWidth="1"/>
    <col min="1515" max="1515" width="0" style="1" hidden="1" customWidth="1"/>
    <col min="1516" max="1516" width="14.28515625" style="1" customWidth="1"/>
    <col min="1517" max="1517" width="5.7109375" style="1" customWidth="1"/>
    <col min="1518" max="1518" width="0" style="1" hidden="1" customWidth="1"/>
    <col min="1519" max="1519" width="17.28515625" style="1" customWidth="1"/>
    <col min="1520" max="1520" width="12.7109375" style="1" customWidth="1"/>
    <col min="1521" max="1521" width="0" style="1" hidden="1" customWidth="1"/>
    <col min="1522" max="1522" width="5.28515625" style="1" customWidth="1"/>
    <col min="1523" max="1523" width="0" style="1" hidden="1" customWidth="1"/>
    <col min="1524" max="1524" width="17" style="1" customWidth="1"/>
    <col min="1525" max="1525" width="6.28515625" style="1" customWidth="1"/>
    <col min="1526" max="1526" width="0" style="1" hidden="1" customWidth="1"/>
    <col min="1527" max="1527" width="14.28515625" style="1" customWidth="1"/>
    <col min="1528" max="1528" width="7.5703125" style="1" customWidth="1"/>
    <col min="1529" max="1529" width="0" style="1" hidden="1" customWidth="1"/>
    <col min="1530" max="1531" width="14.28515625" style="1" customWidth="1"/>
    <col min="1532" max="1532" width="20.85546875" style="1" customWidth="1"/>
    <col min="1533" max="1533" width="14.42578125" style="1" customWidth="1"/>
    <col min="1534" max="1534" width="15" style="1" customWidth="1"/>
    <col min="1535" max="1535" width="2.7109375" style="1" customWidth="1"/>
    <col min="1536" max="1536" width="11.7109375" style="1" customWidth="1"/>
    <col min="1537" max="1537" width="11.5703125" style="1" customWidth="1"/>
    <col min="1538" max="1538" width="2.28515625" style="1" customWidth="1"/>
    <col min="1539" max="1539" width="41" style="1" customWidth="1"/>
    <col min="1540" max="1540" width="14.28515625" style="1" customWidth="1"/>
    <col min="1541" max="1542" width="11.5703125" style="1" customWidth="1"/>
    <col min="1543" max="1543" width="21.85546875" style="1" customWidth="1"/>
    <col min="1544" max="1735" width="11.42578125" style="1"/>
    <col min="1736" max="1736" width="21.85546875" style="1" customWidth="1"/>
    <col min="1737" max="1737" width="13.85546875" style="1" customWidth="1"/>
    <col min="1738" max="1738" width="38.7109375" style="1" customWidth="1"/>
    <col min="1739" max="1739" width="3" style="1" bestFit="1" customWidth="1"/>
    <col min="1740" max="1740" width="32.28515625" style="1" customWidth="1"/>
    <col min="1741" max="1741" width="46.28515625" style="1" customWidth="1"/>
    <col min="1742" max="1742" width="19" style="1" customWidth="1"/>
    <col min="1743" max="1743" width="0" style="1" hidden="1" customWidth="1"/>
    <col min="1744" max="1744" width="17.7109375" style="1" customWidth="1"/>
    <col min="1745" max="1745" width="0" style="1" hidden="1" customWidth="1"/>
    <col min="1746" max="1746" width="22.28515625" style="1" customWidth="1"/>
    <col min="1747" max="1747" width="5.28515625" style="1" customWidth="1"/>
    <col min="1748" max="1748" width="36.28515625" style="1" customWidth="1"/>
    <col min="1749" max="1749" width="5.7109375" style="1" customWidth="1"/>
    <col min="1750" max="1750" width="0" style="1" hidden="1" customWidth="1"/>
    <col min="1751" max="1751" width="20.7109375" style="1" customWidth="1"/>
    <col min="1752" max="1752" width="4.85546875" style="1" customWidth="1"/>
    <col min="1753" max="1753" width="0" style="1" hidden="1" customWidth="1"/>
    <col min="1754" max="1754" width="24.7109375" style="1" customWidth="1"/>
    <col min="1755" max="1755" width="12.28515625" style="1" customWidth="1"/>
    <col min="1756" max="1756" width="0" style="1" hidden="1" customWidth="1"/>
    <col min="1757" max="1757" width="3.42578125" style="1" customWidth="1"/>
    <col min="1758" max="1758" width="0" style="1" hidden="1" customWidth="1"/>
    <col min="1759" max="1759" width="17.7109375" style="1" customWidth="1"/>
    <col min="1760" max="1760" width="3.42578125" style="1" customWidth="1"/>
    <col min="1761" max="1761" width="0" style="1" hidden="1" customWidth="1"/>
    <col min="1762" max="1762" width="23.7109375" style="1" customWidth="1"/>
    <col min="1763" max="1763" width="10" style="1" customWidth="1"/>
    <col min="1764" max="1764" width="0" style="1" hidden="1" customWidth="1"/>
    <col min="1765" max="1766" width="14.7109375" style="1" customWidth="1"/>
    <col min="1767" max="1767" width="12.85546875" style="1" customWidth="1"/>
    <col min="1768" max="1768" width="3.28515625" style="1" customWidth="1"/>
    <col min="1769" max="1769" width="30.28515625" style="1" customWidth="1"/>
    <col min="1770" max="1770" width="5" style="1" customWidth="1"/>
    <col min="1771" max="1771" width="0" style="1" hidden="1" customWidth="1"/>
    <col min="1772" max="1772" width="14.28515625" style="1" customWidth="1"/>
    <col min="1773" max="1773" width="5.7109375" style="1" customWidth="1"/>
    <col min="1774" max="1774" width="0" style="1" hidden="1" customWidth="1"/>
    <col min="1775" max="1775" width="17.28515625" style="1" customWidth="1"/>
    <col min="1776" max="1776" width="12.7109375" style="1" customWidth="1"/>
    <col min="1777" max="1777" width="0" style="1" hidden="1" customWidth="1"/>
    <col min="1778" max="1778" width="5.28515625" style="1" customWidth="1"/>
    <col min="1779" max="1779" width="0" style="1" hidden="1" customWidth="1"/>
    <col min="1780" max="1780" width="17" style="1" customWidth="1"/>
    <col min="1781" max="1781" width="6.28515625" style="1" customWidth="1"/>
    <col min="1782" max="1782" width="0" style="1" hidden="1" customWidth="1"/>
    <col min="1783" max="1783" width="14.28515625" style="1" customWidth="1"/>
    <col min="1784" max="1784" width="7.5703125" style="1" customWidth="1"/>
    <col min="1785" max="1785" width="0" style="1" hidden="1" customWidth="1"/>
    <col min="1786" max="1787" width="14.28515625" style="1" customWidth="1"/>
    <col min="1788" max="1788" width="20.85546875" style="1" customWidth="1"/>
    <col min="1789" max="1789" width="14.42578125" style="1" customWidth="1"/>
    <col min="1790" max="1790" width="15" style="1" customWidth="1"/>
    <col min="1791" max="1791" width="2.7109375" style="1" customWidth="1"/>
    <col min="1792" max="1792" width="11.7109375" style="1" customWidth="1"/>
    <col min="1793" max="1793" width="11.5703125" style="1" customWidth="1"/>
    <col min="1794" max="1794" width="2.28515625" style="1" customWidth="1"/>
    <col min="1795" max="1795" width="41" style="1" customWidth="1"/>
    <col min="1796" max="1796" width="14.28515625" style="1" customWidth="1"/>
    <col min="1797" max="1798" width="11.5703125" style="1" customWidth="1"/>
    <col min="1799" max="1799" width="21.85546875" style="1" customWidth="1"/>
    <col min="1800" max="1991" width="11.42578125" style="1"/>
    <col min="1992" max="1992" width="21.85546875" style="1" customWidth="1"/>
    <col min="1993" max="1993" width="13.85546875" style="1" customWidth="1"/>
    <col min="1994" max="1994" width="38.7109375" style="1" customWidth="1"/>
    <col min="1995" max="1995" width="3" style="1" bestFit="1" customWidth="1"/>
    <col min="1996" max="1996" width="32.28515625" style="1" customWidth="1"/>
    <col min="1997" max="1997" width="46.28515625" style="1" customWidth="1"/>
    <col min="1998" max="1998" width="19" style="1" customWidth="1"/>
    <col min="1999" max="1999" width="0" style="1" hidden="1" customWidth="1"/>
    <col min="2000" max="2000" width="17.7109375" style="1" customWidth="1"/>
    <col min="2001" max="2001" width="0" style="1" hidden="1" customWidth="1"/>
    <col min="2002" max="2002" width="22.28515625" style="1" customWidth="1"/>
    <col min="2003" max="2003" width="5.28515625" style="1" customWidth="1"/>
    <col min="2004" max="2004" width="36.28515625" style="1" customWidth="1"/>
    <col min="2005" max="2005" width="5.7109375" style="1" customWidth="1"/>
    <col min="2006" max="2006" width="0" style="1" hidden="1" customWidth="1"/>
    <col min="2007" max="2007" width="20.7109375" style="1" customWidth="1"/>
    <col min="2008" max="2008" width="4.85546875" style="1" customWidth="1"/>
    <col min="2009" max="2009" width="0" style="1" hidden="1" customWidth="1"/>
    <col min="2010" max="2010" width="24.7109375" style="1" customWidth="1"/>
    <col min="2011" max="2011" width="12.28515625" style="1" customWidth="1"/>
    <col min="2012" max="2012" width="0" style="1" hidden="1" customWidth="1"/>
    <col min="2013" max="2013" width="3.42578125" style="1" customWidth="1"/>
    <col min="2014" max="2014" width="0" style="1" hidden="1" customWidth="1"/>
    <col min="2015" max="2015" width="17.7109375" style="1" customWidth="1"/>
    <col min="2016" max="2016" width="3.42578125" style="1" customWidth="1"/>
    <col min="2017" max="2017" width="0" style="1" hidden="1" customWidth="1"/>
    <col min="2018" max="2018" width="23.7109375" style="1" customWidth="1"/>
    <col min="2019" max="2019" width="10" style="1" customWidth="1"/>
    <col min="2020" max="2020" width="0" style="1" hidden="1" customWidth="1"/>
    <col min="2021" max="2022" width="14.7109375" style="1" customWidth="1"/>
    <col min="2023" max="2023" width="12.85546875" style="1" customWidth="1"/>
    <col min="2024" max="2024" width="3.28515625" style="1" customWidth="1"/>
    <col min="2025" max="2025" width="30.28515625" style="1" customWidth="1"/>
    <col min="2026" max="2026" width="5" style="1" customWidth="1"/>
    <col min="2027" max="2027" width="0" style="1" hidden="1" customWidth="1"/>
    <col min="2028" max="2028" width="14.28515625" style="1" customWidth="1"/>
    <col min="2029" max="2029" width="5.7109375" style="1" customWidth="1"/>
    <col min="2030" max="2030" width="0" style="1" hidden="1" customWidth="1"/>
    <col min="2031" max="2031" width="17.28515625" style="1" customWidth="1"/>
    <col min="2032" max="2032" width="12.7109375" style="1" customWidth="1"/>
    <col min="2033" max="2033" width="0" style="1" hidden="1" customWidth="1"/>
    <col min="2034" max="2034" width="5.28515625" style="1" customWidth="1"/>
    <col min="2035" max="2035" width="0" style="1" hidden="1" customWidth="1"/>
    <col min="2036" max="2036" width="17" style="1" customWidth="1"/>
    <col min="2037" max="2037" width="6.28515625" style="1" customWidth="1"/>
    <col min="2038" max="2038" width="0" style="1" hidden="1" customWidth="1"/>
    <col min="2039" max="2039" width="14.28515625" style="1" customWidth="1"/>
    <col min="2040" max="2040" width="7.5703125" style="1" customWidth="1"/>
    <col min="2041" max="2041" width="0" style="1" hidden="1" customWidth="1"/>
    <col min="2042" max="2043" width="14.28515625" style="1" customWidth="1"/>
    <col min="2044" max="2044" width="20.85546875" style="1" customWidth="1"/>
    <col min="2045" max="2045" width="14.42578125" style="1" customWidth="1"/>
    <col min="2046" max="2046" width="15" style="1" customWidth="1"/>
    <col min="2047" max="2047" width="2.7109375" style="1" customWidth="1"/>
    <col min="2048" max="2048" width="11.7109375" style="1" customWidth="1"/>
    <col min="2049" max="2049" width="11.5703125" style="1" customWidth="1"/>
    <col min="2050" max="2050" width="2.28515625" style="1" customWidth="1"/>
    <col min="2051" max="2051" width="41" style="1" customWidth="1"/>
    <col min="2052" max="2052" width="14.28515625" style="1" customWidth="1"/>
    <col min="2053" max="2054" width="11.5703125" style="1" customWidth="1"/>
    <col min="2055" max="2055" width="21.85546875" style="1" customWidth="1"/>
    <col min="2056" max="2247" width="11.42578125" style="1"/>
    <col min="2248" max="2248" width="21.85546875" style="1" customWidth="1"/>
    <col min="2249" max="2249" width="13.85546875" style="1" customWidth="1"/>
    <col min="2250" max="2250" width="38.7109375" style="1" customWidth="1"/>
    <col min="2251" max="2251" width="3" style="1" bestFit="1" customWidth="1"/>
    <col min="2252" max="2252" width="32.28515625" style="1" customWidth="1"/>
    <col min="2253" max="2253" width="46.28515625" style="1" customWidth="1"/>
    <col min="2254" max="2254" width="19" style="1" customWidth="1"/>
    <col min="2255" max="2255" width="0" style="1" hidden="1" customWidth="1"/>
    <col min="2256" max="2256" width="17.7109375" style="1" customWidth="1"/>
    <col min="2257" max="2257" width="0" style="1" hidden="1" customWidth="1"/>
    <col min="2258" max="2258" width="22.28515625" style="1" customWidth="1"/>
    <col min="2259" max="2259" width="5.28515625" style="1" customWidth="1"/>
    <col min="2260" max="2260" width="36.28515625" style="1" customWidth="1"/>
    <col min="2261" max="2261" width="5.7109375" style="1" customWidth="1"/>
    <col min="2262" max="2262" width="0" style="1" hidden="1" customWidth="1"/>
    <col min="2263" max="2263" width="20.7109375" style="1" customWidth="1"/>
    <col min="2264" max="2264" width="4.85546875" style="1" customWidth="1"/>
    <col min="2265" max="2265" width="0" style="1" hidden="1" customWidth="1"/>
    <col min="2266" max="2266" width="24.7109375" style="1" customWidth="1"/>
    <col min="2267" max="2267" width="12.28515625" style="1" customWidth="1"/>
    <col min="2268" max="2268" width="0" style="1" hidden="1" customWidth="1"/>
    <col min="2269" max="2269" width="3.42578125" style="1" customWidth="1"/>
    <col min="2270" max="2270" width="0" style="1" hidden="1" customWidth="1"/>
    <col min="2271" max="2271" width="17.7109375" style="1" customWidth="1"/>
    <col min="2272" max="2272" width="3.42578125" style="1" customWidth="1"/>
    <col min="2273" max="2273" width="0" style="1" hidden="1" customWidth="1"/>
    <col min="2274" max="2274" width="23.7109375" style="1" customWidth="1"/>
    <col min="2275" max="2275" width="10" style="1" customWidth="1"/>
    <col min="2276" max="2276" width="0" style="1" hidden="1" customWidth="1"/>
    <col min="2277" max="2278" width="14.7109375" style="1" customWidth="1"/>
    <col min="2279" max="2279" width="12.85546875" style="1" customWidth="1"/>
    <col min="2280" max="2280" width="3.28515625" style="1" customWidth="1"/>
    <col min="2281" max="2281" width="30.28515625" style="1" customWidth="1"/>
    <col min="2282" max="2282" width="5" style="1" customWidth="1"/>
    <col min="2283" max="2283" width="0" style="1" hidden="1" customWidth="1"/>
    <col min="2284" max="2284" width="14.28515625" style="1" customWidth="1"/>
    <col min="2285" max="2285" width="5.7109375" style="1" customWidth="1"/>
    <col min="2286" max="2286" width="0" style="1" hidden="1" customWidth="1"/>
    <col min="2287" max="2287" width="17.28515625" style="1" customWidth="1"/>
    <col min="2288" max="2288" width="12.7109375" style="1" customWidth="1"/>
    <col min="2289" max="2289" width="0" style="1" hidden="1" customWidth="1"/>
    <col min="2290" max="2290" width="5.28515625" style="1" customWidth="1"/>
    <col min="2291" max="2291" width="0" style="1" hidden="1" customWidth="1"/>
    <col min="2292" max="2292" width="17" style="1" customWidth="1"/>
    <col min="2293" max="2293" width="6.28515625" style="1" customWidth="1"/>
    <col min="2294" max="2294" width="0" style="1" hidden="1" customWidth="1"/>
    <col min="2295" max="2295" width="14.28515625" style="1" customWidth="1"/>
    <col min="2296" max="2296" width="7.5703125" style="1" customWidth="1"/>
    <col min="2297" max="2297" width="0" style="1" hidden="1" customWidth="1"/>
    <col min="2298" max="2299" width="14.28515625" style="1" customWidth="1"/>
    <col min="2300" max="2300" width="20.85546875" style="1" customWidth="1"/>
    <col min="2301" max="2301" width="14.42578125" style="1" customWidth="1"/>
    <col min="2302" max="2302" width="15" style="1" customWidth="1"/>
    <col min="2303" max="2303" width="2.7109375" style="1" customWidth="1"/>
    <col min="2304" max="2304" width="11.7109375" style="1" customWidth="1"/>
    <col min="2305" max="2305" width="11.5703125" style="1" customWidth="1"/>
    <col min="2306" max="2306" width="2.28515625" style="1" customWidth="1"/>
    <col min="2307" max="2307" width="41" style="1" customWidth="1"/>
    <col min="2308" max="2308" width="14.28515625" style="1" customWidth="1"/>
    <col min="2309" max="2310" width="11.5703125" style="1" customWidth="1"/>
    <col min="2311" max="2311" width="21.85546875" style="1" customWidth="1"/>
    <col min="2312" max="2503" width="11.42578125" style="1"/>
    <col min="2504" max="2504" width="21.85546875" style="1" customWidth="1"/>
    <col min="2505" max="2505" width="13.85546875" style="1" customWidth="1"/>
    <col min="2506" max="2506" width="38.7109375" style="1" customWidth="1"/>
    <col min="2507" max="2507" width="3" style="1" bestFit="1" customWidth="1"/>
    <col min="2508" max="2508" width="32.28515625" style="1" customWidth="1"/>
    <col min="2509" max="2509" width="46.28515625" style="1" customWidth="1"/>
    <col min="2510" max="2510" width="19" style="1" customWidth="1"/>
    <col min="2511" max="2511" width="0" style="1" hidden="1" customWidth="1"/>
    <col min="2512" max="2512" width="17.7109375" style="1" customWidth="1"/>
    <col min="2513" max="2513" width="0" style="1" hidden="1" customWidth="1"/>
    <col min="2514" max="2514" width="22.28515625" style="1" customWidth="1"/>
    <col min="2515" max="2515" width="5.28515625" style="1" customWidth="1"/>
    <col min="2516" max="2516" width="36.28515625" style="1" customWidth="1"/>
    <col min="2517" max="2517" width="5.7109375" style="1" customWidth="1"/>
    <col min="2518" max="2518" width="0" style="1" hidden="1" customWidth="1"/>
    <col min="2519" max="2519" width="20.7109375" style="1" customWidth="1"/>
    <col min="2520" max="2520" width="4.85546875" style="1" customWidth="1"/>
    <col min="2521" max="2521" width="0" style="1" hidden="1" customWidth="1"/>
    <col min="2522" max="2522" width="24.7109375" style="1" customWidth="1"/>
    <col min="2523" max="2523" width="12.28515625" style="1" customWidth="1"/>
    <col min="2524" max="2524" width="0" style="1" hidden="1" customWidth="1"/>
    <col min="2525" max="2525" width="3.42578125" style="1" customWidth="1"/>
    <col min="2526" max="2526" width="0" style="1" hidden="1" customWidth="1"/>
    <col min="2527" max="2527" width="17.7109375" style="1" customWidth="1"/>
    <col min="2528" max="2528" width="3.42578125" style="1" customWidth="1"/>
    <col min="2529" max="2529" width="0" style="1" hidden="1" customWidth="1"/>
    <col min="2530" max="2530" width="23.7109375" style="1" customWidth="1"/>
    <col min="2531" max="2531" width="10" style="1" customWidth="1"/>
    <col min="2532" max="2532" width="0" style="1" hidden="1" customWidth="1"/>
    <col min="2533" max="2534" width="14.7109375" style="1" customWidth="1"/>
    <col min="2535" max="2535" width="12.85546875" style="1" customWidth="1"/>
    <col min="2536" max="2536" width="3.28515625" style="1" customWidth="1"/>
    <col min="2537" max="2537" width="30.28515625" style="1" customWidth="1"/>
    <col min="2538" max="2538" width="5" style="1" customWidth="1"/>
    <col min="2539" max="2539" width="0" style="1" hidden="1" customWidth="1"/>
    <col min="2540" max="2540" width="14.28515625" style="1" customWidth="1"/>
    <col min="2541" max="2541" width="5.7109375" style="1" customWidth="1"/>
    <col min="2542" max="2542" width="0" style="1" hidden="1" customWidth="1"/>
    <col min="2543" max="2543" width="17.28515625" style="1" customWidth="1"/>
    <col min="2544" max="2544" width="12.7109375" style="1" customWidth="1"/>
    <col min="2545" max="2545" width="0" style="1" hidden="1" customWidth="1"/>
    <col min="2546" max="2546" width="5.28515625" style="1" customWidth="1"/>
    <col min="2547" max="2547" width="0" style="1" hidden="1" customWidth="1"/>
    <col min="2548" max="2548" width="17" style="1" customWidth="1"/>
    <col min="2549" max="2549" width="6.28515625" style="1" customWidth="1"/>
    <col min="2550" max="2550" width="0" style="1" hidden="1" customWidth="1"/>
    <col min="2551" max="2551" width="14.28515625" style="1" customWidth="1"/>
    <col min="2552" max="2552" width="7.5703125" style="1" customWidth="1"/>
    <col min="2553" max="2553" width="0" style="1" hidden="1" customWidth="1"/>
    <col min="2554" max="2555" width="14.28515625" style="1" customWidth="1"/>
    <col min="2556" max="2556" width="20.85546875" style="1" customWidth="1"/>
    <col min="2557" max="2557" width="14.42578125" style="1" customWidth="1"/>
    <col min="2558" max="2558" width="15" style="1" customWidth="1"/>
    <col min="2559" max="2559" width="2.7109375" style="1" customWidth="1"/>
    <col min="2560" max="2560" width="11.7109375" style="1" customWidth="1"/>
    <col min="2561" max="2561" width="11.5703125" style="1" customWidth="1"/>
    <col min="2562" max="2562" width="2.28515625" style="1" customWidth="1"/>
    <col min="2563" max="2563" width="41" style="1" customWidth="1"/>
    <col min="2564" max="2564" width="14.28515625" style="1" customWidth="1"/>
    <col min="2565" max="2566" width="11.5703125" style="1" customWidth="1"/>
    <col min="2567" max="2567" width="21.85546875" style="1" customWidth="1"/>
    <col min="2568" max="2759" width="11.42578125" style="1"/>
    <col min="2760" max="2760" width="21.85546875" style="1" customWidth="1"/>
    <col min="2761" max="2761" width="13.85546875" style="1" customWidth="1"/>
    <col min="2762" max="2762" width="38.7109375" style="1" customWidth="1"/>
    <col min="2763" max="2763" width="3" style="1" bestFit="1" customWidth="1"/>
    <col min="2764" max="2764" width="32.28515625" style="1" customWidth="1"/>
    <col min="2765" max="2765" width="46.28515625" style="1" customWidth="1"/>
    <col min="2766" max="2766" width="19" style="1" customWidth="1"/>
    <col min="2767" max="2767" width="0" style="1" hidden="1" customWidth="1"/>
    <col min="2768" max="2768" width="17.7109375" style="1" customWidth="1"/>
    <col min="2769" max="2769" width="0" style="1" hidden="1" customWidth="1"/>
    <col min="2770" max="2770" width="22.28515625" style="1" customWidth="1"/>
    <col min="2771" max="2771" width="5.28515625" style="1" customWidth="1"/>
    <col min="2772" max="2772" width="36.28515625" style="1" customWidth="1"/>
    <col min="2773" max="2773" width="5.7109375" style="1" customWidth="1"/>
    <col min="2774" max="2774" width="0" style="1" hidden="1" customWidth="1"/>
    <col min="2775" max="2775" width="20.7109375" style="1" customWidth="1"/>
    <col min="2776" max="2776" width="4.85546875" style="1" customWidth="1"/>
    <col min="2777" max="2777" width="0" style="1" hidden="1" customWidth="1"/>
    <col min="2778" max="2778" width="24.7109375" style="1" customWidth="1"/>
    <col min="2779" max="2779" width="12.28515625" style="1" customWidth="1"/>
    <col min="2780" max="2780" width="0" style="1" hidden="1" customWidth="1"/>
    <col min="2781" max="2781" width="3.42578125" style="1" customWidth="1"/>
    <col min="2782" max="2782" width="0" style="1" hidden="1" customWidth="1"/>
    <col min="2783" max="2783" width="17.7109375" style="1" customWidth="1"/>
    <col min="2784" max="2784" width="3.42578125" style="1" customWidth="1"/>
    <col min="2785" max="2785" width="0" style="1" hidden="1" customWidth="1"/>
    <col min="2786" max="2786" width="23.7109375" style="1" customWidth="1"/>
    <col min="2787" max="2787" width="10" style="1" customWidth="1"/>
    <col min="2788" max="2788" width="0" style="1" hidden="1" customWidth="1"/>
    <col min="2789" max="2790" width="14.7109375" style="1" customWidth="1"/>
    <col min="2791" max="2791" width="12.85546875" style="1" customWidth="1"/>
    <col min="2792" max="2792" width="3.28515625" style="1" customWidth="1"/>
    <col min="2793" max="2793" width="30.28515625" style="1" customWidth="1"/>
    <col min="2794" max="2794" width="5" style="1" customWidth="1"/>
    <col min="2795" max="2795" width="0" style="1" hidden="1" customWidth="1"/>
    <col min="2796" max="2796" width="14.28515625" style="1" customWidth="1"/>
    <col min="2797" max="2797" width="5.7109375" style="1" customWidth="1"/>
    <col min="2798" max="2798" width="0" style="1" hidden="1" customWidth="1"/>
    <col min="2799" max="2799" width="17.28515625" style="1" customWidth="1"/>
    <col min="2800" max="2800" width="12.7109375" style="1" customWidth="1"/>
    <col min="2801" max="2801" width="0" style="1" hidden="1" customWidth="1"/>
    <col min="2802" max="2802" width="5.28515625" style="1" customWidth="1"/>
    <col min="2803" max="2803" width="0" style="1" hidden="1" customWidth="1"/>
    <col min="2804" max="2804" width="17" style="1" customWidth="1"/>
    <col min="2805" max="2805" width="6.28515625" style="1" customWidth="1"/>
    <col min="2806" max="2806" width="0" style="1" hidden="1" customWidth="1"/>
    <col min="2807" max="2807" width="14.28515625" style="1" customWidth="1"/>
    <col min="2808" max="2808" width="7.5703125" style="1" customWidth="1"/>
    <col min="2809" max="2809" width="0" style="1" hidden="1" customWidth="1"/>
    <col min="2810" max="2811" width="14.28515625" style="1" customWidth="1"/>
    <col min="2812" max="2812" width="20.85546875" style="1" customWidth="1"/>
    <col min="2813" max="2813" width="14.42578125" style="1" customWidth="1"/>
    <col min="2814" max="2814" width="15" style="1" customWidth="1"/>
    <col min="2815" max="2815" width="2.7109375" style="1" customWidth="1"/>
    <col min="2816" max="2816" width="11.7109375" style="1" customWidth="1"/>
    <col min="2817" max="2817" width="11.5703125" style="1" customWidth="1"/>
    <col min="2818" max="2818" width="2.28515625" style="1" customWidth="1"/>
    <col min="2819" max="2819" width="41" style="1" customWidth="1"/>
    <col min="2820" max="2820" width="14.28515625" style="1" customWidth="1"/>
    <col min="2821" max="2822" width="11.5703125" style="1" customWidth="1"/>
    <col min="2823" max="2823" width="21.85546875" style="1" customWidth="1"/>
    <col min="2824" max="3015" width="11.42578125" style="1"/>
    <col min="3016" max="3016" width="21.85546875" style="1" customWidth="1"/>
    <col min="3017" max="3017" width="13.85546875" style="1" customWidth="1"/>
    <col min="3018" max="3018" width="38.7109375" style="1" customWidth="1"/>
    <col min="3019" max="3019" width="3" style="1" bestFit="1" customWidth="1"/>
    <col min="3020" max="3020" width="32.28515625" style="1" customWidth="1"/>
    <col min="3021" max="3021" width="46.28515625" style="1" customWidth="1"/>
    <col min="3022" max="3022" width="19" style="1" customWidth="1"/>
    <col min="3023" max="3023" width="0" style="1" hidden="1" customWidth="1"/>
    <col min="3024" max="3024" width="17.7109375" style="1" customWidth="1"/>
    <col min="3025" max="3025" width="0" style="1" hidden="1" customWidth="1"/>
    <col min="3026" max="3026" width="22.28515625" style="1" customWidth="1"/>
    <col min="3027" max="3027" width="5.28515625" style="1" customWidth="1"/>
    <col min="3028" max="3028" width="36.28515625" style="1" customWidth="1"/>
    <col min="3029" max="3029" width="5.7109375" style="1" customWidth="1"/>
    <col min="3030" max="3030" width="0" style="1" hidden="1" customWidth="1"/>
    <col min="3031" max="3031" width="20.7109375" style="1" customWidth="1"/>
    <col min="3032" max="3032" width="4.85546875" style="1" customWidth="1"/>
    <col min="3033" max="3033" width="0" style="1" hidden="1" customWidth="1"/>
    <col min="3034" max="3034" width="24.7109375" style="1" customWidth="1"/>
    <col min="3035" max="3035" width="12.28515625" style="1" customWidth="1"/>
    <col min="3036" max="3036" width="0" style="1" hidden="1" customWidth="1"/>
    <col min="3037" max="3037" width="3.42578125" style="1" customWidth="1"/>
    <col min="3038" max="3038" width="0" style="1" hidden="1" customWidth="1"/>
    <col min="3039" max="3039" width="17.7109375" style="1" customWidth="1"/>
    <col min="3040" max="3040" width="3.42578125" style="1" customWidth="1"/>
    <col min="3041" max="3041" width="0" style="1" hidden="1" customWidth="1"/>
    <col min="3042" max="3042" width="23.7109375" style="1" customWidth="1"/>
    <col min="3043" max="3043" width="10" style="1" customWidth="1"/>
    <col min="3044" max="3044" width="0" style="1" hidden="1" customWidth="1"/>
    <col min="3045" max="3046" width="14.7109375" style="1" customWidth="1"/>
    <col min="3047" max="3047" width="12.85546875" style="1" customWidth="1"/>
    <col min="3048" max="3048" width="3.28515625" style="1" customWidth="1"/>
    <col min="3049" max="3049" width="30.28515625" style="1" customWidth="1"/>
    <col min="3050" max="3050" width="5" style="1" customWidth="1"/>
    <col min="3051" max="3051" width="0" style="1" hidden="1" customWidth="1"/>
    <col min="3052" max="3052" width="14.28515625" style="1" customWidth="1"/>
    <col min="3053" max="3053" width="5.7109375" style="1" customWidth="1"/>
    <col min="3054" max="3054" width="0" style="1" hidden="1" customWidth="1"/>
    <col min="3055" max="3055" width="17.28515625" style="1" customWidth="1"/>
    <col min="3056" max="3056" width="12.7109375" style="1" customWidth="1"/>
    <col min="3057" max="3057" width="0" style="1" hidden="1" customWidth="1"/>
    <col min="3058" max="3058" width="5.28515625" style="1" customWidth="1"/>
    <col min="3059" max="3059" width="0" style="1" hidden="1" customWidth="1"/>
    <col min="3060" max="3060" width="17" style="1" customWidth="1"/>
    <col min="3061" max="3061" width="6.28515625" style="1" customWidth="1"/>
    <col min="3062" max="3062" width="0" style="1" hidden="1" customWidth="1"/>
    <col min="3063" max="3063" width="14.28515625" style="1" customWidth="1"/>
    <col min="3064" max="3064" width="7.5703125" style="1" customWidth="1"/>
    <col min="3065" max="3065" width="0" style="1" hidden="1" customWidth="1"/>
    <col min="3066" max="3067" width="14.28515625" style="1" customWidth="1"/>
    <col min="3068" max="3068" width="20.85546875" style="1" customWidth="1"/>
    <col min="3069" max="3069" width="14.42578125" style="1" customWidth="1"/>
    <col min="3070" max="3070" width="15" style="1" customWidth="1"/>
    <col min="3071" max="3071" width="2.7109375" style="1" customWidth="1"/>
    <col min="3072" max="3072" width="11.7109375" style="1" customWidth="1"/>
    <col min="3073" max="3073" width="11.5703125" style="1" customWidth="1"/>
    <col min="3074" max="3074" width="2.28515625" style="1" customWidth="1"/>
    <col min="3075" max="3075" width="41" style="1" customWidth="1"/>
    <col min="3076" max="3076" width="14.28515625" style="1" customWidth="1"/>
    <col min="3077" max="3078" width="11.5703125" style="1" customWidth="1"/>
    <col min="3079" max="3079" width="21.85546875" style="1" customWidth="1"/>
    <col min="3080" max="3271" width="11.42578125" style="1"/>
    <col min="3272" max="3272" width="21.85546875" style="1" customWidth="1"/>
    <col min="3273" max="3273" width="13.85546875" style="1" customWidth="1"/>
    <col min="3274" max="3274" width="38.7109375" style="1" customWidth="1"/>
    <col min="3275" max="3275" width="3" style="1" bestFit="1" customWidth="1"/>
    <col min="3276" max="3276" width="32.28515625" style="1" customWidth="1"/>
    <col min="3277" max="3277" width="46.28515625" style="1" customWidth="1"/>
    <col min="3278" max="3278" width="19" style="1" customWidth="1"/>
    <col min="3279" max="3279" width="0" style="1" hidden="1" customWidth="1"/>
    <col min="3280" max="3280" width="17.7109375" style="1" customWidth="1"/>
    <col min="3281" max="3281" width="0" style="1" hidden="1" customWidth="1"/>
    <col min="3282" max="3282" width="22.28515625" style="1" customWidth="1"/>
    <col min="3283" max="3283" width="5.28515625" style="1" customWidth="1"/>
    <col min="3284" max="3284" width="36.28515625" style="1" customWidth="1"/>
    <col min="3285" max="3285" width="5.7109375" style="1" customWidth="1"/>
    <col min="3286" max="3286" width="0" style="1" hidden="1" customWidth="1"/>
    <col min="3287" max="3287" width="20.7109375" style="1" customWidth="1"/>
    <col min="3288" max="3288" width="4.85546875" style="1" customWidth="1"/>
    <col min="3289" max="3289" width="0" style="1" hidden="1" customWidth="1"/>
    <col min="3290" max="3290" width="24.7109375" style="1" customWidth="1"/>
    <col min="3291" max="3291" width="12.28515625" style="1" customWidth="1"/>
    <col min="3292" max="3292" width="0" style="1" hidden="1" customWidth="1"/>
    <col min="3293" max="3293" width="3.42578125" style="1" customWidth="1"/>
    <col min="3294" max="3294" width="0" style="1" hidden="1" customWidth="1"/>
    <col min="3295" max="3295" width="17.7109375" style="1" customWidth="1"/>
    <col min="3296" max="3296" width="3.42578125" style="1" customWidth="1"/>
    <col min="3297" max="3297" width="0" style="1" hidden="1" customWidth="1"/>
    <col min="3298" max="3298" width="23.7109375" style="1" customWidth="1"/>
    <col min="3299" max="3299" width="10" style="1" customWidth="1"/>
    <col min="3300" max="3300" width="0" style="1" hidden="1" customWidth="1"/>
    <col min="3301" max="3302" width="14.7109375" style="1" customWidth="1"/>
    <col min="3303" max="3303" width="12.85546875" style="1" customWidth="1"/>
    <col min="3304" max="3304" width="3.28515625" style="1" customWidth="1"/>
    <col min="3305" max="3305" width="30.28515625" style="1" customWidth="1"/>
    <col min="3306" max="3306" width="5" style="1" customWidth="1"/>
    <col min="3307" max="3307" width="0" style="1" hidden="1" customWidth="1"/>
    <col min="3308" max="3308" width="14.28515625" style="1" customWidth="1"/>
    <col min="3309" max="3309" width="5.7109375" style="1" customWidth="1"/>
    <col min="3310" max="3310" width="0" style="1" hidden="1" customWidth="1"/>
    <col min="3311" max="3311" width="17.28515625" style="1" customWidth="1"/>
    <col min="3312" max="3312" width="12.7109375" style="1" customWidth="1"/>
    <col min="3313" max="3313" width="0" style="1" hidden="1" customWidth="1"/>
    <col min="3314" max="3314" width="5.28515625" style="1" customWidth="1"/>
    <col min="3315" max="3315" width="0" style="1" hidden="1" customWidth="1"/>
    <col min="3316" max="3316" width="17" style="1" customWidth="1"/>
    <col min="3317" max="3317" width="6.28515625" style="1" customWidth="1"/>
    <col min="3318" max="3318" width="0" style="1" hidden="1" customWidth="1"/>
    <col min="3319" max="3319" width="14.28515625" style="1" customWidth="1"/>
    <col min="3320" max="3320" width="7.5703125" style="1" customWidth="1"/>
    <col min="3321" max="3321" width="0" style="1" hidden="1" customWidth="1"/>
    <col min="3322" max="3323" width="14.28515625" style="1" customWidth="1"/>
    <col min="3324" max="3324" width="20.85546875" style="1" customWidth="1"/>
    <col min="3325" max="3325" width="14.42578125" style="1" customWidth="1"/>
    <col min="3326" max="3326" width="15" style="1" customWidth="1"/>
    <col min="3327" max="3327" width="2.7109375" style="1" customWidth="1"/>
    <col min="3328" max="3328" width="11.7109375" style="1" customWidth="1"/>
    <col min="3329" max="3329" width="11.5703125" style="1" customWidth="1"/>
    <col min="3330" max="3330" width="2.28515625" style="1" customWidth="1"/>
    <col min="3331" max="3331" width="41" style="1" customWidth="1"/>
    <col min="3332" max="3332" width="14.28515625" style="1" customWidth="1"/>
    <col min="3333" max="3334" width="11.5703125" style="1" customWidth="1"/>
    <col min="3335" max="3335" width="21.85546875" style="1" customWidth="1"/>
    <col min="3336" max="3527" width="11.42578125" style="1"/>
    <col min="3528" max="3528" width="21.85546875" style="1" customWidth="1"/>
    <col min="3529" max="3529" width="13.85546875" style="1" customWidth="1"/>
    <col min="3530" max="3530" width="38.7109375" style="1" customWidth="1"/>
    <col min="3531" max="3531" width="3" style="1" bestFit="1" customWidth="1"/>
    <col min="3532" max="3532" width="32.28515625" style="1" customWidth="1"/>
    <col min="3533" max="3533" width="46.28515625" style="1" customWidth="1"/>
    <col min="3534" max="3534" width="19" style="1" customWidth="1"/>
    <col min="3535" max="3535" width="0" style="1" hidden="1" customWidth="1"/>
    <col min="3536" max="3536" width="17.7109375" style="1" customWidth="1"/>
    <col min="3537" max="3537" width="0" style="1" hidden="1" customWidth="1"/>
    <col min="3538" max="3538" width="22.28515625" style="1" customWidth="1"/>
    <col min="3539" max="3539" width="5.28515625" style="1" customWidth="1"/>
    <col min="3540" max="3540" width="36.28515625" style="1" customWidth="1"/>
    <col min="3541" max="3541" width="5.7109375" style="1" customWidth="1"/>
    <col min="3542" max="3542" width="0" style="1" hidden="1" customWidth="1"/>
    <col min="3543" max="3543" width="20.7109375" style="1" customWidth="1"/>
    <col min="3544" max="3544" width="4.85546875" style="1" customWidth="1"/>
    <col min="3545" max="3545" width="0" style="1" hidden="1" customWidth="1"/>
    <col min="3546" max="3546" width="24.7109375" style="1" customWidth="1"/>
    <col min="3547" max="3547" width="12.28515625" style="1" customWidth="1"/>
    <col min="3548" max="3548" width="0" style="1" hidden="1" customWidth="1"/>
    <col min="3549" max="3549" width="3.42578125" style="1" customWidth="1"/>
    <col min="3550" max="3550" width="0" style="1" hidden="1" customWidth="1"/>
    <col min="3551" max="3551" width="17.7109375" style="1" customWidth="1"/>
    <col min="3552" max="3552" width="3.42578125" style="1" customWidth="1"/>
    <col min="3553" max="3553" width="0" style="1" hidden="1" customWidth="1"/>
    <col min="3554" max="3554" width="23.7109375" style="1" customWidth="1"/>
    <col min="3555" max="3555" width="10" style="1" customWidth="1"/>
    <col min="3556" max="3556" width="0" style="1" hidden="1" customWidth="1"/>
    <col min="3557" max="3558" width="14.7109375" style="1" customWidth="1"/>
    <col min="3559" max="3559" width="12.85546875" style="1" customWidth="1"/>
    <col min="3560" max="3560" width="3.28515625" style="1" customWidth="1"/>
    <col min="3561" max="3561" width="30.28515625" style="1" customWidth="1"/>
    <col min="3562" max="3562" width="5" style="1" customWidth="1"/>
    <col min="3563" max="3563" width="0" style="1" hidden="1" customWidth="1"/>
    <col min="3564" max="3564" width="14.28515625" style="1" customWidth="1"/>
    <col min="3565" max="3565" width="5.7109375" style="1" customWidth="1"/>
    <col min="3566" max="3566" width="0" style="1" hidden="1" customWidth="1"/>
    <col min="3567" max="3567" width="17.28515625" style="1" customWidth="1"/>
    <col min="3568" max="3568" width="12.7109375" style="1" customWidth="1"/>
    <col min="3569" max="3569" width="0" style="1" hidden="1" customWidth="1"/>
    <col min="3570" max="3570" width="5.28515625" style="1" customWidth="1"/>
    <col min="3571" max="3571" width="0" style="1" hidden="1" customWidth="1"/>
    <col min="3572" max="3572" width="17" style="1" customWidth="1"/>
    <col min="3573" max="3573" width="6.28515625" style="1" customWidth="1"/>
    <col min="3574" max="3574" width="0" style="1" hidden="1" customWidth="1"/>
    <col min="3575" max="3575" width="14.28515625" style="1" customWidth="1"/>
    <col min="3576" max="3576" width="7.5703125" style="1" customWidth="1"/>
    <col min="3577" max="3577" width="0" style="1" hidden="1" customWidth="1"/>
    <col min="3578" max="3579" width="14.28515625" style="1" customWidth="1"/>
    <col min="3580" max="3580" width="20.85546875" style="1" customWidth="1"/>
    <col min="3581" max="3581" width="14.42578125" style="1" customWidth="1"/>
    <col min="3582" max="3582" width="15" style="1" customWidth="1"/>
    <col min="3583" max="3583" width="2.7109375" style="1" customWidth="1"/>
    <col min="3584" max="3584" width="11.7109375" style="1" customWidth="1"/>
    <col min="3585" max="3585" width="11.5703125" style="1" customWidth="1"/>
    <col min="3586" max="3586" width="2.28515625" style="1" customWidth="1"/>
    <col min="3587" max="3587" width="41" style="1" customWidth="1"/>
    <col min="3588" max="3588" width="14.28515625" style="1" customWidth="1"/>
    <col min="3589" max="3590" width="11.5703125" style="1" customWidth="1"/>
    <col min="3591" max="3591" width="21.85546875" style="1" customWidth="1"/>
    <col min="3592" max="3783" width="11.42578125" style="1"/>
    <col min="3784" max="3784" width="21.85546875" style="1" customWidth="1"/>
    <col min="3785" max="3785" width="13.85546875" style="1" customWidth="1"/>
    <col min="3786" max="3786" width="38.7109375" style="1" customWidth="1"/>
    <col min="3787" max="3787" width="3" style="1" bestFit="1" customWidth="1"/>
    <col min="3788" max="3788" width="32.28515625" style="1" customWidth="1"/>
    <col min="3789" max="3789" width="46.28515625" style="1" customWidth="1"/>
    <col min="3790" max="3790" width="19" style="1" customWidth="1"/>
    <col min="3791" max="3791" width="0" style="1" hidden="1" customWidth="1"/>
    <col min="3792" max="3792" width="17.7109375" style="1" customWidth="1"/>
    <col min="3793" max="3793" width="0" style="1" hidden="1" customWidth="1"/>
    <col min="3794" max="3794" width="22.28515625" style="1" customWidth="1"/>
    <col min="3795" max="3795" width="5.28515625" style="1" customWidth="1"/>
    <col min="3796" max="3796" width="36.28515625" style="1" customWidth="1"/>
    <col min="3797" max="3797" width="5.7109375" style="1" customWidth="1"/>
    <col min="3798" max="3798" width="0" style="1" hidden="1" customWidth="1"/>
    <col min="3799" max="3799" width="20.7109375" style="1" customWidth="1"/>
    <col min="3800" max="3800" width="4.85546875" style="1" customWidth="1"/>
    <col min="3801" max="3801" width="0" style="1" hidden="1" customWidth="1"/>
    <col min="3802" max="3802" width="24.7109375" style="1" customWidth="1"/>
    <col min="3803" max="3803" width="12.28515625" style="1" customWidth="1"/>
    <col min="3804" max="3804" width="0" style="1" hidden="1" customWidth="1"/>
    <col min="3805" max="3805" width="3.42578125" style="1" customWidth="1"/>
    <col min="3806" max="3806" width="0" style="1" hidden="1" customWidth="1"/>
    <col min="3807" max="3807" width="17.7109375" style="1" customWidth="1"/>
    <col min="3808" max="3808" width="3.42578125" style="1" customWidth="1"/>
    <col min="3809" max="3809" width="0" style="1" hidden="1" customWidth="1"/>
    <col min="3810" max="3810" width="23.7109375" style="1" customWidth="1"/>
    <col min="3811" max="3811" width="10" style="1" customWidth="1"/>
    <col min="3812" max="3812" width="0" style="1" hidden="1" customWidth="1"/>
    <col min="3813" max="3814" width="14.7109375" style="1" customWidth="1"/>
    <col min="3815" max="3815" width="12.85546875" style="1" customWidth="1"/>
    <col min="3816" max="3816" width="3.28515625" style="1" customWidth="1"/>
    <col min="3817" max="3817" width="30.28515625" style="1" customWidth="1"/>
    <col min="3818" max="3818" width="5" style="1" customWidth="1"/>
    <col min="3819" max="3819" width="0" style="1" hidden="1" customWidth="1"/>
    <col min="3820" max="3820" width="14.28515625" style="1" customWidth="1"/>
    <col min="3821" max="3821" width="5.7109375" style="1" customWidth="1"/>
    <col min="3822" max="3822" width="0" style="1" hidden="1" customWidth="1"/>
    <col min="3823" max="3823" width="17.28515625" style="1" customWidth="1"/>
    <col min="3824" max="3824" width="12.7109375" style="1" customWidth="1"/>
    <col min="3825" max="3825" width="0" style="1" hidden="1" customWidth="1"/>
    <col min="3826" max="3826" width="5.28515625" style="1" customWidth="1"/>
    <col min="3827" max="3827" width="0" style="1" hidden="1" customWidth="1"/>
    <col min="3828" max="3828" width="17" style="1" customWidth="1"/>
    <col min="3829" max="3829" width="6.28515625" style="1" customWidth="1"/>
    <col min="3830" max="3830" width="0" style="1" hidden="1" customWidth="1"/>
    <col min="3831" max="3831" width="14.28515625" style="1" customWidth="1"/>
    <col min="3832" max="3832" width="7.5703125" style="1" customWidth="1"/>
    <col min="3833" max="3833" width="0" style="1" hidden="1" customWidth="1"/>
    <col min="3834" max="3835" width="14.28515625" style="1" customWidth="1"/>
    <col min="3836" max="3836" width="20.85546875" style="1" customWidth="1"/>
    <col min="3837" max="3837" width="14.42578125" style="1" customWidth="1"/>
    <col min="3838" max="3838" width="15" style="1" customWidth="1"/>
    <col min="3839" max="3839" width="2.7109375" style="1" customWidth="1"/>
    <col min="3840" max="3840" width="11.7109375" style="1" customWidth="1"/>
    <col min="3841" max="3841" width="11.5703125" style="1" customWidth="1"/>
    <col min="3842" max="3842" width="2.28515625" style="1" customWidth="1"/>
    <col min="3843" max="3843" width="41" style="1" customWidth="1"/>
    <col min="3844" max="3844" width="14.28515625" style="1" customWidth="1"/>
    <col min="3845" max="3846" width="11.5703125" style="1" customWidth="1"/>
    <col min="3847" max="3847" width="21.85546875" style="1" customWidth="1"/>
    <col min="3848" max="4039" width="11.42578125" style="1"/>
    <col min="4040" max="4040" width="21.85546875" style="1" customWidth="1"/>
    <col min="4041" max="4041" width="13.85546875" style="1" customWidth="1"/>
    <col min="4042" max="4042" width="38.7109375" style="1" customWidth="1"/>
    <col min="4043" max="4043" width="3" style="1" bestFit="1" customWidth="1"/>
    <col min="4044" max="4044" width="32.28515625" style="1" customWidth="1"/>
    <col min="4045" max="4045" width="46.28515625" style="1" customWidth="1"/>
    <col min="4046" max="4046" width="19" style="1" customWidth="1"/>
    <col min="4047" max="4047" width="0" style="1" hidden="1" customWidth="1"/>
    <col min="4048" max="4048" width="17.7109375" style="1" customWidth="1"/>
    <col min="4049" max="4049" width="0" style="1" hidden="1" customWidth="1"/>
    <col min="4050" max="4050" width="22.28515625" style="1" customWidth="1"/>
    <col min="4051" max="4051" width="5.28515625" style="1" customWidth="1"/>
    <col min="4052" max="4052" width="36.28515625" style="1" customWidth="1"/>
    <col min="4053" max="4053" width="5.7109375" style="1" customWidth="1"/>
    <col min="4054" max="4054" width="0" style="1" hidden="1" customWidth="1"/>
    <col min="4055" max="4055" width="20.7109375" style="1" customWidth="1"/>
    <col min="4056" max="4056" width="4.85546875" style="1" customWidth="1"/>
    <col min="4057" max="4057" width="0" style="1" hidden="1" customWidth="1"/>
    <col min="4058" max="4058" width="24.7109375" style="1" customWidth="1"/>
    <col min="4059" max="4059" width="12.28515625" style="1" customWidth="1"/>
    <col min="4060" max="4060" width="0" style="1" hidden="1" customWidth="1"/>
    <col min="4061" max="4061" width="3.42578125" style="1" customWidth="1"/>
    <col min="4062" max="4062" width="0" style="1" hidden="1" customWidth="1"/>
    <col min="4063" max="4063" width="17.7109375" style="1" customWidth="1"/>
    <col min="4064" max="4064" width="3.42578125" style="1" customWidth="1"/>
    <col min="4065" max="4065" width="0" style="1" hidden="1" customWidth="1"/>
    <col min="4066" max="4066" width="23.7109375" style="1" customWidth="1"/>
    <col min="4067" max="4067" width="10" style="1" customWidth="1"/>
    <col min="4068" max="4068" width="0" style="1" hidden="1" customWidth="1"/>
    <col min="4069" max="4070" width="14.7109375" style="1" customWidth="1"/>
    <col min="4071" max="4071" width="12.85546875" style="1" customWidth="1"/>
    <col min="4072" max="4072" width="3.28515625" style="1" customWidth="1"/>
    <col min="4073" max="4073" width="30.28515625" style="1" customWidth="1"/>
    <col min="4074" max="4074" width="5" style="1" customWidth="1"/>
    <col min="4075" max="4075" width="0" style="1" hidden="1" customWidth="1"/>
    <col min="4076" max="4076" width="14.28515625" style="1" customWidth="1"/>
    <col min="4077" max="4077" width="5.7109375" style="1" customWidth="1"/>
    <col min="4078" max="4078" width="0" style="1" hidden="1" customWidth="1"/>
    <col min="4079" max="4079" width="17.28515625" style="1" customWidth="1"/>
    <col min="4080" max="4080" width="12.7109375" style="1" customWidth="1"/>
    <col min="4081" max="4081" width="0" style="1" hidden="1" customWidth="1"/>
    <col min="4082" max="4082" width="5.28515625" style="1" customWidth="1"/>
    <col min="4083" max="4083" width="0" style="1" hidden="1" customWidth="1"/>
    <col min="4084" max="4084" width="17" style="1" customWidth="1"/>
    <col min="4085" max="4085" width="6.28515625" style="1" customWidth="1"/>
    <col min="4086" max="4086" width="0" style="1" hidden="1" customWidth="1"/>
    <col min="4087" max="4087" width="14.28515625" style="1" customWidth="1"/>
    <col min="4088" max="4088" width="7.5703125" style="1" customWidth="1"/>
    <col min="4089" max="4089" width="0" style="1" hidden="1" customWidth="1"/>
    <col min="4090" max="4091" width="14.28515625" style="1" customWidth="1"/>
    <col min="4092" max="4092" width="20.85546875" style="1" customWidth="1"/>
    <col min="4093" max="4093" width="14.42578125" style="1" customWidth="1"/>
    <col min="4094" max="4094" width="15" style="1" customWidth="1"/>
    <col min="4095" max="4095" width="2.7109375" style="1" customWidth="1"/>
    <col min="4096" max="4096" width="11.7109375" style="1" customWidth="1"/>
    <col min="4097" max="4097" width="11.5703125" style="1" customWidth="1"/>
    <col min="4098" max="4098" width="2.28515625" style="1" customWidth="1"/>
    <col min="4099" max="4099" width="41" style="1" customWidth="1"/>
    <col min="4100" max="4100" width="14.28515625" style="1" customWidth="1"/>
    <col min="4101" max="4102" width="11.5703125" style="1" customWidth="1"/>
    <col min="4103" max="4103" width="21.85546875" style="1" customWidth="1"/>
    <col min="4104" max="4295" width="11.42578125" style="1"/>
    <col min="4296" max="4296" width="21.85546875" style="1" customWidth="1"/>
    <col min="4297" max="4297" width="13.85546875" style="1" customWidth="1"/>
    <col min="4298" max="4298" width="38.7109375" style="1" customWidth="1"/>
    <col min="4299" max="4299" width="3" style="1" bestFit="1" customWidth="1"/>
    <col min="4300" max="4300" width="32.28515625" style="1" customWidth="1"/>
    <col min="4301" max="4301" width="46.28515625" style="1" customWidth="1"/>
    <col min="4302" max="4302" width="19" style="1" customWidth="1"/>
    <col min="4303" max="4303" width="0" style="1" hidden="1" customWidth="1"/>
    <col min="4304" max="4304" width="17.7109375" style="1" customWidth="1"/>
    <col min="4305" max="4305" width="0" style="1" hidden="1" customWidth="1"/>
    <col min="4306" max="4306" width="22.28515625" style="1" customWidth="1"/>
    <col min="4307" max="4307" width="5.28515625" style="1" customWidth="1"/>
    <col min="4308" max="4308" width="36.28515625" style="1" customWidth="1"/>
    <col min="4309" max="4309" width="5.7109375" style="1" customWidth="1"/>
    <col min="4310" max="4310" width="0" style="1" hidden="1" customWidth="1"/>
    <col min="4311" max="4311" width="20.7109375" style="1" customWidth="1"/>
    <col min="4312" max="4312" width="4.85546875" style="1" customWidth="1"/>
    <col min="4313" max="4313" width="0" style="1" hidden="1" customWidth="1"/>
    <col min="4314" max="4314" width="24.7109375" style="1" customWidth="1"/>
    <col min="4315" max="4315" width="12.28515625" style="1" customWidth="1"/>
    <col min="4316" max="4316" width="0" style="1" hidden="1" customWidth="1"/>
    <col min="4317" max="4317" width="3.42578125" style="1" customWidth="1"/>
    <col min="4318" max="4318" width="0" style="1" hidden="1" customWidth="1"/>
    <col min="4319" max="4319" width="17.7109375" style="1" customWidth="1"/>
    <col min="4320" max="4320" width="3.42578125" style="1" customWidth="1"/>
    <col min="4321" max="4321" width="0" style="1" hidden="1" customWidth="1"/>
    <col min="4322" max="4322" width="23.7109375" style="1" customWidth="1"/>
    <col min="4323" max="4323" width="10" style="1" customWidth="1"/>
    <col min="4324" max="4324" width="0" style="1" hidden="1" customWidth="1"/>
    <col min="4325" max="4326" width="14.7109375" style="1" customWidth="1"/>
    <col min="4327" max="4327" width="12.85546875" style="1" customWidth="1"/>
    <col min="4328" max="4328" width="3.28515625" style="1" customWidth="1"/>
    <col min="4329" max="4329" width="30.28515625" style="1" customWidth="1"/>
    <col min="4330" max="4330" width="5" style="1" customWidth="1"/>
    <col min="4331" max="4331" width="0" style="1" hidden="1" customWidth="1"/>
    <col min="4332" max="4332" width="14.28515625" style="1" customWidth="1"/>
    <col min="4333" max="4333" width="5.7109375" style="1" customWidth="1"/>
    <col min="4334" max="4334" width="0" style="1" hidden="1" customWidth="1"/>
    <col min="4335" max="4335" width="17.28515625" style="1" customWidth="1"/>
    <col min="4336" max="4336" width="12.7109375" style="1" customWidth="1"/>
    <col min="4337" max="4337" width="0" style="1" hidden="1" customWidth="1"/>
    <col min="4338" max="4338" width="5.28515625" style="1" customWidth="1"/>
    <col min="4339" max="4339" width="0" style="1" hidden="1" customWidth="1"/>
    <col min="4340" max="4340" width="17" style="1" customWidth="1"/>
    <col min="4341" max="4341" width="6.28515625" style="1" customWidth="1"/>
    <col min="4342" max="4342" width="0" style="1" hidden="1" customWidth="1"/>
    <col min="4343" max="4343" width="14.28515625" style="1" customWidth="1"/>
    <col min="4344" max="4344" width="7.5703125" style="1" customWidth="1"/>
    <col min="4345" max="4345" width="0" style="1" hidden="1" customWidth="1"/>
    <col min="4346" max="4347" width="14.28515625" style="1" customWidth="1"/>
    <col min="4348" max="4348" width="20.85546875" style="1" customWidth="1"/>
    <col min="4349" max="4349" width="14.42578125" style="1" customWidth="1"/>
    <col min="4350" max="4350" width="15" style="1" customWidth="1"/>
    <col min="4351" max="4351" width="2.7109375" style="1" customWidth="1"/>
    <col min="4352" max="4352" width="11.7109375" style="1" customWidth="1"/>
    <col min="4353" max="4353" width="11.5703125" style="1" customWidth="1"/>
    <col min="4354" max="4354" width="2.28515625" style="1" customWidth="1"/>
    <col min="4355" max="4355" width="41" style="1" customWidth="1"/>
    <col min="4356" max="4356" width="14.28515625" style="1" customWidth="1"/>
    <col min="4357" max="4358" width="11.5703125" style="1" customWidth="1"/>
    <col min="4359" max="4359" width="21.85546875" style="1" customWidth="1"/>
    <col min="4360" max="4551" width="11.42578125" style="1"/>
    <col min="4552" max="4552" width="21.85546875" style="1" customWidth="1"/>
    <col min="4553" max="4553" width="13.85546875" style="1" customWidth="1"/>
    <col min="4554" max="4554" width="38.7109375" style="1" customWidth="1"/>
    <col min="4555" max="4555" width="3" style="1" bestFit="1" customWidth="1"/>
    <col min="4556" max="4556" width="32.28515625" style="1" customWidth="1"/>
    <col min="4557" max="4557" width="46.28515625" style="1" customWidth="1"/>
    <col min="4558" max="4558" width="19" style="1" customWidth="1"/>
    <col min="4559" max="4559" width="0" style="1" hidden="1" customWidth="1"/>
    <col min="4560" max="4560" width="17.7109375" style="1" customWidth="1"/>
    <col min="4561" max="4561" width="0" style="1" hidden="1" customWidth="1"/>
    <col min="4562" max="4562" width="22.28515625" style="1" customWidth="1"/>
    <col min="4563" max="4563" width="5.28515625" style="1" customWidth="1"/>
    <col min="4564" max="4564" width="36.28515625" style="1" customWidth="1"/>
    <col min="4565" max="4565" width="5.7109375" style="1" customWidth="1"/>
    <col min="4566" max="4566" width="0" style="1" hidden="1" customWidth="1"/>
    <col min="4567" max="4567" width="20.7109375" style="1" customWidth="1"/>
    <col min="4568" max="4568" width="4.85546875" style="1" customWidth="1"/>
    <col min="4569" max="4569" width="0" style="1" hidden="1" customWidth="1"/>
    <col min="4570" max="4570" width="24.7109375" style="1" customWidth="1"/>
    <col min="4571" max="4571" width="12.28515625" style="1" customWidth="1"/>
    <col min="4572" max="4572" width="0" style="1" hidden="1" customWidth="1"/>
    <col min="4573" max="4573" width="3.42578125" style="1" customWidth="1"/>
    <col min="4574" max="4574" width="0" style="1" hidden="1" customWidth="1"/>
    <col min="4575" max="4575" width="17.7109375" style="1" customWidth="1"/>
    <col min="4576" max="4576" width="3.42578125" style="1" customWidth="1"/>
    <col min="4577" max="4577" width="0" style="1" hidden="1" customWidth="1"/>
    <col min="4578" max="4578" width="23.7109375" style="1" customWidth="1"/>
    <col min="4579" max="4579" width="10" style="1" customWidth="1"/>
    <col min="4580" max="4580" width="0" style="1" hidden="1" customWidth="1"/>
    <col min="4581" max="4582" width="14.7109375" style="1" customWidth="1"/>
    <col min="4583" max="4583" width="12.85546875" style="1" customWidth="1"/>
    <col min="4584" max="4584" width="3.28515625" style="1" customWidth="1"/>
    <col min="4585" max="4585" width="30.28515625" style="1" customWidth="1"/>
    <col min="4586" max="4586" width="5" style="1" customWidth="1"/>
    <col min="4587" max="4587" width="0" style="1" hidden="1" customWidth="1"/>
    <col min="4588" max="4588" width="14.28515625" style="1" customWidth="1"/>
    <col min="4589" max="4589" width="5.7109375" style="1" customWidth="1"/>
    <col min="4590" max="4590" width="0" style="1" hidden="1" customWidth="1"/>
    <col min="4591" max="4591" width="17.28515625" style="1" customWidth="1"/>
    <col min="4592" max="4592" width="12.7109375" style="1" customWidth="1"/>
    <col min="4593" max="4593" width="0" style="1" hidden="1" customWidth="1"/>
    <col min="4594" max="4594" width="5.28515625" style="1" customWidth="1"/>
    <col min="4595" max="4595" width="0" style="1" hidden="1" customWidth="1"/>
    <col min="4596" max="4596" width="17" style="1" customWidth="1"/>
    <col min="4597" max="4597" width="6.28515625" style="1" customWidth="1"/>
    <col min="4598" max="4598" width="0" style="1" hidden="1" customWidth="1"/>
    <col min="4599" max="4599" width="14.28515625" style="1" customWidth="1"/>
    <col min="4600" max="4600" width="7.5703125" style="1" customWidth="1"/>
    <col min="4601" max="4601" width="0" style="1" hidden="1" customWidth="1"/>
    <col min="4602" max="4603" width="14.28515625" style="1" customWidth="1"/>
    <col min="4604" max="4604" width="20.85546875" style="1" customWidth="1"/>
    <col min="4605" max="4605" width="14.42578125" style="1" customWidth="1"/>
    <col min="4606" max="4606" width="15" style="1" customWidth="1"/>
    <col min="4607" max="4607" width="2.7109375" style="1" customWidth="1"/>
    <col min="4608" max="4608" width="11.7109375" style="1" customWidth="1"/>
    <col min="4609" max="4609" width="11.5703125" style="1" customWidth="1"/>
    <col min="4610" max="4610" width="2.28515625" style="1" customWidth="1"/>
    <col min="4611" max="4611" width="41" style="1" customWidth="1"/>
    <col min="4612" max="4612" width="14.28515625" style="1" customWidth="1"/>
    <col min="4613" max="4614" width="11.5703125" style="1" customWidth="1"/>
    <col min="4615" max="4615" width="21.85546875" style="1" customWidth="1"/>
    <col min="4616" max="4807" width="11.42578125" style="1"/>
    <col min="4808" max="4808" width="21.85546875" style="1" customWidth="1"/>
    <col min="4809" max="4809" width="13.85546875" style="1" customWidth="1"/>
    <col min="4810" max="4810" width="38.7109375" style="1" customWidth="1"/>
    <col min="4811" max="4811" width="3" style="1" bestFit="1" customWidth="1"/>
    <col min="4812" max="4812" width="32.28515625" style="1" customWidth="1"/>
    <col min="4813" max="4813" width="46.28515625" style="1" customWidth="1"/>
    <col min="4814" max="4814" width="19" style="1" customWidth="1"/>
    <col min="4815" max="4815" width="0" style="1" hidden="1" customWidth="1"/>
    <col min="4816" max="4816" width="17.7109375" style="1" customWidth="1"/>
    <col min="4817" max="4817" width="0" style="1" hidden="1" customWidth="1"/>
    <col min="4818" max="4818" width="22.28515625" style="1" customWidth="1"/>
    <col min="4819" max="4819" width="5.28515625" style="1" customWidth="1"/>
    <col min="4820" max="4820" width="36.28515625" style="1" customWidth="1"/>
    <col min="4821" max="4821" width="5.7109375" style="1" customWidth="1"/>
    <col min="4822" max="4822" width="0" style="1" hidden="1" customWidth="1"/>
    <col min="4823" max="4823" width="20.7109375" style="1" customWidth="1"/>
    <col min="4824" max="4824" width="4.85546875" style="1" customWidth="1"/>
    <col min="4825" max="4825" width="0" style="1" hidden="1" customWidth="1"/>
    <col min="4826" max="4826" width="24.7109375" style="1" customWidth="1"/>
    <col min="4827" max="4827" width="12.28515625" style="1" customWidth="1"/>
    <col min="4828" max="4828" width="0" style="1" hidden="1" customWidth="1"/>
    <col min="4829" max="4829" width="3.42578125" style="1" customWidth="1"/>
    <col min="4830" max="4830" width="0" style="1" hidden="1" customWidth="1"/>
    <col min="4831" max="4831" width="17.7109375" style="1" customWidth="1"/>
    <col min="4832" max="4832" width="3.42578125" style="1" customWidth="1"/>
    <col min="4833" max="4833" width="0" style="1" hidden="1" customWidth="1"/>
    <col min="4834" max="4834" width="23.7109375" style="1" customWidth="1"/>
    <col min="4835" max="4835" width="10" style="1" customWidth="1"/>
    <col min="4836" max="4836" width="0" style="1" hidden="1" customWidth="1"/>
    <col min="4837" max="4838" width="14.7109375" style="1" customWidth="1"/>
    <col min="4839" max="4839" width="12.85546875" style="1" customWidth="1"/>
    <col min="4840" max="4840" width="3.28515625" style="1" customWidth="1"/>
    <col min="4841" max="4841" width="30.28515625" style="1" customWidth="1"/>
    <col min="4842" max="4842" width="5" style="1" customWidth="1"/>
    <col min="4843" max="4843" width="0" style="1" hidden="1" customWidth="1"/>
    <col min="4844" max="4844" width="14.28515625" style="1" customWidth="1"/>
    <col min="4845" max="4845" width="5.7109375" style="1" customWidth="1"/>
    <col min="4846" max="4846" width="0" style="1" hidden="1" customWidth="1"/>
    <col min="4847" max="4847" width="17.28515625" style="1" customWidth="1"/>
    <col min="4848" max="4848" width="12.7109375" style="1" customWidth="1"/>
    <col min="4849" max="4849" width="0" style="1" hidden="1" customWidth="1"/>
    <col min="4850" max="4850" width="5.28515625" style="1" customWidth="1"/>
    <col min="4851" max="4851" width="0" style="1" hidden="1" customWidth="1"/>
    <col min="4852" max="4852" width="17" style="1" customWidth="1"/>
    <col min="4853" max="4853" width="6.28515625" style="1" customWidth="1"/>
    <col min="4854" max="4854" width="0" style="1" hidden="1" customWidth="1"/>
    <col min="4855" max="4855" width="14.28515625" style="1" customWidth="1"/>
    <col min="4856" max="4856" width="7.5703125" style="1" customWidth="1"/>
    <col min="4857" max="4857" width="0" style="1" hidden="1" customWidth="1"/>
    <col min="4858" max="4859" width="14.28515625" style="1" customWidth="1"/>
    <col min="4860" max="4860" width="20.85546875" style="1" customWidth="1"/>
    <col min="4861" max="4861" width="14.42578125" style="1" customWidth="1"/>
    <col min="4862" max="4862" width="15" style="1" customWidth="1"/>
    <col min="4863" max="4863" width="2.7109375" style="1" customWidth="1"/>
    <col min="4864" max="4864" width="11.7109375" style="1" customWidth="1"/>
    <col min="4865" max="4865" width="11.5703125" style="1" customWidth="1"/>
    <col min="4866" max="4866" width="2.28515625" style="1" customWidth="1"/>
    <col min="4867" max="4867" width="41" style="1" customWidth="1"/>
    <col min="4868" max="4868" width="14.28515625" style="1" customWidth="1"/>
    <col min="4869" max="4870" width="11.5703125" style="1" customWidth="1"/>
    <col min="4871" max="4871" width="21.85546875" style="1" customWidth="1"/>
    <col min="4872" max="5063" width="11.42578125" style="1"/>
    <col min="5064" max="5064" width="21.85546875" style="1" customWidth="1"/>
    <col min="5065" max="5065" width="13.85546875" style="1" customWidth="1"/>
    <col min="5066" max="5066" width="38.7109375" style="1" customWidth="1"/>
    <col min="5067" max="5067" width="3" style="1" bestFit="1" customWidth="1"/>
    <col min="5068" max="5068" width="32.28515625" style="1" customWidth="1"/>
    <col min="5069" max="5069" width="46.28515625" style="1" customWidth="1"/>
    <col min="5070" max="5070" width="19" style="1" customWidth="1"/>
    <col min="5071" max="5071" width="0" style="1" hidden="1" customWidth="1"/>
    <col min="5072" max="5072" width="17.7109375" style="1" customWidth="1"/>
    <col min="5073" max="5073" width="0" style="1" hidden="1" customWidth="1"/>
    <col min="5074" max="5074" width="22.28515625" style="1" customWidth="1"/>
    <col min="5075" max="5075" width="5.28515625" style="1" customWidth="1"/>
    <col min="5076" max="5076" width="36.28515625" style="1" customWidth="1"/>
    <col min="5077" max="5077" width="5.7109375" style="1" customWidth="1"/>
    <col min="5078" max="5078" width="0" style="1" hidden="1" customWidth="1"/>
    <col min="5079" max="5079" width="20.7109375" style="1" customWidth="1"/>
    <col min="5080" max="5080" width="4.85546875" style="1" customWidth="1"/>
    <col min="5081" max="5081" width="0" style="1" hidden="1" customWidth="1"/>
    <col min="5082" max="5082" width="24.7109375" style="1" customWidth="1"/>
    <col min="5083" max="5083" width="12.28515625" style="1" customWidth="1"/>
    <col min="5084" max="5084" width="0" style="1" hidden="1" customWidth="1"/>
    <col min="5085" max="5085" width="3.42578125" style="1" customWidth="1"/>
    <col min="5086" max="5086" width="0" style="1" hidden="1" customWidth="1"/>
    <col min="5087" max="5087" width="17.7109375" style="1" customWidth="1"/>
    <col min="5088" max="5088" width="3.42578125" style="1" customWidth="1"/>
    <col min="5089" max="5089" width="0" style="1" hidden="1" customWidth="1"/>
    <col min="5090" max="5090" width="23.7109375" style="1" customWidth="1"/>
    <col min="5091" max="5091" width="10" style="1" customWidth="1"/>
    <col min="5092" max="5092" width="0" style="1" hidden="1" customWidth="1"/>
    <col min="5093" max="5094" width="14.7109375" style="1" customWidth="1"/>
    <col min="5095" max="5095" width="12.85546875" style="1" customWidth="1"/>
    <col min="5096" max="5096" width="3.28515625" style="1" customWidth="1"/>
    <col min="5097" max="5097" width="30.28515625" style="1" customWidth="1"/>
    <col min="5098" max="5098" width="5" style="1" customWidth="1"/>
    <col min="5099" max="5099" width="0" style="1" hidden="1" customWidth="1"/>
    <col min="5100" max="5100" width="14.28515625" style="1" customWidth="1"/>
    <col min="5101" max="5101" width="5.7109375" style="1" customWidth="1"/>
    <col min="5102" max="5102" width="0" style="1" hidden="1" customWidth="1"/>
    <col min="5103" max="5103" width="17.28515625" style="1" customWidth="1"/>
    <col min="5104" max="5104" width="12.7109375" style="1" customWidth="1"/>
    <col min="5105" max="5105" width="0" style="1" hidden="1" customWidth="1"/>
    <col min="5106" max="5106" width="5.28515625" style="1" customWidth="1"/>
    <col min="5107" max="5107" width="0" style="1" hidden="1" customWidth="1"/>
    <col min="5108" max="5108" width="17" style="1" customWidth="1"/>
    <col min="5109" max="5109" width="6.28515625" style="1" customWidth="1"/>
    <col min="5110" max="5110" width="0" style="1" hidden="1" customWidth="1"/>
    <col min="5111" max="5111" width="14.28515625" style="1" customWidth="1"/>
    <col min="5112" max="5112" width="7.5703125" style="1" customWidth="1"/>
    <col min="5113" max="5113" width="0" style="1" hidden="1" customWidth="1"/>
    <col min="5114" max="5115" width="14.28515625" style="1" customWidth="1"/>
    <col min="5116" max="5116" width="20.85546875" style="1" customWidth="1"/>
    <col min="5117" max="5117" width="14.42578125" style="1" customWidth="1"/>
    <col min="5118" max="5118" width="15" style="1" customWidth="1"/>
    <col min="5119" max="5119" width="2.7109375" style="1" customWidth="1"/>
    <col min="5120" max="5120" width="11.7109375" style="1" customWidth="1"/>
    <col min="5121" max="5121" width="11.5703125" style="1" customWidth="1"/>
    <col min="5122" max="5122" width="2.28515625" style="1" customWidth="1"/>
    <col min="5123" max="5123" width="41" style="1" customWidth="1"/>
    <col min="5124" max="5124" width="14.28515625" style="1" customWidth="1"/>
    <col min="5125" max="5126" width="11.5703125" style="1" customWidth="1"/>
    <col min="5127" max="5127" width="21.85546875" style="1" customWidth="1"/>
    <col min="5128" max="5319" width="11.42578125" style="1"/>
    <col min="5320" max="5320" width="21.85546875" style="1" customWidth="1"/>
    <col min="5321" max="5321" width="13.85546875" style="1" customWidth="1"/>
    <col min="5322" max="5322" width="38.7109375" style="1" customWidth="1"/>
    <col min="5323" max="5323" width="3" style="1" bestFit="1" customWidth="1"/>
    <col min="5324" max="5324" width="32.28515625" style="1" customWidth="1"/>
    <col min="5325" max="5325" width="46.28515625" style="1" customWidth="1"/>
    <col min="5326" max="5326" width="19" style="1" customWidth="1"/>
    <col min="5327" max="5327" width="0" style="1" hidden="1" customWidth="1"/>
    <col min="5328" max="5328" width="17.7109375" style="1" customWidth="1"/>
    <col min="5329" max="5329" width="0" style="1" hidden="1" customWidth="1"/>
    <col min="5330" max="5330" width="22.28515625" style="1" customWidth="1"/>
    <col min="5331" max="5331" width="5.28515625" style="1" customWidth="1"/>
    <col min="5332" max="5332" width="36.28515625" style="1" customWidth="1"/>
    <col min="5333" max="5333" width="5.7109375" style="1" customWidth="1"/>
    <col min="5334" max="5334" width="0" style="1" hidden="1" customWidth="1"/>
    <col min="5335" max="5335" width="20.7109375" style="1" customWidth="1"/>
    <col min="5336" max="5336" width="4.85546875" style="1" customWidth="1"/>
    <col min="5337" max="5337" width="0" style="1" hidden="1" customWidth="1"/>
    <col min="5338" max="5338" width="24.7109375" style="1" customWidth="1"/>
    <col min="5339" max="5339" width="12.28515625" style="1" customWidth="1"/>
    <col min="5340" max="5340" width="0" style="1" hidden="1" customWidth="1"/>
    <col min="5341" max="5341" width="3.42578125" style="1" customWidth="1"/>
    <col min="5342" max="5342" width="0" style="1" hidden="1" customWidth="1"/>
    <col min="5343" max="5343" width="17.7109375" style="1" customWidth="1"/>
    <col min="5344" max="5344" width="3.42578125" style="1" customWidth="1"/>
    <col min="5345" max="5345" width="0" style="1" hidden="1" customWidth="1"/>
    <col min="5346" max="5346" width="23.7109375" style="1" customWidth="1"/>
    <col min="5347" max="5347" width="10" style="1" customWidth="1"/>
    <col min="5348" max="5348" width="0" style="1" hidden="1" customWidth="1"/>
    <col min="5349" max="5350" width="14.7109375" style="1" customWidth="1"/>
    <col min="5351" max="5351" width="12.85546875" style="1" customWidth="1"/>
    <col min="5352" max="5352" width="3.28515625" style="1" customWidth="1"/>
    <col min="5353" max="5353" width="30.28515625" style="1" customWidth="1"/>
    <col min="5354" max="5354" width="5" style="1" customWidth="1"/>
    <col min="5355" max="5355" width="0" style="1" hidden="1" customWidth="1"/>
    <col min="5356" max="5356" width="14.28515625" style="1" customWidth="1"/>
    <col min="5357" max="5357" width="5.7109375" style="1" customWidth="1"/>
    <col min="5358" max="5358" width="0" style="1" hidden="1" customWidth="1"/>
    <col min="5359" max="5359" width="17.28515625" style="1" customWidth="1"/>
    <col min="5360" max="5360" width="12.7109375" style="1" customWidth="1"/>
    <col min="5361" max="5361" width="0" style="1" hidden="1" customWidth="1"/>
    <col min="5362" max="5362" width="5.28515625" style="1" customWidth="1"/>
    <col min="5363" max="5363" width="0" style="1" hidden="1" customWidth="1"/>
    <col min="5364" max="5364" width="17" style="1" customWidth="1"/>
    <col min="5365" max="5365" width="6.28515625" style="1" customWidth="1"/>
    <col min="5366" max="5366" width="0" style="1" hidden="1" customWidth="1"/>
    <col min="5367" max="5367" width="14.28515625" style="1" customWidth="1"/>
    <col min="5368" max="5368" width="7.5703125" style="1" customWidth="1"/>
    <col min="5369" max="5369" width="0" style="1" hidden="1" customWidth="1"/>
    <col min="5370" max="5371" width="14.28515625" style="1" customWidth="1"/>
    <col min="5372" max="5372" width="20.85546875" style="1" customWidth="1"/>
    <col min="5373" max="5373" width="14.42578125" style="1" customWidth="1"/>
    <col min="5374" max="5374" width="15" style="1" customWidth="1"/>
    <col min="5375" max="5375" width="2.7109375" style="1" customWidth="1"/>
    <col min="5376" max="5376" width="11.7109375" style="1" customWidth="1"/>
    <col min="5377" max="5377" width="11.5703125" style="1" customWidth="1"/>
    <col min="5378" max="5378" width="2.28515625" style="1" customWidth="1"/>
    <col min="5379" max="5379" width="41" style="1" customWidth="1"/>
    <col min="5380" max="5380" width="14.28515625" style="1" customWidth="1"/>
    <col min="5381" max="5382" width="11.5703125" style="1" customWidth="1"/>
    <col min="5383" max="5383" width="21.85546875" style="1" customWidth="1"/>
    <col min="5384" max="5575" width="11.42578125" style="1"/>
    <col min="5576" max="5576" width="21.85546875" style="1" customWidth="1"/>
    <col min="5577" max="5577" width="13.85546875" style="1" customWidth="1"/>
    <col min="5578" max="5578" width="38.7109375" style="1" customWidth="1"/>
    <col min="5579" max="5579" width="3" style="1" bestFit="1" customWidth="1"/>
    <col min="5580" max="5580" width="32.28515625" style="1" customWidth="1"/>
    <col min="5581" max="5581" width="46.28515625" style="1" customWidth="1"/>
    <col min="5582" max="5582" width="19" style="1" customWidth="1"/>
    <col min="5583" max="5583" width="0" style="1" hidden="1" customWidth="1"/>
    <col min="5584" max="5584" width="17.7109375" style="1" customWidth="1"/>
    <col min="5585" max="5585" width="0" style="1" hidden="1" customWidth="1"/>
    <col min="5586" max="5586" width="22.28515625" style="1" customWidth="1"/>
    <col min="5587" max="5587" width="5.28515625" style="1" customWidth="1"/>
    <col min="5588" max="5588" width="36.28515625" style="1" customWidth="1"/>
    <col min="5589" max="5589" width="5.7109375" style="1" customWidth="1"/>
    <col min="5590" max="5590" width="0" style="1" hidden="1" customWidth="1"/>
    <col min="5591" max="5591" width="20.7109375" style="1" customWidth="1"/>
    <col min="5592" max="5592" width="4.85546875" style="1" customWidth="1"/>
    <col min="5593" max="5593" width="0" style="1" hidden="1" customWidth="1"/>
    <col min="5594" max="5594" width="24.7109375" style="1" customWidth="1"/>
    <col min="5595" max="5595" width="12.28515625" style="1" customWidth="1"/>
    <col min="5596" max="5596" width="0" style="1" hidden="1" customWidth="1"/>
    <col min="5597" max="5597" width="3.42578125" style="1" customWidth="1"/>
    <col min="5598" max="5598" width="0" style="1" hidden="1" customWidth="1"/>
    <col min="5599" max="5599" width="17.7109375" style="1" customWidth="1"/>
    <col min="5600" max="5600" width="3.42578125" style="1" customWidth="1"/>
    <col min="5601" max="5601" width="0" style="1" hidden="1" customWidth="1"/>
    <col min="5602" max="5602" width="23.7109375" style="1" customWidth="1"/>
    <col min="5603" max="5603" width="10" style="1" customWidth="1"/>
    <col min="5604" max="5604" width="0" style="1" hidden="1" customWidth="1"/>
    <col min="5605" max="5606" width="14.7109375" style="1" customWidth="1"/>
    <col min="5607" max="5607" width="12.85546875" style="1" customWidth="1"/>
    <col min="5608" max="5608" width="3.28515625" style="1" customWidth="1"/>
    <col min="5609" max="5609" width="30.28515625" style="1" customWidth="1"/>
    <col min="5610" max="5610" width="5" style="1" customWidth="1"/>
    <col min="5611" max="5611" width="0" style="1" hidden="1" customWidth="1"/>
    <col min="5612" max="5612" width="14.28515625" style="1" customWidth="1"/>
    <col min="5613" max="5613" width="5.7109375" style="1" customWidth="1"/>
    <col min="5614" max="5614" width="0" style="1" hidden="1" customWidth="1"/>
    <col min="5615" max="5615" width="17.28515625" style="1" customWidth="1"/>
    <col min="5616" max="5616" width="12.7109375" style="1" customWidth="1"/>
    <col min="5617" max="5617" width="0" style="1" hidden="1" customWidth="1"/>
    <col min="5618" max="5618" width="5.28515625" style="1" customWidth="1"/>
    <col min="5619" max="5619" width="0" style="1" hidden="1" customWidth="1"/>
    <col min="5620" max="5620" width="17" style="1" customWidth="1"/>
    <col min="5621" max="5621" width="6.28515625" style="1" customWidth="1"/>
    <col min="5622" max="5622" width="0" style="1" hidden="1" customWidth="1"/>
    <col min="5623" max="5623" width="14.28515625" style="1" customWidth="1"/>
    <col min="5624" max="5624" width="7.5703125" style="1" customWidth="1"/>
    <col min="5625" max="5625" width="0" style="1" hidden="1" customWidth="1"/>
    <col min="5626" max="5627" width="14.28515625" style="1" customWidth="1"/>
    <col min="5628" max="5628" width="20.85546875" style="1" customWidth="1"/>
    <col min="5629" max="5629" width="14.42578125" style="1" customWidth="1"/>
    <col min="5630" max="5630" width="15" style="1" customWidth="1"/>
    <col min="5631" max="5631" width="2.7109375" style="1" customWidth="1"/>
    <col min="5632" max="5632" width="11.7109375" style="1" customWidth="1"/>
    <col min="5633" max="5633" width="11.5703125" style="1" customWidth="1"/>
    <col min="5634" max="5634" width="2.28515625" style="1" customWidth="1"/>
    <col min="5635" max="5635" width="41" style="1" customWidth="1"/>
    <col min="5636" max="5636" width="14.28515625" style="1" customWidth="1"/>
    <col min="5637" max="5638" width="11.5703125" style="1" customWidth="1"/>
    <col min="5639" max="5639" width="21.85546875" style="1" customWidth="1"/>
    <col min="5640" max="5831" width="11.42578125" style="1"/>
    <col min="5832" max="5832" width="21.85546875" style="1" customWidth="1"/>
    <col min="5833" max="5833" width="13.85546875" style="1" customWidth="1"/>
    <col min="5834" max="5834" width="38.7109375" style="1" customWidth="1"/>
    <col min="5835" max="5835" width="3" style="1" bestFit="1" customWidth="1"/>
    <col min="5836" max="5836" width="32.28515625" style="1" customWidth="1"/>
    <col min="5837" max="5837" width="46.28515625" style="1" customWidth="1"/>
    <col min="5838" max="5838" width="19" style="1" customWidth="1"/>
    <col min="5839" max="5839" width="0" style="1" hidden="1" customWidth="1"/>
    <col min="5840" max="5840" width="17.7109375" style="1" customWidth="1"/>
    <col min="5841" max="5841" width="0" style="1" hidden="1" customWidth="1"/>
    <col min="5842" max="5842" width="22.28515625" style="1" customWidth="1"/>
    <col min="5843" max="5843" width="5.28515625" style="1" customWidth="1"/>
    <col min="5844" max="5844" width="36.28515625" style="1" customWidth="1"/>
    <col min="5845" max="5845" width="5.7109375" style="1" customWidth="1"/>
    <col min="5846" max="5846" width="0" style="1" hidden="1" customWidth="1"/>
    <col min="5847" max="5847" width="20.7109375" style="1" customWidth="1"/>
    <col min="5848" max="5848" width="4.85546875" style="1" customWidth="1"/>
    <col min="5849" max="5849" width="0" style="1" hidden="1" customWidth="1"/>
    <col min="5850" max="5850" width="24.7109375" style="1" customWidth="1"/>
    <col min="5851" max="5851" width="12.28515625" style="1" customWidth="1"/>
    <col min="5852" max="5852" width="0" style="1" hidden="1" customWidth="1"/>
    <col min="5853" max="5853" width="3.42578125" style="1" customWidth="1"/>
    <col min="5854" max="5854" width="0" style="1" hidden="1" customWidth="1"/>
    <col min="5855" max="5855" width="17.7109375" style="1" customWidth="1"/>
    <col min="5856" max="5856" width="3.42578125" style="1" customWidth="1"/>
    <col min="5857" max="5857" width="0" style="1" hidden="1" customWidth="1"/>
    <col min="5858" max="5858" width="23.7109375" style="1" customWidth="1"/>
    <col min="5859" max="5859" width="10" style="1" customWidth="1"/>
    <col min="5860" max="5860" width="0" style="1" hidden="1" customWidth="1"/>
    <col min="5861" max="5862" width="14.7109375" style="1" customWidth="1"/>
    <col min="5863" max="5863" width="12.85546875" style="1" customWidth="1"/>
    <col min="5864" max="5864" width="3.28515625" style="1" customWidth="1"/>
    <col min="5865" max="5865" width="30.28515625" style="1" customWidth="1"/>
    <col min="5866" max="5866" width="5" style="1" customWidth="1"/>
    <col min="5867" max="5867" width="0" style="1" hidden="1" customWidth="1"/>
    <col min="5868" max="5868" width="14.28515625" style="1" customWidth="1"/>
    <col min="5869" max="5869" width="5.7109375" style="1" customWidth="1"/>
    <col min="5870" max="5870" width="0" style="1" hidden="1" customWidth="1"/>
    <col min="5871" max="5871" width="17.28515625" style="1" customWidth="1"/>
    <col min="5872" max="5872" width="12.7109375" style="1" customWidth="1"/>
    <col min="5873" max="5873" width="0" style="1" hidden="1" customWidth="1"/>
    <col min="5874" max="5874" width="5.28515625" style="1" customWidth="1"/>
    <col min="5875" max="5875" width="0" style="1" hidden="1" customWidth="1"/>
    <col min="5876" max="5876" width="17" style="1" customWidth="1"/>
    <col min="5877" max="5877" width="6.28515625" style="1" customWidth="1"/>
    <col min="5878" max="5878" width="0" style="1" hidden="1" customWidth="1"/>
    <col min="5879" max="5879" width="14.28515625" style="1" customWidth="1"/>
    <col min="5880" max="5880" width="7.5703125" style="1" customWidth="1"/>
    <col min="5881" max="5881" width="0" style="1" hidden="1" customWidth="1"/>
    <col min="5882" max="5883" width="14.28515625" style="1" customWidth="1"/>
    <col min="5884" max="5884" width="20.85546875" style="1" customWidth="1"/>
    <col min="5885" max="5885" width="14.42578125" style="1" customWidth="1"/>
    <col min="5886" max="5886" width="15" style="1" customWidth="1"/>
    <col min="5887" max="5887" width="2.7109375" style="1" customWidth="1"/>
    <col min="5888" max="5888" width="11.7109375" style="1" customWidth="1"/>
    <col min="5889" max="5889" width="11.5703125" style="1" customWidth="1"/>
    <col min="5890" max="5890" width="2.28515625" style="1" customWidth="1"/>
    <col min="5891" max="5891" width="41" style="1" customWidth="1"/>
    <col min="5892" max="5892" width="14.28515625" style="1" customWidth="1"/>
    <col min="5893" max="5894" width="11.5703125" style="1" customWidth="1"/>
    <col min="5895" max="5895" width="21.85546875" style="1" customWidth="1"/>
    <col min="5896" max="6087" width="11.42578125" style="1"/>
    <col min="6088" max="6088" width="21.85546875" style="1" customWidth="1"/>
    <col min="6089" max="6089" width="13.85546875" style="1" customWidth="1"/>
    <col min="6090" max="6090" width="38.7109375" style="1" customWidth="1"/>
    <col min="6091" max="6091" width="3" style="1" bestFit="1" customWidth="1"/>
    <col min="6092" max="6092" width="32.28515625" style="1" customWidth="1"/>
    <col min="6093" max="6093" width="46.28515625" style="1" customWidth="1"/>
    <col min="6094" max="6094" width="19" style="1" customWidth="1"/>
    <col min="6095" max="6095" width="0" style="1" hidden="1" customWidth="1"/>
    <col min="6096" max="6096" width="17.7109375" style="1" customWidth="1"/>
    <col min="6097" max="6097" width="0" style="1" hidden="1" customWidth="1"/>
    <col min="6098" max="6098" width="22.28515625" style="1" customWidth="1"/>
    <col min="6099" max="6099" width="5.28515625" style="1" customWidth="1"/>
    <col min="6100" max="6100" width="36.28515625" style="1" customWidth="1"/>
    <col min="6101" max="6101" width="5.7109375" style="1" customWidth="1"/>
    <col min="6102" max="6102" width="0" style="1" hidden="1" customWidth="1"/>
    <col min="6103" max="6103" width="20.7109375" style="1" customWidth="1"/>
    <col min="6104" max="6104" width="4.85546875" style="1" customWidth="1"/>
    <col min="6105" max="6105" width="0" style="1" hidden="1" customWidth="1"/>
    <col min="6106" max="6106" width="24.7109375" style="1" customWidth="1"/>
    <col min="6107" max="6107" width="12.28515625" style="1" customWidth="1"/>
    <col min="6108" max="6108" width="0" style="1" hidden="1" customWidth="1"/>
    <col min="6109" max="6109" width="3.42578125" style="1" customWidth="1"/>
    <col min="6110" max="6110" width="0" style="1" hidden="1" customWidth="1"/>
    <col min="6111" max="6111" width="17.7109375" style="1" customWidth="1"/>
    <col min="6112" max="6112" width="3.42578125" style="1" customWidth="1"/>
    <col min="6113" max="6113" width="0" style="1" hidden="1" customWidth="1"/>
    <col min="6114" max="6114" width="23.7109375" style="1" customWidth="1"/>
    <col min="6115" max="6115" width="10" style="1" customWidth="1"/>
    <col min="6116" max="6116" width="0" style="1" hidden="1" customWidth="1"/>
    <col min="6117" max="6118" width="14.7109375" style="1" customWidth="1"/>
    <col min="6119" max="6119" width="12.85546875" style="1" customWidth="1"/>
    <col min="6120" max="6120" width="3.28515625" style="1" customWidth="1"/>
    <col min="6121" max="6121" width="30.28515625" style="1" customWidth="1"/>
    <col min="6122" max="6122" width="5" style="1" customWidth="1"/>
    <col min="6123" max="6123" width="0" style="1" hidden="1" customWidth="1"/>
    <col min="6124" max="6124" width="14.28515625" style="1" customWidth="1"/>
    <col min="6125" max="6125" width="5.7109375" style="1" customWidth="1"/>
    <col min="6126" max="6126" width="0" style="1" hidden="1" customWidth="1"/>
    <col min="6127" max="6127" width="17.28515625" style="1" customWidth="1"/>
    <col min="6128" max="6128" width="12.7109375" style="1" customWidth="1"/>
    <col min="6129" max="6129" width="0" style="1" hidden="1" customWidth="1"/>
    <col min="6130" max="6130" width="5.28515625" style="1" customWidth="1"/>
    <col min="6131" max="6131" width="0" style="1" hidden="1" customWidth="1"/>
    <col min="6132" max="6132" width="17" style="1" customWidth="1"/>
    <col min="6133" max="6133" width="6.28515625" style="1" customWidth="1"/>
    <col min="6134" max="6134" width="0" style="1" hidden="1" customWidth="1"/>
    <col min="6135" max="6135" width="14.28515625" style="1" customWidth="1"/>
    <col min="6136" max="6136" width="7.5703125" style="1" customWidth="1"/>
    <col min="6137" max="6137" width="0" style="1" hidden="1" customWidth="1"/>
    <col min="6138" max="6139" width="14.28515625" style="1" customWidth="1"/>
    <col min="6140" max="6140" width="20.85546875" style="1" customWidth="1"/>
    <col min="6141" max="6141" width="14.42578125" style="1" customWidth="1"/>
    <col min="6142" max="6142" width="15" style="1" customWidth="1"/>
    <col min="6143" max="6143" width="2.7109375" style="1" customWidth="1"/>
    <col min="6144" max="6144" width="11.7109375" style="1" customWidth="1"/>
    <col min="6145" max="6145" width="11.5703125" style="1" customWidth="1"/>
    <col min="6146" max="6146" width="2.28515625" style="1" customWidth="1"/>
    <col min="6147" max="6147" width="41" style="1" customWidth="1"/>
    <col min="6148" max="6148" width="14.28515625" style="1" customWidth="1"/>
    <col min="6149" max="6150" width="11.5703125" style="1" customWidth="1"/>
    <col min="6151" max="6151" width="21.85546875" style="1" customWidth="1"/>
    <col min="6152" max="6343" width="11.42578125" style="1"/>
    <col min="6344" max="6344" width="21.85546875" style="1" customWidth="1"/>
    <col min="6345" max="6345" width="13.85546875" style="1" customWidth="1"/>
    <col min="6346" max="6346" width="38.7109375" style="1" customWidth="1"/>
    <col min="6347" max="6347" width="3" style="1" bestFit="1" customWidth="1"/>
    <col min="6348" max="6348" width="32.28515625" style="1" customWidth="1"/>
    <col min="6349" max="6349" width="46.28515625" style="1" customWidth="1"/>
    <col min="6350" max="6350" width="19" style="1" customWidth="1"/>
    <col min="6351" max="6351" width="0" style="1" hidden="1" customWidth="1"/>
    <col min="6352" max="6352" width="17.7109375" style="1" customWidth="1"/>
    <col min="6353" max="6353" width="0" style="1" hidden="1" customWidth="1"/>
    <col min="6354" max="6354" width="22.28515625" style="1" customWidth="1"/>
    <col min="6355" max="6355" width="5.28515625" style="1" customWidth="1"/>
    <col min="6356" max="6356" width="36.28515625" style="1" customWidth="1"/>
    <col min="6357" max="6357" width="5.7109375" style="1" customWidth="1"/>
    <col min="6358" max="6358" width="0" style="1" hidden="1" customWidth="1"/>
    <col min="6359" max="6359" width="20.7109375" style="1" customWidth="1"/>
    <col min="6360" max="6360" width="4.85546875" style="1" customWidth="1"/>
    <col min="6361" max="6361" width="0" style="1" hidden="1" customWidth="1"/>
    <col min="6362" max="6362" width="24.7109375" style="1" customWidth="1"/>
    <col min="6363" max="6363" width="12.28515625" style="1" customWidth="1"/>
    <col min="6364" max="6364" width="0" style="1" hidden="1" customWidth="1"/>
    <col min="6365" max="6365" width="3.42578125" style="1" customWidth="1"/>
    <col min="6366" max="6366" width="0" style="1" hidden="1" customWidth="1"/>
    <col min="6367" max="6367" width="17.7109375" style="1" customWidth="1"/>
    <col min="6368" max="6368" width="3.42578125" style="1" customWidth="1"/>
    <col min="6369" max="6369" width="0" style="1" hidden="1" customWidth="1"/>
    <col min="6370" max="6370" width="23.7109375" style="1" customWidth="1"/>
    <col min="6371" max="6371" width="10" style="1" customWidth="1"/>
    <col min="6372" max="6372" width="0" style="1" hidden="1" customWidth="1"/>
    <col min="6373" max="6374" width="14.7109375" style="1" customWidth="1"/>
    <col min="6375" max="6375" width="12.85546875" style="1" customWidth="1"/>
    <col min="6376" max="6376" width="3.28515625" style="1" customWidth="1"/>
    <col min="6377" max="6377" width="30.28515625" style="1" customWidth="1"/>
    <col min="6378" max="6378" width="5" style="1" customWidth="1"/>
    <col min="6379" max="6379" width="0" style="1" hidden="1" customWidth="1"/>
    <col min="6380" max="6380" width="14.28515625" style="1" customWidth="1"/>
    <col min="6381" max="6381" width="5.7109375" style="1" customWidth="1"/>
    <col min="6382" max="6382" width="0" style="1" hidden="1" customWidth="1"/>
    <col min="6383" max="6383" width="17.28515625" style="1" customWidth="1"/>
    <col min="6384" max="6384" width="12.7109375" style="1" customWidth="1"/>
    <col min="6385" max="6385" width="0" style="1" hidden="1" customWidth="1"/>
    <col min="6386" max="6386" width="5.28515625" style="1" customWidth="1"/>
    <col min="6387" max="6387" width="0" style="1" hidden="1" customWidth="1"/>
    <col min="6388" max="6388" width="17" style="1" customWidth="1"/>
    <col min="6389" max="6389" width="6.28515625" style="1" customWidth="1"/>
    <col min="6390" max="6390" width="0" style="1" hidden="1" customWidth="1"/>
    <col min="6391" max="6391" width="14.28515625" style="1" customWidth="1"/>
    <col min="6392" max="6392" width="7.5703125" style="1" customWidth="1"/>
    <col min="6393" max="6393" width="0" style="1" hidden="1" customWidth="1"/>
    <col min="6394" max="6395" width="14.28515625" style="1" customWidth="1"/>
    <col min="6396" max="6396" width="20.85546875" style="1" customWidth="1"/>
    <col min="6397" max="6397" width="14.42578125" style="1" customWidth="1"/>
    <col min="6398" max="6398" width="15" style="1" customWidth="1"/>
    <col min="6399" max="6399" width="2.7109375" style="1" customWidth="1"/>
    <col min="6400" max="6400" width="11.7109375" style="1" customWidth="1"/>
    <col min="6401" max="6401" width="11.5703125" style="1" customWidth="1"/>
    <col min="6402" max="6402" width="2.28515625" style="1" customWidth="1"/>
    <col min="6403" max="6403" width="41" style="1" customWidth="1"/>
    <col min="6404" max="6404" width="14.28515625" style="1" customWidth="1"/>
    <col min="6405" max="6406" width="11.5703125" style="1" customWidth="1"/>
    <col min="6407" max="6407" width="21.85546875" style="1" customWidth="1"/>
    <col min="6408" max="6599" width="11.42578125" style="1"/>
    <col min="6600" max="6600" width="21.85546875" style="1" customWidth="1"/>
    <col min="6601" max="6601" width="13.85546875" style="1" customWidth="1"/>
    <col min="6602" max="6602" width="38.7109375" style="1" customWidth="1"/>
    <col min="6603" max="6603" width="3" style="1" bestFit="1" customWidth="1"/>
    <col min="6604" max="6604" width="32.28515625" style="1" customWidth="1"/>
    <col min="6605" max="6605" width="46.28515625" style="1" customWidth="1"/>
    <col min="6606" max="6606" width="19" style="1" customWidth="1"/>
    <col min="6607" max="6607" width="0" style="1" hidden="1" customWidth="1"/>
    <col min="6608" max="6608" width="17.7109375" style="1" customWidth="1"/>
    <col min="6609" max="6609" width="0" style="1" hidden="1" customWidth="1"/>
    <col min="6610" max="6610" width="22.28515625" style="1" customWidth="1"/>
    <col min="6611" max="6611" width="5.28515625" style="1" customWidth="1"/>
    <col min="6612" max="6612" width="36.28515625" style="1" customWidth="1"/>
    <col min="6613" max="6613" width="5.7109375" style="1" customWidth="1"/>
    <col min="6614" max="6614" width="0" style="1" hidden="1" customWidth="1"/>
    <col min="6615" max="6615" width="20.7109375" style="1" customWidth="1"/>
    <col min="6616" max="6616" width="4.85546875" style="1" customWidth="1"/>
    <col min="6617" max="6617" width="0" style="1" hidden="1" customWidth="1"/>
    <col min="6618" max="6618" width="24.7109375" style="1" customWidth="1"/>
    <col min="6619" max="6619" width="12.28515625" style="1" customWidth="1"/>
    <col min="6620" max="6620" width="0" style="1" hidden="1" customWidth="1"/>
    <col min="6621" max="6621" width="3.42578125" style="1" customWidth="1"/>
    <col min="6622" max="6622" width="0" style="1" hidden="1" customWidth="1"/>
    <col min="6623" max="6623" width="17.7109375" style="1" customWidth="1"/>
    <col min="6624" max="6624" width="3.42578125" style="1" customWidth="1"/>
    <col min="6625" max="6625" width="0" style="1" hidden="1" customWidth="1"/>
    <col min="6626" max="6626" width="23.7109375" style="1" customWidth="1"/>
    <col min="6627" max="6627" width="10" style="1" customWidth="1"/>
    <col min="6628" max="6628" width="0" style="1" hidden="1" customWidth="1"/>
    <col min="6629" max="6630" width="14.7109375" style="1" customWidth="1"/>
    <col min="6631" max="6631" width="12.85546875" style="1" customWidth="1"/>
    <col min="6632" max="6632" width="3.28515625" style="1" customWidth="1"/>
    <col min="6633" max="6633" width="30.28515625" style="1" customWidth="1"/>
    <col min="6634" max="6634" width="5" style="1" customWidth="1"/>
    <col min="6635" max="6635" width="0" style="1" hidden="1" customWidth="1"/>
    <col min="6636" max="6636" width="14.28515625" style="1" customWidth="1"/>
    <col min="6637" max="6637" width="5.7109375" style="1" customWidth="1"/>
    <col min="6638" max="6638" width="0" style="1" hidden="1" customWidth="1"/>
    <col min="6639" max="6639" width="17.28515625" style="1" customWidth="1"/>
    <col min="6640" max="6640" width="12.7109375" style="1" customWidth="1"/>
    <col min="6641" max="6641" width="0" style="1" hidden="1" customWidth="1"/>
    <col min="6642" max="6642" width="5.28515625" style="1" customWidth="1"/>
    <col min="6643" max="6643" width="0" style="1" hidden="1" customWidth="1"/>
    <col min="6644" max="6644" width="17" style="1" customWidth="1"/>
    <col min="6645" max="6645" width="6.28515625" style="1" customWidth="1"/>
    <col min="6646" max="6646" width="0" style="1" hidden="1" customWidth="1"/>
    <col min="6647" max="6647" width="14.28515625" style="1" customWidth="1"/>
    <col min="6648" max="6648" width="7.5703125" style="1" customWidth="1"/>
    <col min="6649" max="6649" width="0" style="1" hidden="1" customWidth="1"/>
    <col min="6650" max="6651" width="14.28515625" style="1" customWidth="1"/>
    <col min="6652" max="6652" width="20.85546875" style="1" customWidth="1"/>
    <col min="6653" max="6653" width="14.42578125" style="1" customWidth="1"/>
    <col min="6654" max="6654" width="15" style="1" customWidth="1"/>
    <col min="6655" max="6655" width="2.7109375" style="1" customWidth="1"/>
    <col min="6656" max="6656" width="11.7109375" style="1" customWidth="1"/>
    <col min="6657" max="6657" width="11.5703125" style="1" customWidth="1"/>
    <col min="6658" max="6658" width="2.28515625" style="1" customWidth="1"/>
    <col min="6659" max="6659" width="41" style="1" customWidth="1"/>
    <col min="6660" max="6660" width="14.28515625" style="1" customWidth="1"/>
    <col min="6661" max="6662" width="11.5703125" style="1" customWidth="1"/>
    <col min="6663" max="6663" width="21.85546875" style="1" customWidth="1"/>
    <col min="6664" max="6855" width="11.42578125" style="1"/>
    <col min="6856" max="6856" width="21.85546875" style="1" customWidth="1"/>
    <col min="6857" max="6857" width="13.85546875" style="1" customWidth="1"/>
    <col min="6858" max="6858" width="38.7109375" style="1" customWidth="1"/>
    <col min="6859" max="6859" width="3" style="1" bestFit="1" customWidth="1"/>
    <col min="6860" max="6860" width="32.28515625" style="1" customWidth="1"/>
    <col min="6861" max="6861" width="46.28515625" style="1" customWidth="1"/>
    <col min="6862" max="6862" width="19" style="1" customWidth="1"/>
    <col min="6863" max="6863" width="0" style="1" hidden="1" customWidth="1"/>
    <col min="6864" max="6864" width="17.7109375" style="1" customWidth="1"/>
    <col min="6865" max="6865" width="0" style="1" hidden="1" customWidth="1"/>
    <col min="6866" max="6866" width="22.28515625" style="1" customWidth="1"/>
    <col min="6867" max="6867" width="5.28515625" style="1" customWidth="1"/>
    <col min="6868" max="6868" width="36.28515625" style="1" customWidth="1"/>
    <col min="6869" max="6869" width="5.7109375" style="1" customWidth="1"/>
    <col min="6870" max="6870" width="0" style="1" hidden="1" customWidth="1"/>
    <col min="6871" max="6871" width="20.7109375" style="1" customWidth="1"/>
    <col min="6872" max="6872" width="4.85546875" style="1" customWidth="1"/>
    <col min="6873" max="6873" width="0" style="1" hidden="1" customWidth="1"/>
    <col min="6874" max="6874" width="24.7109375" style="1" customWidth="1"/>
    <col min="6875" max="6875" width="12.28515625" style="1" customWidth="1"/>
    <col min="6876" max="6876" width="0" style="1" hidden="1" customWidth="1"/>
    <col min="6877" max="6877" width="3.42578125" style="1" customWidth="1"/>
    <col min="6878" max="6878" width="0" style="1" hidden="1" customWidth="1"/>
    <col min="6879" max="6879" width="17.7109375" style="1" customWidth="1"/>
    <col min="6880" max="6880" width="3.42578125" style="1" customWidth="1"/>
    <col min="6881" max="6881" width="0" style="1" hidden="1" customWidth="1"/>
    <col min="6882" max="6882" width="23.7109375" style="1" customWidth="1"/>
    <col min="6883" max="6883" width="10" style="1" customWidth="1"/>
    <col min="6884" max="6884" width="0" style="1" hidden="1" customWidth="1"/>
    <col min="6885" max="6886" width="14.7109375" style="1" customWidth="1"/>
    <col min="6887" max="6887" width="12.85546875" style="1" customWidth="1"/>
    <col min="6888" max="6888" width="3.28515625" style="1" customWidth="1"/>
    <col min="6889" max="6889" width="30.28515625" style="1" customWidth="1"/>
    <col min="6890" max="6890" width="5" style="1" customWidth="1"/>
    <col min="6891" max="6891" width="0" style="1" hidden="1" customWidth="1"/>
    <col min="6892" max="6892" width="14.28515625" style="1" customWidth="1"/>
    <col min="6893" max="6893" width="5.7109375" style="1" customWidth="1"/>
    <col min="6894" max="6894" width="0" style="1" hidden="1" customWidth="1"/>
    <col min="6895" max="6895" width="17.28515625" style="1" customWidth="1"/>
    <col min="6896" max="6896" width="12.7109375" style="1" customWidth="1"/>
    <col min="6897" max="6897" width="0" style="1" hidden="1" customWidth="1"/>
    <col min="6898" max="6898" width="5.28515625" style="1" customWidth="1"/>
    <col min="6899" max="6899" width="0" style="1" hidden="1" customWidth="1"/>
    <col min="6900" max="6900" width="17" style="1" customWidth="1"/>
    <col min="6901" max="6901" width="6.28515625" style="1" customWidth="1"/>
    <col min="6902" max="6902" width="0" style="1" hidden="1" customWidth="1"/>
    <col min="6903" max="6903" width="14.28515625" style="1" customWidth="1"/>
    <col min="6904" max="6904" width="7.5703125" style="1" customWidth="1"/>
    <col min="6905" max="6905" width="0" style="1" hidden="1" customWidth="1"/>
    <col min="6906" max="6907" width="14.28515625" style="1" customWidth="1"/>
    <col min="6908" max="6908" width="20.85546875" style="1" customWidth="1"/>
    <col min="6909" max="6909" width="14.42578125" style="1" customWidth="1"/>
    <col min="6910" max="6910" width="15" style="1" customWidth="1"/>
    <col min="6911" max="6911" width="2.7109375" style="1" customWidth="1"/>
    <col min="6912" max="6912" width="11.7109375" style="1" customWidth="1"/>
    <col min="6913" max="6913" width="11.5703125" style="1" customWidth="1"/>
    <col min="6914" max="6914" width="2.28515625" style="1" customWidth="1"/>
    <col min="6915" max="6915" width="41" style="1" customWidth="1"/>
    <col min="6916" max="6916" width="14.28515625" style="1" customWidth="1"/>
    <col min="6917" max="6918" width="11.5703125" style="1" customWidth="1"/>
    <col min="6919" max="6919" width="21.85546875" style="1" customWidth="1"/>
    <col min="6920" max="7111" width="11.42578125" style="1"/>
    <col min="7112" max="7112" width="21.85546875" style="1" customWidth="1"/>
    <col min="7113" max="7113" width="13.85546875" style="1" customWidth="1"/>
    <col min="7114" max="7114" width="38.7109375" style="1" customWidth="1"/>
    <col min="7115" max="7115" width="3" style="1" bestFit="1" customWidth="1"/>
    <col min="7116" max="7116" width="32.28515625" style="1" customWidth="1"/>
    <col min="7117" max="7117" width="46.28515625" style="1" customWidth="1"/>
    <col min="7118" max="7118" width="19" style="1" customWidth="1"/>
    <col min="7119" max="7119" width="0" style="1" hidden="1" customWidth="1"/>
    <col min="7120" max="7120" width="17.7109375" style="1" customWidth="1"/>
    <col min="7121" max="7121" width="0" style="1" hidden="1" customWidth="1"/>
    <col min="7122" max="7122" width="22.28515625" style="1" customWidth="1"/>
    <col min="7123" max="7123" width="5.28515625" style="1" customWidth="1"/>
    <col min="7124" max="7124" width="36.28515625" style="1" customWidth="1"/>
    <col min="7125" max="7125" width="5.7109375" style="1" customWidth="1"/>
    <col min="7126" max="7126" width="0" style="1" hidden="1" customWidth="1"/>
    <col min="7127" max="7127" width="20.7109375" style="1" customWidth="1"/>
    <col min="7128" max="7128" width="4.85546875" style="1" customWidth="1"/>
    <col min="7129" max="7129" width="0" style="1" hidden="1" customWidth="1"/>
    <col min="7130" max="7130" width="24.7109375" style="1" customWidth="1"/>
    <col min="7131" max="7131" width="12.28515625" style="1" customWidth="1"/>
    <col min="7132" max="7132" width="0" style="1" hidden="1" customWidth="1"/>
    <col min="7133" max="7133" width="3.42578125" style="1" customWidth="1"/>
    <col min="7134" max="7134" width="0" style="1" hidden="1" customWidth="1"/>
    <col min="7135" max="7135" width="17.7109375" style="1" customWidth="1"/>
    <col min="7136" max="7136" width="3.42578125" style="1" customWidth="1"/>
    <col min="7137" max="7137" width="0" style="1" hidden="1" customWidth="1"/>
    <col min="7138" max="7138" width="23.7109375" style="1" customWidth="1"/>
    <col min="7139" max="7139" width="10" style="1" customWidth="1"/>
    <col min="7140" max="7140" width="0" style="1" hidden="1" customWidth="1"/>
    <col min="7141" max="7142" width="14.7109375" style="1" customWidth="1"/>
    <col min="7143" max="7143" width="12.85546875" style="1" customWidth="1"/>
    <col min="7144" max="7144" width="3.28515625" style="1" customWidth="1"/>
    <col min="7145" max="7145" width="30.28515625" style="1" customWidth="1"/>
    <col min="7146" max="7146" width="5" style="1" customWidth="1"/>
    <col min="7147" max="7147" width="0" style="1" hidden="1" customWidth="1"/>
    <col min="7148" max="7148" width="14.28515625" style="1" customWidth="1"/>
    <col min="7149" max="7149" width="5.7109375" style="1" customWidth="1"/>
    <col min="7150" max="7150" width="0" style="1" hidden="1" customWidth="1"/>
    <col min="7151" max="7151" width="17.28515625" style="1" customWidth="1"/>
    <col min="7152" max="7152" width="12.7109375" style="1" customWidth="1"/>
    <col min="7153" max="7153" width="0" style="1" hidden="1" customWidth="1"/>
    <col min="7154" max="7154" width="5.28515625" style="1" customWidth="1"/>
    <col min="7155" max="7155" width="0" style="1" hidden="1" customWidth="1"/>
    <col min="7156" max="7156" width="17" style="1" customWidth="1"/>
    <col min="7157" max="7157" width="6.28515625" style="1" customWidth="1"/>
    <col min="7158" max="7158" width="0" style="1" hidden="1" customWidth="1"/>
    <col min="7159" max="7159" width="14.28515625" style="1" customWidth="1"/>
    <col min="7160" max="7160" width="7.5703125" style="1" customWidth="1"/>
    <col min="7161" max="7161" width="0" style="1" hidden="1" customWidth="1"/>
    <col min="7162" max="7163" width="14.28515625" style="1" customWidth="1"/>
    <col min="7164" max="7164" width="20.85546875" style="1" customWidth="1"/>
    <col min="7165" max="7165" width="14.42578125" style="1" customWidth="1"/>
    <col min="7166" max="7166" width="15" style="1" customWidth="1"/>
    <col min="7167" max="7167" width="2.7109375" style="1" customWidth="1"/>
    <col min="7168" max="7168" width="11.7109375" style="1" customWidth="1"/>
    <col min="7169" max="7169" width="11.5703125" style="1" customWidth="1"/>
    <col min="7170" max="7170" width="2.28515625" style="1" customWidth="1"/>
    <col min="7171" max="7171" width="41" style="1" customWidth="1"/>
    <col min="7172" max="7172" width="14.28515625" style="1" customWidth="1"/>
    <col min="7173" max="7174" width="11.5703125" style="1" customWidth="1"/>
    <col min="7175" max="7175" width="21.85546875" style="1" customWidth="1"/>
    <col min="7176" max="7367" width="11.42578125" style="1"/>
    <col min="7368" max="7368" width="21.85546875" style="1" customWidth="1"/>
    <col min="7369" max="7369" width="13.85546875" style="1" customWidth="1"/>
    <col min="7370" max="7370" width="38.7109375" style="1" customWidth="1"/>
    <col min="7371" max="7371" width="3" style="1" bestFit="1" customWidth="1"/>
    <col min="7372" max="7372" width="32.28515625" style="1" customWidth="1"/>
    <col min="7373" max="7373" width="46.28515625" style="1" customWidth="1"/>
    <col min="7374" max="7374" width="19" style="1" customWidth="1"/>
    <col min="7375" max="7375" width="0" style="1" hidden="1" customWidth="1"/>
    <col min="7376" max="7376" width="17.7109375" style="1" customWidth="1"/>
    <col min="7377" max="7377" width="0" style="1" hidden="1" customWidth="1"/>
    <col min="7378" max="7378" width="22.28515625" style="1" customWidth="1"/>
    <col min="7379" max="7379" width="5.28515625" style="1" customWidth="1"/>
    <col min="7380" max="7380" width="36.28515625" style="1" customWidth="1"/>
    <col min="7381" max="7381" width="5.7109375" style="1" customWidth="1"/>
    <col min="7382" max="7382" width="0" style="1" hidden="1" customWidth="1"/>
    <col min="7383" max="7383" width="20.7109375" style="1" customWidth="1"/>
    <col min="7384" max="7384" width="4.85546875" style="1" customWidth="1"/>
    <col min="7385" max="7385" width="0" style="1" hidden="1" customWidth="1"/>
    <col min="7386" max="7386" width="24.7109375" style="1" customWidth="1"/>
    <col min="7387" max="7387" width="12.28515625" style="1" customWidth="1"/>
    <col min="7388" max="7388" width="0" style="1" hidden="1" customWidth="1"/>
    <col min="7389" max="7389" width="3.42578125" style="1" customWidth="1"/>
    <col min="7390" max="7390" width="0" style="1" hidden="1" customWidth="1"/>
    <col min="7391" max="7391" width="17.7109375" style="1" customWidth="1"/>
    <col min="7392" max="7392" width="3.42578125" style="1" customWidth="1"/>
    <col min="7393" max="7393" width="0" style="1" hidden="1" customWidth="1"/>
    <col min="7394" max="7394" width="23.7109375" style="1" customWidth="1"/>
    <col min="7395" max="7395" width="10" style="1" customWidth="1"/>
    <col min="7396" max="7396" width="0" style="1" hidden="1" customWidth="1"/>
    <col min="7397" max="7398" width="14.7109375" style="1" customWidth="1"/>
    <col min="7399" max="7399" width="12.85546875" style="1" customWidth="1"/>
    <col min="7400" max="7400" width="3.28515625" style="1" customWidth="1"/>
    <col min="7401" max="7401" width="30.28515625" style="1" customWidth="1"/>
    <col min="7402" max="7402" width="5" style="1" customWidth="1"/>
    <col min="7403" max="7403" width="0" style="1" hidden="1" customWidth="1"/>
    <col min="7404" max="7404" width="14.28515625" style="1" customWidth="1"/>
    <col min="7405" max="7405" width="5.7109375" style="1" customWidth="1"/>
    <col min="7406" max="7406" width="0" style="1" hidden="1" customWidth="1"/>
    <col min="7407" max="7407" width="17.28515625" style="1" customWidth="1"/>
    <col min="7408" max="7408" width="12.7109375" style="1" customWidth="1"/>
    <col min="7409" max="7409" width="0" style="1" hidden="1" customWidth="1"/>
    <col min="7410" max="7410" width="5.28515625" style="1" customWidth="1"/>
    <col min="7411" max="7411" width="0" style="1" hidden="1" customWidth="1"/>
    <col min="7412" max="7412" width="17" style="1" customWidth="1"/>
    <col min="7413" max="7413" width="6.28515625" style="1" customWidth="1"/>
    <col min="7414" max="7414" width="0" style="1" hidden="1" customWidth="1"/>
    <col min="7415" max="7415" width="14.28515625" style="1" customWidth="1"/>
    <col min="7416" max="7416" width="7.5703125" style="1" customWidth="1"/>
    <col min="7417" max="7417" width="0" style="1" hidden="1" customWidth="1"/>
    <col min="7418" max="7419" width="14.28515625" style="1" customWidth="1"/>
    <col min="7420" max="7420" width="20.85546875" style="1" customWidth="1"/>
    <col min="7421" max="7421" width="14.42578125" style="1" customWidth="1"/>
    <col min="7422" max="7422" width="15" style="1" customWidth="1"/>
    <col min="7423" max="7423" width="2.7109375" style="1" customWidth="1"/>
    <col min="7424" max="7424" width="11.7109375" style="1" customWidth="1"/>
    <col min="7425" max="7425" width="11.5703125" style="1" customWidth="1"/>
    <col min="7426" max="7426" width="2.28515625" style="1" customWidth="1"/>
    <col min="7427" max="7427" width="41" style="1" customWidth="1"/>
    <col min="7428" max="7428" width="14.28515625" style="1" customWidth="1"/>
    <col min="7429" max="7430" width="11.5703125" style="1" customWidth="1"/>
    <col min="7431" max="7431" width="21.85546875" style="1" customWidth="1"/>
    <col min="7432" max="7623" width="11.42578125" style="1"/>
    <col min="7624" max="7624" width="21.85546875" style="1" customWidth="1"/>
    <col min="7625" max="7625" width="13.85546875" style="1" customWidth="1"/>
    <col min="7626" max="7626" width="38.7109375" style="1" customWidth="1"/>
    <col min="7627" max="7627" width="3" style="1" bestFit="1" customWidth="1"/>
    <col min="7628" max="7628" width="32.28515625" style="1" customWidth="1"/>
    <col min="7629" max="7629" width="46.28515625" style="1" customWidth="1"/>
    <col min="7630" max="7630" width="19" style="1" customWidth="1"/>
    <col min="7631" max="7631" width="0" style="1" hidden="1" customWidth="1"/>
    <col min="7632" max="7632" width="17.7109375" style="1" customWidth="1"/>
    <col min="7633" max="7633" width="0" style="1" hidden="1" customWidth="1"/>
    <col min="7634" max="7634" width="22.28515625" style="1" customWidth="1"/>
    <col min="7635" max="7635" width="5.28515625" style="1" customWidth="1"/>
    <col min="7636" max="7636" width="36.28515625" style="1" customWidth="1"/>
    <col min="7637" max="7637" width="5.7109375" style="1" customWidth="1"/>
    <col min="7638" max="7638" width="0" style="1" hidden="1" customWidth="1"/>
    <col min="7639" max="7639" width="20.7109375" style="1" customWidth="1"/>
    <col min="7640" max="7640" width="4.85546875" style="1" customWidth="1"/>
    <col min="7641" max="7641" width="0" style="1" hidden="1" customWidth="1"/>
    <col min="7642" max="7642" width="24.7109375" style="1" customWidth="1"/>
    <col min="7643" max="7643" width="12.28515625" style="1" customWidth="1"/>
    <col min="7644" max="7644" width="0" style="1" hidden="1" customWidth="1"/>
    <col min="7645" max="7645" width="3.42578125" style="1" customWidth="1"/>
    <col min="7646" max="7646" width="0" style="1" hidden="1" customWidth="1"/>
    <col min="7647" max="7647" width="17.7109375" style="1" customWidth="1"/>
    <col min="7648" max="7648" width="3.42578125" style="1" customWidth="1"/>
    <col min="7649" max="7649" width="0" style="1" hidden="1" customWidth="1"/>
    <col min="7650" max="7650" width="23.7109375" style="1" customWidth="1"/>
    <col min="7651" max="7651" width="10" style="1" customWidth="1"/>
    <col min="7652" max="7652" width="0" style="1" hidden="1" customWidth="1"/>
    <col min="7653" max="7654" width="14.7109375" style="1" customWidth="1"/>
    <col min="7655" max="7655" width="12.85546875" style="1" customWidth="1"/>
    <col min="7656" max="7656" width="3.28515625" style="1" customWidth="1"/>
    <col min="7657" max="7657" width="30.28515625" style="1" customWidth="1"/>
    <col min="7658" max="7658" width="5" style="1" customWidth="1"/>
    <col min="7659" max="7659" width="0" style="1" hidden="1" customWidth="1"/>
    <col min="7660" max="7660" width="14.28515625" style="1" customWidth="1"/>
    <col min="7661" max="7661" width="5.7109375" style="1" customWidth="1"/>
    <col min="7662" max="7662" width="0" style="1" hidden="1" customWidth="1"/>
    <col min="7663" max="7663" width="17.28515625" style="1" customWidth="1"/>
    <col min="7664" max="7664" width="12.7109375" style="1" customWidth="1"/>
    <col min="7665" max="7665" width="0" style="1" hidden="1" customWidth="1"/>
    <col min="7666" max="7666" width="5.28515625" style="1" customWidth="1"/>
    <col min="7667" max="7667" width="0" style="1" hidden="1" customWidth="1"/>
    <col min="7668" max="7668" width="17" style="1" customWidth="1"/>
    <col min="7669" max="7669" width="6.28515625" style="1" customWidth="1"/>
    <col min="7670" max="7670" width="0" style="1" hidden="1" customWidth="1"/>
    <col min="7671" max="7671" width="14.28515625" style="1" customWidth="1"/>
    <col min="7672" max="7672" width="7.5703125" style="1" customWidth="1"/>
    <col min="7673" max="7673" width="0" style="1" hidden="1" customWidth="1"/>
    <col min="7674" max="7675" width="14.28515625" style="1" customWidth="1"/>
    <col min="7676" max="7676" width="20.85546875" style="1" customWidth="1"/>
    <col min="7677" max="7677" width="14.42578125" style="1" customWidth="1"/>
    <col min="7678" max="7678" width="15" style="1" customWidth="1"/>
    <col min="7679" max="7679" width="2.7109375" style="1" customWidth="1"/>
    <col min="7680" max="7680" width="11.7109375" style="1" customWidth="1"/>
    <col min="7681" max="7681" width="11.5703125" style="1" customWidth="1"/>
    <col min="7682" max="7682" width="2.28515625" style="1" customWidth="1"/>
    <col min="7683" max="7683" width="41" style="1" customWidth="1"/>
    <col min="7684" max="7684" width="14.28515625" style="1" customWidth="1"/>
    <col min="7685" max="7686" width="11.5703125" style="1" customWidth="1"/>
    <col min="7687" max="7687" width="21.85546875" style="1" customWidth="1"/>
    <col min="7688" max="7879" width="11.42578125" style="1"/>
    <col min="7880" max="7880" width="21.85546875" style="1" customWidth="1"/>
    <col min="7881" max="7881" width="13.85546875" style="1" customWidth="1"/>
    <col min="7882" max="7882" width="38.7109375" style="1" customWidth="1"/>
    <col min="7883" max="7883" width="3" style="1" bestFit="1" customWidth="1"/>
    <col min="7884" max="7884" width="32.28515625" style="1" customWidth="1"/>
    <col min="7885" max="7885" width="46.28515625" style="1" customWidth="1"/>
    <col min="7886" max="7886" width="19" style="1" customWidth="1"/>
    <col min="7887" max="7887" width="0" style="1" hidden="1" customWidth="1"/>
    <col min="7888" max="7888" width="17.7109375" style="1" customWidth="1"/>
    <col min="7889" max="7889" width="0" style="1" hidden="1" customWidth="1"/>
    <col min="7890" max="7890" width="22.28515625" style="1" customWidth="1"/>
    <col min="7891" max="7891" width="5.28515625" style="1" customWidth="1"/>
    <col min="7892" max="7892" width="36.28515625" style="1" customWidth="1"/>
    <col min="7893" max="7893" width="5.7109375" style="1" customWidth="1"/>
    <col min="7894" max="7894" width="0" style="1" hidden="1" customWidth="1"/>
    <col min="7895" max="7895" width="20.7109375" style="1" customWidth="1"/>
    <col min="7896" max="7896" width="4.85546875" style="1" customWidth="1"/>
    <col min="7897" max="7897" width="0" style="1" hidden="1" customWidth="1"/>
    <col min="7898" max="7898" width="24.7109375" style="1" customWidth="1"/>
    <col min="7899" max="7899" width="12.28515625" style="1" customWidth="1"/>
    <col min="7900" max="7900" width="0" style="1" hidden="1" customWidth="1"/>
    <col min="7901" max="7901" width="3.42578125" style="1" customWidth="1"/>
    <col min="7902" max="7902" width="0" style="1" hidden="1" customWidth="1"/>
    <col min="7903" max="7903" width="17.7109375" style="1" customWidth="1"/>
    <col min="7904" max="7904" width="3.42578125" style="1" customWidth="1"/>
    <col min="7905" max="7905" width="0" style="1" hidden="1" customWidth="1"/>
    <col min="7906" max="7906" width="23.7109375" style="1" customWidth="1"/>
    <col min="7907" max="7907" width="10" style="1" customWidth="1"/>
    <col min="7908" max="7908" width="0" style="1" hidden="1" customWidth="1"/>
    <col min="7909" max="7910" width="14.7109375" style="1" customWidth="1"/>
    <col min="7911" max="7911" width="12.85546875" style="1" customWidth="1"/>
    <col min="7912" max="7912" width="3.28515625" style="1" customWidth="1"/>
    <col min="7913" max="7913" width="30.28515625" style="1" customWidth="1"/>
    <col min="7914" max="7914" width="5" style="1" customWidth="1"/>
    <col min="7915" max="7915" width="0" style="1" hidden="1" customWidth="1"/>
    <col min="7916" max="7916" width="14.28515625" style="1" customWidth="1"/>
    <col min="7917" max="7917" width="5.7109375" style="1" customWidth="1"/>
    <col min="7918" max="7918" width="0" style="1" hidden="1" customWidth="1"/>
    <col min="7919" max="7919" width="17.28515625" style="1" customWidth="1"/>
    <col min="7920" max="7920" width="12.7109375" style="1" customWidth="1"/>
    <col min="7921" max="7921" width="0" style="1" hidden="1" customWidth="1"/>
    <col min="7922" max="7922" width="5.28515625" style="1" customWidth="1"/>
    <col min="7923" max="7923" width="0" style="1" hidden="1" customWidth="1"/>
    <col min="7924" max="7924" width="17" style="1" customWidth="1"/>
    <col min="7925" max="7925" width="6.28515625" style="1" customWidth="1"/>
    <col min="7926" max="7926" width="0" style="1" hidden="1" customWidth="1"/>
    <col min="7927" max="7927" width="14.28515625" style="1" customWidth="1"/>
    <col min="7928" max="7928" width="7.5703125" style="1" customWidth="1"/>
    <col min="7929" max="7929" width="0" style="1" hidden="1" customWidth="1"/>
    <col min="7930" max="7931" width="14.28515625" style="1" customWidth="1"/>
    <col min="7932" max="7932" width="20.85546875" style="1" customWidth="1"/>
    <col min="7933" max="7933" width="14.42578125" style="1" customWidth="1"/>
    <col min="7934" max="7934" width="15" style="1" customWidth="1"/>
    <col min="7935" max="7935" width="2.7109375" style="1" customWidth="1"/>
    <col min="7936" max="7936" width="11.7109375" style="1" customWidth="1"/>
    <col min="7937" max="7937" width="11.5703125" style="1" customWidth="1"/>
    <col min="7938" max="7938" width="2.28515625" style="1" customWidth="1"/>
    <col min="7939" max="7939" width="41" style="1" customWidth="1"/>
    <col min="7940" max="7940" width="14.28515625" style="1" customWidth="1"/>
    <col min="7941" max="7942" width="11.5703125" style="1" customWidth="1"/>
    <col min="7943" max="7943" width="21.85546875" style="1" customWidth="1"/>
    <col min="7944" max="8135" width="11.42578125" style="1"/>
    <col min="8136" max="8136" width="21.85546875" style="1" customWidth="1"/>
    <col min="8137" max="8137" width="13.85546875" style="1" customWidth="1"/>
    <col min="8138" max="8138" width="38.7109375" style="1" customWidth="1"/>
    <col min="8139" max="8139" width="3" style="1" bestFit="1" customWidth="1"/>
    <col min="8140" max="8140" width="32.28515625" style="1" customWidth="1"/>
    <col min="8141" max="8141" width="46.28515625" style="1" customWidth="1"/>
    <col min="8142" max="8142" width="19" style="1" customWidth="1"/>
    <col min="8143" max="8143" width="0" style="1" hidden="1" customWidth="1"/>
    <col min="8144" max="8144" width="17.7109375" style="1" customWidth="1"/>
    <col min="8145" max="8145" width="0" style="1" hidden="1" customWidth="1"/>
    <col min="8146" max="8146" width="22.28515625" style="1" customWidth="1"/>
    <col min="8147" max="8147" width="5.28515625" style="1" customWidth="1"/>
    <col min="8148" max="8148" width="36.28515625" style="1" customWidth="1"/>
    <col min="8149" max="8149" width="5.7109375" style="1" customWidth="1"/>
    <col min="8150" max="8150" width="0" style="1" hidden="1" customWidth="1"/>
    <col min="8151" max="8151" width="20.7109375" style="1" customWidth="1"/>
    <col min="8152" max="8152" width="4.85546875" style="1" customWidth="1"/>
    <col min="8153" max="8153" width="0" style="1" hidden="1" customWidth="1"/>
    <col min="8154" max="8154" width="24.7109375" style="1" customWidth="1"/>
    <col min="8155" max="8155" width="12.28515625" style="1" customWidth="1"/>
    <col min="8156" max="8156" width="0" style="1" hidden="1" customWidth="1"/>
    <col min="8157" max="8157" width="3.42578125" style="1" customWidth="1"/>
    <col min="8158" max="8158" width="0" style="1" hidden="1" customWidth="1"/>
    <col min="8159" max="8159" width="17.7109375" style="1" customWidth="1"/>
    <col min="8160" max="8160" width="3.42578125" style="1" customWidth="1"/>
    <col min="8161" max="8161" width="0" style="1" hidden="1" customWidth="1"/>
    <col min="8162" max="8162" width="23.7109375" style="1" customWidth="1"/>
    <col min="8163" max="8163" width="10" style="1" customWidth="1"/>
    <col min="8164" max="8164" width="0" style="1" hidden="1" customWidth="1"/>
    <col min="8165" max="8166" width="14.7109375" style="1" customWidth="1"/>
    <col min="8167" max="8167" width="12.85546875" style="1" customWidth="1"/>
    <col min="8168" max="8168" width="3.28515625" style="1" customWidth="1"/>
    <col min="8169" max="8169" width="30.28515625" style="1" customWidth="1"/>
    <col min="8170" max="8170" width="5" style="1" customWidth="1"/>
    <col min="8171" max="8171" width="0" style="1" hidden="1" customWidth="1"/>
    <col min="8172" max="8172" width="14.28515625" style="1" customWidth="1"/>
    <col min="8173" max="8173" width="5.7109375" style="1" customWidth="1"/>
    <col min="8174" max="8174" width="0" style="1" hidden="1" customWidth="1"/>
    <col min="8175" max="8175" width="17.28515625" style="1" customWidth="1"/>
    <col min="8176" max="8176" width="12.7109375" style="1" customWidth="1"/>
    <col min="8177" max="8177" width="0" style="1" hidden="1" customWidth="1"/>
    <col min="8178" max="8178" width="5.28515625" style="1" customWidth="1"/>
    <col min="8179" max="8179" width="0" style="1" hidden="1" customWidth="1"/>
    <col min="8180" max="8180" width="17" style="1" customWidth="1"/>
    <col min="8181" max="8181" width="6.28515625" style="1" customWidth="1"/>
    <col min="8182" max="8182" width="0" style="1" hidden="1" customWidth="1"/>
    <col min="8183" max="8183" width="14.28515625" style="1" customWidth="1"/>
    <col min="8184" max="8184" width="7.5703125" style="1" customWidth="1"/>
    <col min="8185" max="8185" width="0" style="1" hidden="1" customWidth="1"/>
    <col min="8186" max="8187" width="14.28515625" style="1" customWidth="1"/>
    <col min="8188" max="8188" width="20.85546875" style="1" customWidth="1"/>
    <col min="8189" max="8189" width="14.42578125" style="1" customWidth="1"/>
    <col min="8190" max="8190" width="15" style="1" customWidth="1"/>
    <col min="8191" max="8191" width="2.7109375" style="1" customWidth="1"/>
    <col min="8192" max="8192" width="11.7109375" style="1" customWidth="1"/>
    <col min="8193" max="8193" width="11.5703125" style="1" customWidth="1"/>
    <col min="8194" max="8194" width="2.28515625" style="1" customWidth="1"/>
    <col min="8195" max="8195" width="41" style="1" customWidth="1"/>
    <col min="8196" max="8196" width="14.28515625" style="1" customWidth="1"/>
    <col min="8197" max="8198" width="11.5703125" style="1" customWidth="1"/>
    <col min="8199" max="8199" width="21.85546875" style="1" customWidth="1"/>
    <col min="8200" max="8391" width="11.42578125" style="1"/>
    <col min="8392" max="8392" width="21.85546875" style="1" customWidth="1"/>
    <col min="8393" max="8393" width="13.85546875" style="1" customWidth="1"/>
    <col min="8394" max="8394" width="38.7109375" style="1" customWidth="1"/>
    <col min="8395" max="8395" width="3" style="1" bestFit="1" customWidth="1"/>
    <col min="8396" max="8396" width="32.28515625" style="1" customWidth="1"/>
    <col min="8397" max="8397" width="46.28515625" style="1" customWidth="1"/>
    <col min="8398" max="8398" width="19" style="1" customWidth="1"/>
    <col min="8399" max="8399" width="0" style="1" hidden="1" customWidth="1"/>
    <col min="8400" max="8400" width="17.7109375" style="1" customWidth="1"/>
    <col min="8401" max="8401" width="0" style="1" hidden="1" customWidth="1"/>
    <col min="8402" max="8402" width="22.28515625" style="1" customWidth="1"/>
    <col min="8403" max="8403" width="5.28515625" style="1" customWidth="1"/>
    <col min="8404" max="8404" width="36.28515625" style="1" customWidth="1"/>
    <col min="8405" max="8405" width="5.7109375" style="1" customWidth="1"/>
    <col min="8406" max="8406" width="0" style="1" hidden="1" customWidth="1"/>
    <col min="8407" max="8407" width="20.7109375" style="1" customWidth="1"/>
    <col min="8408" max="8408" width="4.85546875" style="1" customWidth="1"/>
    <col min="8409" max="8409" width="0" style="1" hidden="1" customWidth="1"/>
    <col min="8410" max="8410" width="24.7109375" style="1" customWidth="1"/>
    <col min="8411" max="8411" width="12.28515625" style="1" customWidth="1"/>
    <col min="8412" max="8412" width="0" style="1" hidden="1" customWidth="1"/>
    <col min="8413" max="8413" width="3.42578125" style="1" customWidth="1"/>
    <col min="8414" max="8414" width="0" style="1" hidden="1" customWidth="1"/>
    <col min="8415" max="8415" width="17.7109375" style="1" customWidth="1"/>
    <col min="8416" max="8416" width="3.42578125" style="1" customWidth="1"/>
    <col min="8417" max="8417" width="0" style="1" hidden="1" customWidth="1"/>
    <col min="8418" max="8418" width="23.7109375" style="1" customWidth="1"/>
    <col min="8419" max="8419" width="10" style="1" customWidth="1"/>
    <col min="8420" max="8420" width="0" style="1" hidden="1" customWidth="1"/>
    <col min="8421" max="8422" width="14.7109375" style="1" customWidth="1"/>
    <col min="8423" max="8423" width="12.85546875" style="1" customWidth="1"/>
    <col min="8424" max="8424" width="3.28515625" style="1" customWidth="1"/>
    <col min="8425" max="8425" width="30.28515625" style="1" customWidth="1"/>
    <col min="8426" max="8426" width="5" style="1" customWidth="1"/>
    <col min="8427" max="8427" width="0" style="1" hidden="1" customWidth="1"/>
    <col min="8428" max="8428" width="14.28515625" style="1" customWidth="1"/>
    <col min="8429" max="8429" width="5.7109375" style="1" customWidth="1"/>
    <col min="8430" max="8430" width="0" style="1" hidden="1" customWidth="1"/>
    <col min="8431" max="8431" width="17.28515625" style="1" customWidth="1"/>
    <col min="8432" max="8432" width="12.7109375" style="1" customWidth="1"/>
    <col min="8433" max="8433" width="0" style="1" hidden="1" customWidth="1"/>
    <col min="8434" max="8434" width="5.28515625" style="1" customWidth="1"/>
    <col min="8435" max="8435" width="0" style="1" hidden="1" customWidth="1"/>
    <col min="8436" max="8436" width="17" style="1" customWidth="1"/>
    <col min="8437" max="8437" width="6.28515625" style="1" customWidth="1"/>
    <col min="8438" max="8438" width="0" style="1" hidden="1" customWidth="1"/>
    <col min="8439" max="8439" width="14.28515625" style="1" customWidth="1"/>
    <col min="8440" max="8440" width="7.5703125" style="1" customWidth="1"/>
    <col min="8441" max="8441" width="0" style="1" hidden="1" customWidth="1"/>
    <col min="8442" max="8443" width="14.28515625" style="1" customWidth="1"/>
    <col min="8444" max="8444" width="20.85546875" style="1" customWidth="1"/>
    <col min="8445" max="8445" width="14.42578125" style="1" customWidth="1"/>
    <col min="8446" max="8446" width="15" style="1" customWidth="1"/>
    <col min="8447" max="8447" width="2.7109375" style="1" customWidth="1"/>
    <col min="8448" max="8448" width="11.7109375" style="1" customWidth="1"/>
    <col min="8449" max="8449" width="11.5703125" style="1" customWidth="1"/>
    <col min="8450" max="8450" width="2.28515625" style="1" customWidth="1"/>
    <col min="8451" max="8451" width="41" style="1" customWidth="1"/>
    <col min="8452" max="8452" width="14.28515625" style="1" customWidth="1"/>
    <col min="8453" max="8454" width="11.5703125" style="1" customWidth="1"/>
    <col min="8455" max="8455" width="21.85546875" style="1" customWidth="1"/>
    <col min="8456" max="8647" width="11.42578125" style="1"/>
    <col min="8648" max="8648" width="21.85546875" style="1" customWidth="1"/>
    <col min="8649" max="8649" width="13.85546875" style="1" customWidth="1"/>
    <col min="8650" max="8650" width="38.7109375" style="1" customWidth="1"/>
    <col min="8651" max="8651" width="3" style="1" bestFit="1" customWidth="1"/>
    <col min="8652" max="8652" width="32.28515625" style="1" customWidth="1"/>
    <col min="8653" max="8653" width="46.28515625" style="1" customWidth="1"/>
    <col min="8654" max="8654" width="19" style="1" customWidth="1"/>
    <col min="8655" max="8655" width="0" style="1" hidden="1" customWidth="1"/>
    <col min="8656" max="8656" width="17.7109375" style="1" customWidth="1"/>
    <col min="8657" max="8657" width="0" style="1" hidden="1" customWidth="1"/>
    <col min="8658" max="8658" width="22.28515625" style="1" customWidth="1"/>
    <col min="8659" max="8659" width="5.28515625" style="1" customWidth="1"/>
    <col min="8660" max="8660" width="36.28515625" style="1" customWidth="1"/>
    <col min="8661" max="8661" width="5.7109375" style="1" customWidth="1"/>
    <col min="8662" max="8662" width="0" style="1" hidden="1" customWidth="1"/>
    <col min="8663" max="8663" width="20.7109375" style="1" customWidth="1"/>
    <col min="8664" max="8664" width="4.85546875" style="1" customWidth="1"/>
    <col min="8665" max="8665" width="0" style="1" hidden="1" customWidth="1"/>
    <col min="8666" max="8666" width="24.7109375" style="1" customWidth="1"/>
    <col min="8667" max="8667" width="12.28515625" style="1" customWidth="1"/>
    <col min="8668" max="8668" width="0" style="1" hidden="1" customWidth="1"/>
    <col min="8669" max="8669" width="3.42578125" style="1" customWidth="1"/>
    <col min="8670" max="8670" width="0" style="1" hidden="1" customWidth="1"/>
    <col min="8671" max="8671" width="17.7109375" style="1" customWidth="1"/>
    <col min="8672" max="8672" width="3.42578125" style="1" customWidth="1"/>
    <col min="8673" max="8673" width="0" style="1" hidden="1" customWidth="1"/>
    <col min="8674" max="8674" width="23.7109375" style="1" customWidth="1"/>
    <col min="8675" max="8675" width="10" style="1" customWidth="1"/>
    <col min="8676" max="8676" width="0" style="1" hidden="1" customWidth="1"/>
    <col min="8677" max="8678" width="14.7109375" style="1" customWidth="1"/>
    <col min="8679" max="8679" width="12.85546875" style="1" customWidth="1"/>
    <col min="8680" max="8680" width="3.28515625" style="1" customWidth="1"/>
    <col min="8681" max="8681" width="30.28515625" style="1" customWidth="1"/>
    <col min="8682" max="8682" width="5" style="1" customWidth="1"/>
    <col min="8683" max="8683" width="0" style="1" hidden="1" customWidth="1"/>
    <col min="8684" max="8684" width="14.28515625" style="1" customWidth="1"/>
    <col min="8685" max="8685" width="5.7109375" style="1" customWidth="1"/>
    <col min="8686" max="8686" width="0" style="1" hidden="1" customWidth="1"/>
    <col min="8687" max="8687" width="17.28515625" style="1" customWidth="1"/>
    <col min="8688" max="8688" width="12.7109375" style="1" customWidth="1"/>
    <col min="8689" max="8689" width="0" style="1" hidden="1" customWidth="1"/>
    <col min="8690" max="8690" width="5.28515625" style="1" customWidth="1"/>
    <col min="8691" max="8691" width="0" style="1" hidden="1" customWidth="1"/>
    <col min="8692" max="8692" width="17" style="1" customWidth="1"/>
    <col min="8693" max="8693" width="6.28515625" style="1" customWidth="1"/>
    <col min="8694" max="8694" width="0" style="1" hidden="1" customWidth="1"/>
    <col min="8695" max="8695" width="14.28515625" style="1" customWidth="1"/>
    <col min="8696" max="8696" width="7.5703125" style="1" customWidth="1"/>
    <col min="8697" max="8697" width="0" style="1" hidden="1" customWidth="1"/>
    <col min="8698" max="8699" width="14.28515625" style="1" customWidth="1"/>
    <col min="8700" max="8700" width="20.85546875" style="1" customWidth="1"/>
    <col min="8701" max="8701" width="14.42578125" style="1" customWidth="1"/>
    <col min="8702" max="8702" width="15" style="1" customWidth="1"/>
    <col min="8703" max="8703" width="2.7109375" style="1" customWidth="1"/>
    <col min="8704" max="8704" width="11.7109375" style="1" customWidth="1"/>
    <col min="8705" max="8705" width="11.5703125" style="1" customWidth="1"/>
    <col min="8706" max="8706" width="2.28515625" style="1" customWidth="1"/>
    <col min="8707" max="8707" width="41" style="1" customWidth="1"/>
    <col min="8708" max="8708" width="14.28515625" style="1" customWidth="1"/>
    <col min="8709" max="8710" width="11.5703125" style="1" customWidth="1"/>
    <col min="8711" max="8711" width="21.85546875" style="1" customWidth="1"/>
    <col min="8712" max="8903" width="11.42578125" style="1"/>
    <col min="8904" max="8904" width="21.85546875" style="1" customWidth="1"/>
    <col min="8905" max="8905" width="13.85546875" style="1" customWidth="1"/>
    <col min="8906" max="8906" width="38.7109375" style="1" customWidth="1"/>
    <col min="8907" max="8907" width="3" style="1" bestFit="1" customWidth="1"/>
    <col min="8908" max="8908" width="32.28515625" style="1" customWidth="1"/>
    <col min="8909" max="8909" width="46.28515625" style="1" customWidth="1"/>
    <col min="8910" max="8910" width="19" style="1" customWidth="1"/>
    <col min="8911" max="8911" width="0" style="1" hidden="1" customWidth="1"/>
    <col min="8912" max="8912" width="17.7109375" style="1" customWidth="1"/>
    <col min="8913" max="8913" width="0" style="1" hidden="1" customWidth="1"/>
    <col min="8914" max="8914" width="22.28515625" style="1" customWidth="1"/>
    <col min="8915" max="8915" width="5.28515625" style="1" customWidth="1"/>
    <col min="8916" max="8916" width="36.28515625" style="1" customWidth="1"/>
    <col min="8917" max="8917" width="5.7109375" style="1" customWidth="1"/>
    <col min="8918" max="8918" width="0" style="1" hidden="1" customWidth="1"/>
    <col min="8919" max="8919" width="20.7109375" style="1" customWidth="1"/>
    <col min="8920" max="8920" width="4.85546875" style="1" customWidth="1"/>
    <col min="8921" max="8921" width="0" style="1" hidden="1" customWidth="1"/>
    <col min="8922" max="8922" width="24.7109375" style="1" customWidth="1"/>
    <col min="8923" max="8923" width="12.28515625" style="1" customWidth="1"/>
    <col min="8924" max="8924" width="0" style="1" hidden="1" customWidth="1"/>
    <col min="8925" max="8925" width="3.42578125" style="1" customWidth="1"/>
    <col min="8926" max="8926" width="0" style="1" hidden="1" customWidth="1"/>
    <col min="8927" max="8927" width="17.7109375" style="1" customWidth="1"/>
    <col min="8928" max="8928" width="3.42578125" style="1" customWidth="1"/>
    <col min="8929" max="8929" width="0" style="1" hidden="1" customWidth="1"/>
    <col min="8930" max="8930" width="23.7109375" style="1" customWidth="1"/>
    <col min="8931" max="8931" width="10" style="1" customWidth="1"/>
    <col min="8932" max="8932" width="0" style="1" hidden="1" customWidth="1"/>
    <col min="8933" max="8934" width="14.7109375" style="1" customWidth="1"/>
    <col min="8935" max="8935" width="12.85546875" style="1" customWidth="1"/>
    <col min="8936" max="8936" width="3.28515625" style="1" customWidth="1"/>
    <col min="8937" max="8937" width="30.28515625" style="1" customWidth="1"/>
    <col min="8938" max="8938" width="5" style="1" customWidth="1"/>
    <col min="8939" max="8939" width="0" style="1" hidden="1" customWidth="1"/>
    <col min="8940" max="8940" width="14.28515625" style="1" customWidth="1"/>
    <col min="8941" max="8941" width="5.7109375" style="1" customWidth="1"/>
    <col min="8942" max="8942" width="0" style="1" hidden="1" customWidth="1"/>
    <col min="8943" max="8943" width="17.28515625" style="1" customWidth="1"/>
    <col min="8944" max="8944" width="12.7109375" style="1" customWidth="1"/>
    <col min="8945" max="8945" width="0" style="1" hidden="1" customWidth="1"/>
    <col min="8946" max="8946" width="5.28515625" style="1" customWidth="1"/>
    <col min="8947" max="8947" width="0" style="1" hidden="1" customWidth="1"/>
    <col min="8948" max="8948" width="17" style="1" customWidth="1"/>
    <col min="8949" max="8949" width="6.28515625" style="1" customWidth="1"/>
    <col min="8950" max="8950" width="0" style="1" hidden="1" customWidth="1"/>
    <col min="8951" max="8951" width="14.28515625" style="1" customWidth="1"/>
    <col min="8952" max="8952" width="7.5703125" style="1" customWidth="1"/>
    <col min="8953" max="8953" width="0" style="1" hidden="1" customWidth="1"/>
    <col min="8954" max="8955" width="14.28515625" style="1" customWidth="1"/>
    <col min="8956" max="8956" width="20.85546875" style="1" customWidth="1"/>
    <col min="8957" max="8957" width="14.42578125" style="1" customWidth="1"/>
    <col min="8958" max="8958" width="15" style="1" customWidth="1"/>
    <col min="8959" max="8959" width="2.7109375" style="1" customWidth="1"/>
    <col min="8960" max="8960" width="11.7109375" style="1" customWidth="1"/>
    <col min="8961" max="8961" width="11.5703125" style="1" customWidth="1"/>
    <col min="8962" max="8962" width="2.28515625" style="1" customWidth="1"/>
    <col min="8963" max="8963" width="41" style="1" customWidth="1"/>
    <col min="8964" max="8964" width="14.28515625" style="1" customWidth="1"/>
    <col min="8965" max="8966" width="11.5703125" style="1" customWidth="1"/>
    <col min="8967" max="8967" width="21.85546875" style="1" customWidth="1"/>
    <col min="8968" max="9159" width="11.42578125" style="1"/>
    <col min="9160" max="9160" width="21.85546875" style="1" customWidth="1"/>
    <col min="9161" max="9161" width="13.85546875" style="1" customWidth="1"/>
    <col min="9162" max="9162" width="38.7109375" style="1" customWidth="1"/>
    <col min="9163" max="9163" width="3" style="1" bestFit="1" customWidth="1"/>
    <col min="9164" max="9164" width="32.28515625" style="1" customWidth="1"/>
    <col min="9165" max="9165" width="46.28515625" style="1" customWidth="1"/>
    <col min="9166" max="9166" width="19" style="1" customWidth="1"/>
    <col min="9167" max="9167" width="0" style="1" hidden="1" customWidth="1"/>
    <col min="9168" max="9168" width="17.7109375" style="1" customWidth="1"/>
    <col min="9169" max="9169" width="0" style="1" hidden="1" customWidth="1"/>
    <col min="9170" max="9170" width="22.28515625" style="1" customWidth="1"/>
    <col min="9171" max="9171" width="5.28515625" style="1" customWidth="1"/>
    <col min="9172" max="9172" width="36.28515625" style="1" customWidth="1"/>
    <col min="9173" max="9173" width="5.7109375" style="1" customWidth="1"/>
    <col min="9174" max="9174" width="0" style="1" hidden="1" customWidth="1"/>
    <col min="9175" max="9175" width="20.7109375" style="1" customWidth="1"/>
    <col min="9176" max="9176" width="4.85546875" style="1" customWidth="1"/>
    <col min="9177" max="9177" width="0" style="1" hidden="1" customWidth="1"/>
    <col min="9178" max="9178" width="24.7109375" style="1" customWidth="1"/>
    <col min="9179" max="9179" width="12.28515625" style="1" customWidth="1"/>
    <col min="9180" max="9180" width="0" style="1" hidden="1" customWidth="1"/>
    <col min="9181" max="9181" width="3.42578125" style="1" customWidth="1"/>
    <col min="9182" max="9182" width="0" style="1" hidden="1" customWidth="1"/>
    <col min="9183" max="9183" width="17.7109375" style="1" customWidth="1"/>
    <col min="9184" max="9184" width="3.42578125" style="1" customWidth="1"/>
    <col min="9185" max="9185" width="0" style="1" hidden="1" customWidth="1"/>
    <col min="9186" max="9186" width="23.7109375" style="1" customWidth="1"/>
    <col min="9187" max="9187" width="10" style="1" customWidth="1"/>
    <col min="9188" max="9188" width="0" style="1" hidden="1" customWidth="1"/>
    <col min="9189" max="9190" width="14.7109375" style="1" customWidth="1"/>
    <col min="9191" max="9191" width="12.85546875" style="1" customWidth="1"/>
    <col min="9192" max="9192" width="3.28515625" style="1" customWidth="1"/>
    <col min="9193" max="9193" width="30.28515625" style="1" customWidth="1"/>
    <col min="9194" max="9194" width="5" style="1" customWidth="1"/>
    <col min="9195" max="9195" width="0" style="1" hidden="1" customWidth="1"/>
    <col min="9196" max="9196" width="14.28515625" style="1" customWidth="1"/>
    <col min="9197" max="9197" width="5.7109375" style="1" customWidth="1"/>
    <col min="9198" max="9198" width="0" style="1" hidden="1" customWidth="1"/>
    <col min="9199" max="9199" width="17.28515625" style="1" customWidth="1"/>
    <col min="9200" max="9200" width="12.7109375" style="1" customWidth="1"/>
    <col min="9201" max="9201" width="0" style="1" hidden="1" customWidth="1"/>
    <col min="9202" max="9202" width="5.28515625" style="1" customWidth="1"/>
    <col min="9203" max="9203" width="0" style="1" hidden="1" customWidth="1"/>
    <col min="9204" max="9204" width="17" style="1" customWidth="1"/>
    <col min="9205" max="9205" width="6.28515625" style="1" customWidth="1"/>
    <col min="9206" max="9206" width="0" style="1" hidden="1" customWidth="1"/>
    <col min="9207" max="9207" width="14.28515625" style="1" customWidth="1"/>
    <col min="9208" max="9208" width="7.5703125" style="1" customWidth="1"/>
    <col min="9209" max="9209" width="0" style="1" hidden="1" customWidth="1"/>
    <col min="9210" max="9211" width="14.28515625" style="1" customWidth="1"/>
    <col min="9212" max="9212" width="20.85546875" style="1" customWidth="1"/>
    <col min="9213" max="9213" width="14.42578125" style="1" customWidth="1"/>
    <col min="9214" max="9214" width="15" style="1" customWidth="1"/>
    <col min="9215" max="9215" width="2.7109375" style="1" customWidth="1"/>
    <col min="9216" max="9216" width="11.7109375" style="1" customWidth="1"/>
    <col min="9217" max="9217" width="11.5703125" style="1" customWidth="1"/>
    <col min="9218" max="9218" width="2.28515625" style="1" customWidth="1"/>
    <col min="9219" max="9219" width="41" style="1" customWidth="1"/>
    <col min="9220" max="9220" width="14.28515625" style="1" customWidth="1"/>
    <col min="9221" max="9222" width="11.5703125" style="1" customWidth="1"/>
    <col min="9223" max="9223" width="21.85546875" style="1" customWidth="1"/>
    <col min="9224" max="9415" width="11.42578125" style="1"/>
    <col min="9416" max="9416" width="21.85546875" style="1" customWidth="1"/>
    <col min="9417" max="9417" width="13.85546875" style="1" customWidth="1"/>
    <col min="9418" max="9418" width="38.7109375" style="1" customWidth="1"/>
    <col min="9419" max="9419" width="3" style="1" bestFit="1" customWidth="1"/>
    <col min="9420" max="9420" width="32.28515625" style="1" customWidth="1"/>
    <col min="9421" max="9421" width="46.28515625" style="1" customWidth="1"/>
    <col min="9422" max="9422" width="19" style="1" customWidth="1"/>
    <col min="9423" max="9423" width="0" style="1" hidden="1" customWidth="1"/>
    <col min="9424" max="9424" width="17.7109375" style="1" customWidth="1"/>
    <col min="9425" max="9425" width="0" style="1" hidden="1" customWidth="1"/>
    <col min="9426" max="9426" width="22.28515625" style="1" customWidth="1"/>
    <col min="9427" max="9427" width="5.28515625" style="1" customWidth="1"/>
    <col min="9428" max="9428" width="36.28515625" style="1" customWidth="1"/>
    <col min="9429" max="9429" width="5.7109375" style="1" customWidth="1"/>
    <col min="9430" max="9430" width="0" style="1" hidden="1" customWidth="1"/>
    <col min="9431" max="9431" width="20.7109375" style="1" customWidth="1"/>
    <col min="9432" max="9432" width="4.85546875" style="1" customWidth="1"/>
    <col min="9433" max="9433" width="0" style="1" hidden="1" customWidth="1"/>
    <col min="9434" max="9434" width="24.7109375" style="1" customWidth="1"/>
    <col min="9435" max="9435" width="12.28515625" style="1" customWidth="1"/>
    <col min="9436" max="9436" width="0" style="1" hidden="1" customWidth="1"/>
    <col min="9437" max="9437" width="3.42578125" style="1" customWidth="1"/>
    <col min="9438" max="9438" width="0" style="1" hidden="1" customWidth="1"/>
    <col min="9439" max="9439" width="17.7109375" style="1" customWidth="1"/>
    <col min="9440" max="9440" width="3.42578125" style="1" customWidth="1"/>
    <col min="9441" max="9441" width="0" style="1" hidden="1" customWidth="1"/>
    <col min="9442" max="9442" width="23.7109375" style="1" customWidth="1"/>
    <col min="9443" max="9443" width="10" style="1" customWidth="1"/>
    <col min="9444" max="9444" width="0" style="1" hidden="1" customWidth="1"/>
    <col min="9445" max="9446" width="14.7109375" style="1" customWidth="1"/>
    <col min="9447" max="9447" width="12.85546875" style="1" customWidth="1"/>
    <col min="9448" max="9448" width="3.28515625" style="1" customWidth="1"/>
    <col min="9449" max="9449" width="30.28515625" style="1" customWidth="1"/>
    <col min="9450" max="9450" width="5" style="1" customWidth="1"/>
    <col min="9451" max="9451" width="0" style="1" hidden="1" customWidth="1"/>
    <col min="9452" max="9452" width="14.28515625" style="1" customWidth="1"/>
    <col min="9453" max="9453" width="5.7109375" style="1" customWidth="1"/>
    <col min="9454" max="9454" width="0" style="1" hidden="1" customWidth="1"/>
    <col min="9455" max="9455" width="17.28515625" style="1" customWidth="1"/>
    <col min="9456" max="9456" width="12.7109375" style="1" customWidth="1"/>
    <col min="9457" max="9457" width="0" style="1" hidden="1" customWidth="1"/>
    <col min="9458" max="9458" width="5.28515625" style="1" customWidth="1"/>
    <col min="9459" max="9459" width="0" style="1" hidden="1" customWidth="1"/>
    <col min="9460" max="9460" width="17" style="1" customWidth="1"/>
    <col min="9461" max="9461" width="6.28515625" style="1" customWidth="1"/>
    <col min="9462" max="9462" width="0" style="1" hidden="1" customWidth="1"/>
    <col min="9463" max="9463" width="14.28515625" style="1" customWidth="1"/>
    <col min="9464" max="9464" width="7.5703125" style="1" customWidth="1"/>
    <col min="9465" max="9465" width="0" style="1" hidden="1" customWidth="1"/>
    <col min="9466" max="9467" width="14.28515625" style="1" customWidth="1"/>
    <col min="9468" max="9468" width="20.85546875" style="1" customWidth="1"/>
    <col min="9469" max="9469" width="14.42578125" style="1" customWidth="1"/>
    <col min="9470" max="9470" width="15" style="1" customWidth="1"/>
    <col min="9471" max="9471" width="2.7109375" style="1" customWidth="1"/>
    <col min="9472" max="9472" width="11.7109375" style="1" customWidth="1"/>
    <col min="9473" max="9473" width="11.5703125" style="1" customWidth="1"/>
    <col min="9474" max="9474" width="2.28515625" style="1" customWidth="1"/>
    <col min="9475" max="9475" width="41" style="1" customWidth="1"/>
    <col min="9476" max="9476" width="14.28515625" style="1" customWidth="1"/>
    <col min="9477" max="9478" width="11.5703125" style="1" customWidth="1"/>
    <col min="9479" max="9479" width="21.85546875" style="1" customWidth="1"/>
    <col min="9480" max="9671" width="11.42578125" style="1"/>
    <col min="9672" max="9672" width="21.85546875" style="1" customWidth="1"/>
    <col min="9673" max="9673" width="13.85546875" style="1" customWidth="1"/>
    <col min="9674" max="9674" width="38.7109375" style="1" customWidth="1"/>
    <col min="9675" max="9675" width="3" style="1" bestFit="1" customWidth="1"/>
    <col min="9676" max="9676" width="32.28515625" style="1" customWidth="1"/>
    <col min="9677" max="9677" width="46.28515625" style="1" customWidth="1"/>
    <col min="9678" max="9678" width="19" style="1" customWidth="1"/>
    <col min="9679" max="9679" width="0" style="1" hidden="1" customWidth="1"/>
    <col min="9680" max="9680" width="17.7109375" style="1" customWidth="1"/>
    <col min="9681" max="9681" width="0" style="1" hidden="1" customWidth="1"/>
    <col min="9682" max="9682" width="22.28515625" style="1" customWidth="1"/>
    <col min="9683" max="9683" width="5.28515625" style="1" customWidth="1"/>
    <col min="9684" max="9684" width="36.28515625" style="1" customWidth="1"/>
    <col min="9685" max="9685" width="5.7109375" style="1" customWidth="1"/>
    <col min="9686" max="9686" width="0" style="1" hidden="1" customWidth="1"/>
    <col min="9687" max="9687" width="20.7109375" style="1" customWidth="1"/>
    <col min="9688" max="9688" width="4.85546875" style="1" customWidth="1"/>
    <col min="9689" max="9689" width="0" style="1" hidden="1" customWidth="1"/>
    <col min="9690" max="9690" width="24.7109375" style="1" customWidth="1"/>
    <col min="9691" max="9691" width="12.28515625" style="1" customWidth="1"/>
    <col min="9692" max="9692" width="0" style="1" hidden="1" customWidth="1"/>
    <col min="9693" max="9693" width="3.42578125" style="1" customWidth="1"/>
    <col min="9694" max="9694" width="0" style="1" hidden="1" customWidth="1"/>
    <col min="9695" max="9695" width="17.7109375" style="1" customWidth="1"/>
    <col min="9696" max="9696" width="3.42578125" style="1" customWidth="1"/>
    <col min="9697" max="9697" width="0" style="1" hidden="1" customWidth="1"/>
    <col min="9698" max="9698" width="23.7109375" style="1" customWidth="1"/>
    <col min="9699" max="9699" width="10" style="1" customWidth="1"/>
    <col min="9700" max="9700" width="0" style="1" hidden="1" customWidth="1"/>
    <col min="9701" max="9702" width="14.7109375" style="1" customWidth="1"/>
    <col min="9703" max="9703" width="12.85546875" style="1" customWidth="1"/>
    <col min="9704" max="9704" width="3.28515625" style="1" customWidth="1"/>
    <col min="9705" max="9705" width="30.28515625" style="1" customWidth="1"/>
    <col min="9706" max="9706" width="5" style="1" customWidth="1"/>
    <col min="9707" max="9707" width="0" style="1" hidden="1" customWidth="1"/>
    <col min="9708" max="9708" width="14.28515625" style="1" customWidth="1"/>
    <col min="9709" max="9709" width="5.7109375" style="1" customWidth="1"/>
    <col min="9710" max="9710" width="0" style="1" hidden="1" customWidth="1"/>
    <col min="9711" max="9711" width="17.28515625" style="1" customWidth="1"/>
    <col min="9712" max="9712" width="12.7109375" style="1" customWidth="1"/>
    <col min="9713" max="9713" width="0" style="1" hidden="1" customWidth="1"/>
    <col min="9714" max="9714" width="5.28515625" style="1" customWidth="1"/>
    <col min="9715" max="9715" width="0" style="1" hidden="1" customWidth="1"/>
    <col min="9716" max="9716" width="17" style="1" customWidth="1"/>
    <col min="9717" max="9717" width="6.28515625" style="1" customWidth="1"/>
    <col min="9718" max="9718" width="0" style="1" hidden="1" customWidth="1"/>
    <col min="9719" max="9719" width="14.28515625" style="1" customWidth="1"/>
    <col min="9720" max="9720" width="7.5703125" style="1" customWidth="1"/>
    <col min="9721" max="9721" width="0" style="1" hidden="1" customWidth="1"/>
    <col min="9722" max="9723" width="14.28515625" style="1" customWidth="1"/>
    <col min="9724" max="9724" width="20.85546875" style="1" customWidth="1"/>
    <col min="9725" max="9725" width="14.42578125" style="1" customWidth="1"/>
    <col min="9726" max="9726" width="15" style="1" customWidth="1"/>
    <col min="9727" max="9727" width="2.7109375" style="1" customWidth="1"/>
    <col min="9728" max="9728" width="11.7109375" style="1" customWidth="1"/>
    <col min="9729" max="9729" width="11.5703125" style="1" customWidth="1"/>
    <col min="9730" max="9730" width="2.28515625" style="1" customWidth="1"/>
    <col min="9731" max="9731" width="41" style="1" customWidth="1"/>
    <col min="9732" max="9732" width="14.28515625" style="1" customWidth="1"/>
    <col min="9733" max="9734" width="11.5703125" style="1" customWidth="1"/>
    <col min="9735" max="9735" width="21.85546875" style="1" customWidth="1"/>
    <col min="9736" max="9927" width="11.42578125" style="1"/>
    <col min="9928" max="9928" width="21.85546875" style="1" customWidth="1"/>
    <col min="9929" max="9929" width="13.85546875" style="1" customWidth="1"/>
    <col min="9930" max="9930" width="38.7109375" style="1" customWidth="1"/>
    <col min="9931" max="9931" width="3" style="1" bestFit="1" customWidth="1"/>
    <col min="9932" max="9932" width="32.28515625" style="1" customWidth="1"/>
    <col min="9933" max="9933" width="46.28515625" style="1" customWidth="1"/>
    <col min="9934" max="9934" width="19" style="1" customWidth="1"/>
    <col min="9935" max="9935" width="0" style="1" hidden="1" customWidth="1"/>
    <col min="9936" max="9936" width="17.7109375" style="1" customWidth="1"/>
    <col min="9937" max="9937" width="0" style="1" hidden="1" customWidth="1"/>
    <col min="9938" max="9938" width="22.28515625" style="1" customWidth="1"/>
    <col min="9939" max="9939" width="5.28515625" style="1" customWidth="1"/>
    <col min="9940" max="9940" width="36.28515625" style="1" customWidth="1"/>
    <col min="9941" max="9941" width="5.7109375" style="1" customWidth="1"/>
    <col min="9942" max="9942" width="0" style="1" hidden="1" customWidth="1"/>
    <col min="9943" max="9943" width="20.7109375" style="1" customWidth="1"/>
    <col min="9944" max="9944" width="4.85546875" style="1" customWidth="1"/>
    <col min="9945" max="9945" width="0" style="1" hidden="1" customWidth="1"/>
    <col min="9946" max="9946" width="24.7109375" style="1" customWidth="1"/>
    <col min="9947" max="9947" width="12.28515625" style="1" customWidth="1"/>
    <col min="9948" max="9948" width="0" style="1" hidden="1" customWidth="1"/>
    <col min="9949" max="9949" width="3.42578125" style="1" customWidth="1"/>
    <col min="9950" max="9950" width="0" style="1" hidden="1" customWidth="1"/>
    <col min="9951" max="9951" width="17.7109375" style="1" customWidth="1"/>
    <col min="9952" max="9952" width="3.42578125" style="1" customWidth="1"/>
    <col min="9953" max="9953" width="0" style="1" hidden="1" customWidth="1"/>
    <col min="9954" max="9954" width="23.7109375" style="1" customWidth="1"/>
    <col min="9955" max="9955" width="10" style="1" customWidth="1"/>
    <col min="9956" max="9956" width="0" style="1" hidden="1" customWidth="1"/>
    <col min="9957" max="9958" width="14.7109375" style="1" customWidth="1"/>
    <col min="9959" max="9959" width="12.85546875" style="1" customWidth="1"/>
    <col min="9960" max="9960" width="3.28515625" style="1" customWidth="1"/>
    <col min="9961" max="9961" width="30.28515625" style="1" customWidth="1"/>
    <col min="9962" max="9962" width="5" style="1" customWidth="1"/>
    <col min="9963" max="9963" width="0" style="1" hidden="1" customWidth="1"/>
    <col min="9964" max="9964" width="14.28515625" style="1" customWidth="1"/>
    <col min="9965" max="9965" width="5.7109375" style="1" customWidth="1"/>
    <col min="9966" max="9966" width="0" style="1" hidden="1" customWidth="1"/>
    <col min="9967" max="9967" width="17.28515625" style="1" customWidth="1"/>
    <col min="9968" max="9968" width="12.7109375" style="1" customWidth="1"/>
    <col min="9969" max="9969" width="0" style="1" hidden="1" customWidth="1"/>
    <col min="9970" max="9970" width="5.28515625" style="1" customWidth="1"/>
    <col min="9971" max="9971" width="0" style="1" hidden="1" customWidth="1"/>
    <col min="9972" max="9972" width="17" style="1" customWidth="1"/>
    <col min="9973" max="9973" width="6.28515625" style="1" customWidth="1"/>
    <col min="9974" max="9974" width="0" style="1" hidden="1" customWidth="1"/>
    <col min="9975" max="9975" width="14.28515625" style="1" customWidth="1"/>
    <col min="9976" max="9976" width="7.5703125" style="1" customWidth="1"/>
    <col min="9977" max="9977" width="0" style="1" hidden="1" customWidth="1"/>
    <col min="9978" max="9979" width="14.28515625" style="1" customWidth="1"/>
    <col min="9980" max="9980" width="20.85546875" style="1" customWidth="1"/>
    <col min="9981" max="9981" width="14.42578125" style="1" customWidth="1"/>
    <col min="9982" max="9982" width="15" style="1" customWidth="1"/>
    <col min="9983" max="9983" width="2.7109375" style="1" customWidth="1"/>
    <col min="9984" max="9984" width="11.7109375" style="1" customWidth="1"/>
    <col min="9985" max="9985" width="11.5703125" style="1" customWidth="1"/>
    <col min="9986" max="9986" width="2.28515625" style="1" customWidth="1"/>
    <col min="9987" max="9987" width="41" style="1" customWidth="1"/>
    <col min="9988" max="9988" width="14.28515625" style="1" customWidth="1"/>
    <col min="9989" max="9990" width="11.5703125" style="1" customWidth="1"/>
    <col min="9991" max="9991" width="21.85546875" style="1" customWidth="1"/>
    <col min="9992" max="10183" width="11.42578125" style="1"/>
    <col min="10184" max="10184" width="21.85546875" style="1" customWidth="1"/>
    <col min="10185" max="10185" width="13.85546875" style="1" customWidth="1"/>
    <col min="10186" max="10186" width="38.7109375" style="1" customWidth="1"/>
    <col min="10187" max="10187" width="3" style="1" bestFit="1" customWidth="1"/>
    <col min="10188" max="10188" width="32.28515625" style="1" customWidth="1"/>
    <col min="10189" max="10189" width="46.28515625" style="1" customWidth="1"/>
    <col min="10190" max="10190" width="19" style="1" customWidth="1"/>
    <col min="10191" max="10191" width="0" style="1" hidden="1" customWidth="1"/>
    <col min="10192" max="10192" width="17.7109375" style="1" customWidth="1"/>
    <col min="10193" max="10193" width="0" style="1" hidden="1" customWidth="1"/>
    <col min="10194" max="10194" width="22.28515625" style="1" customWidth="1"/>
    <col min="10195" max="10195" width="5.28515625" style="1" customWidth="1"/>
    <col min="10196" max="10196" width="36.28515625" style="1" customWidth="1"/>
    <col min="10197" max="10197" width="5.7109375" style="1" customWidth="1"/>
    <col min="10198" max="10198" width="0" style="1" hidden="1" customWidth="1"/>
    <col min="10199" max="10199" width="20.7109375" style="1" customWidth="1"/>
    <col min="10200" max="10200" width="4.85546875" style="1" customWidth="1"/>
    <col min="10201" max="10201" width="0" style="1" hidden="1" customWidth="1"/>
    <col min="10202" max="10202" width="24.7109375" style="1" customWidth="1"/>
    <col min="10203" max="10203" width="12.28515625" style="1" customWidth="1"/>
    <col min="10204" max="10204" width="0" style="1" hidden="1" customWidth="1"/>
    <col min="10205" max="10205" width="3.42578125" style="1" customWidth="1"/>
    <col min="10206" max="10206" width="0" style="1" hidden="1" customWidth="1"/>
    <col min="10207" max="10207" width="17.7109375" style="1" customWidth="1"/>
    <col min="10208" max="10208" width="3.42578125" style="1" customWidth="1"/>
    <col min="10209" max="10209" width="0" style="1" hidden="1" customWidth="1"/>
    <col min="10210" max="10210" width="23.7109375" style="1" customWidth="1"/>
    <col min="10211" max="10211" width="10" style="1" customWidth="1"/>
    <col min="10212" max="10212" width="0" style="1" hidden="1" customWidth="1"/>
    <col min="10213" max="10214" width="14.7109375" style="1" customWidth="1"/>
    <col min="10215" max="10215" width="12.85546875" style="1" customWidth="1"/>
    <col min="10216" max="10216" width="3.28515625" style="1" customWidth="1"/>
    <col min="10217" max="10217" width="30.28515625" style="1" customWidth="1"/>
    <col min="10218" max="10218" width="5" style="1" customWidth="1"/>
    <col min="10219" max="10219" width="0" style="1" hidden="1" customWidth="1"/>
    <col min="10220" max="10220" width="14.28515625" style="1" customWidth="1"/>
    <col min="10221" max="10221" width="5.7109375" style="1" customWidth="1"/>
    <col min="10222" max="10222" width="0" style="1" hidden="1" customWidth="1"/>
    <col min="10223" max="10223" width="17.28515625" style="1" customWidth="1"/>
    <col min="10224" max="10224" width="12.7109375" style="1" customWidth="1"/>
    <col min="10225" max="10225" width="0" style="1" hidden="1" customWidth="1"/>
    <col min="10226" max="10226" width="5.28515625" style="1" customWidth="1"/>
    <col min="10227" max="10227" width="0" style="1" hidden="1" customWidth="1"/>
    <col min="10228" max="10228" width="17" style="1" customWidth="1"/>
    <col min="10229" max="10229" width="6.28515625" style="1" customWidth="1"/>
    <col min="10230" max="10230" width="0" style="1" hidden="1" customWidth="1"/>
    <col min="10231" max="10231" width="14.28515625" style="1" customWidth="1"/>
    <col min="10232" max="10232" width="7.5703125" style="1" customWidth="1"/>
    <col min="10233" max="10233" width="0" style="1" hidden="1" customWidth="1"/>
    <col min="10234" max="10235" width="14.28515625" style="1" customWidth="1"/>
    <col min="10236" max="10236" width="20.85546875" style="1" customWidth="1"/>
    <col min="10237" max="10237" width="14.42578125" style="1" customWidth="1"/>
    <col min="10238" max="10238" width="15" style="1" customWidth="1"/>
    <col min="10239" max="10239" width="2.7109375" style="1" customWidth="1"/>
    <col min="10240" max="10240" width="11.7109375" style="1" customWidth="1"/>
    <col min="10241" max="10241" width="11.5703125" style="1" customWidth="1"/>
    <col min="10242" max="10242" width="2.28515625" style="1" customWidth="1"/>
    <col min="10243" max="10243" width="41" style="1" customWidth="1"/>
    <col min="10244" max="10244" width="14.28515625" style="1" customWidth="1"/>
    <col min="10245" max="10246" width="11.5703125" style="1" customWidth="1"/>
    <col min="10247" max="10247" width="21.85546875" style="1" customWidth="1"/>
    <col min="10248" max="10439" width="11.42578125" style="1"/>
    <col min="10440" max="10440" width="21.85546875" style="1" customWidth="1"/>
    <col min="10441" max="10441" width="13.85546875" style="1" customWidth="1"/>
    <col min="10442" max="10442" width="38.7109375" style="1" customWidth="1"/>
    <col min="10443" max="10443" width="3" style="1" bestFit="1" customWidth="1"/>
    <col min="10444" max="10444" width="32.28515625" style="1" customWidth="1"/>
    <col min="10445" max="10445" width="46.28515625" style="1" customWidth="1"/>
    <col min="10446" max="10446" width="19" style="1" customWidth="1"/>
    <col min="10447" max="10447" width="0" style="1" hidden="1" customWidth="1"/>
    <col min="10448" max="10448" width="17.7109375" style="1" customWidth="1"/>
    <col min="10449" max="10449" width="0" style="1" hidden="1" customWidth="1"/>
    <col min="10450" max="10450" width="22.28515625" style="1" customWidth="1"/>
    <col min="10451" max="10451" width="5.28515625" style="1" customWidth="1"/>
    <col min="10452" max="10452" width="36.28515625" style="1" customWidth="1"/>
    <col min="10453" max="10453" width="5.7109375" style="1" customWidth="1"/>
    <col min="10454" max="10454" width="0" style="1" hidden="1" customWidth="1"/>
    <col min="10455" max="10455" width="20.7109375" style="1" customWidth="1"/>
    <col min="10456" max="10456" width="4.85546875" style="1" customWidth="1"/>
    <col min="10457" max="10457" width="0" style="1" hidden="1" customWidth="1"/>
    <col min="10458" max="10458" width="24.7109375" style="1" customWidth="1"/>
    <col min="10459" max="10459" width="12.28515625" style="1" customWidth="1"/>
    <col min="10460" max="10460" width="0" style="1" hidden="1" customWidth="1"/>
    <col min="10461" max="10461" width="3.42578125" style="1" customWidth="1"/>
    <col min="10462" max="10462" width="0" style="1" hidden="1" customWidth="1"/>
    <col min="10463" max="10463" width="17.7109375" style="1" customWidth="1"/>
    <col min="10464" max="10464" width="3.42578125" style="1" customWidth="1"/>
    <col min="10465" max="10465" width="0" style="1" hidden="1" customWidth="1"/>
    <col min="10466" max="10466" width="23.7109375" style="1" customWidth="1"/>
    <col min="10467" max="10467" width="10" style="1" customWidth="1"/>
    <col min="10468" max="10468" width="0" style="1" hidden="1" customWidth="1"/>
    <col min="10469" max="10470" width="14.7109375" style="1" customWidth="1"/>
    <col min="10471" max="10471" width="12.85546875" style="1" customWidth="1"/>
    <col min="10472" max="10472" width="3.28515625" style="1" customWidth="1"/>
    <col min="10473" max="10473" width="30.28515625" style="1" customWidth="1"/>
    <col min="10474" max="10474" width="5" style="1" customWidth="1"/>
    <col min="10475" max="10475" width="0" style="1" hidden="1" customWidth="1"/>
    <col min="10476" max="10476" width="14.28515625" style="1" customWidth="1"/>
    <col min="10477" max="10477" width="5.7109375" style="1" customWidth="1"/>
    <col min="10478" max="10478" width="0" style="1" hidden="1" customWidth="1"/>
    <col min="10479" max="10479" width="17.28515625" style="1" customWidth="1"/>
    <col min="10480" max="10480" width="12.7109375" style="1" customWidth="1"/>
    <col min="10481" max="10481" width="0" style="1" hidden="1" customWidth="1"/>
    <col min="10482" max="10482" width="5.28515625" style="1" customWidth="1"/>
    <col min="10483" max="10483" width="0" style="1" hidden="1" customWidth="1"/>
    <col min="10484" max="10484" width="17" style="1" customWidth="1"/>
    <col min="10485" max="10485" width="6.28515625" style="1" customWidth="1"/>
    <col min="10486" max="10486" width="0" style="1" hidden="1" customWidth="1"/>
    <col min="10487" max="10487" width="14.28515625" style="1" customWidth="1"/>
    <col min="10488" max="10488" width="7.5703125" style="1" customWidth="1"/>
    <col min="10489" max="10489" width="0" style="1" hidden="1" customWidth="1"/>
    <col min="10490" max="10491" width="14.28515625" style="1" customWidth="1"/>
    <col min="10492" max="10492" width="20.85546875" style="1" customWidth="1"/>
    <col min="10493" max="10493" width="14.42578125" style="1" customWidth="1"/>
    <col min="10494" max="10494" width="15" style="1" customWidth="1"/>
    <col min="10495" max="10495" width="2.7109375" style="1" customWidth="1"/>
    <col min="10496" max="10496" width="11.7109375" style="1" customWidth="1"/>
    <col min="10497" max="10497" width="11.5703125" style="1" customWidth="1"/>
    <col min="10498" max="10498" width="2.28515625" style="1" customWidth="1"/>
    <col min="10499" max="10499" width="41" style="1" customWidth="1"/>
    <col min="10500" max="10500" width="14.28515625" style="1" customWidth="1"/>
    <col min="10501" max="10502" width="11.5703125" style="1" customWidth="1"/>
    <col min="10503" max="10503" width="21.85546875" style="1" customWidth="1"/>
    <col min="10504" max="10695" width="11.42578125" style="1"/>
    <col min="10696" max="10696" width="21.85546875" style="1" customWidth="1"/>
    <col min="10697" max="10697" width="13.85546875" style="1" customWidth="1"/>
    <col min="10698" max="10698" width="38.7109375" style="1" customWidth="1"/>
    <col min="10699" max="10699" width="3" style="1" bestFit="1" customWidth="1"/>
    <col min="10700" max="10700" width="32.28515625" style="1" customWidth="1"/>
    <col min="10701" max="10701" width="46.28515625" style="1" customWidth="1"/>
    <col min="10702" max="10702" width="19" style="1" customWidth="1"/>
    <col min="10703" max="10703" width="0" style="1" hidden="1" customWidth="1"/>
    <col min="10704" max="10704" width="17.7109375" style="1" customWidth="1"/>
    <col min="10705" max="10705" width="0" style="1" hidden="1" customWidth="1"/>
    <col min="10706" max="10706" width="22.28515625" style="1" customWidth="1"/>
    <col min="10707" max="10707" width="5.28515625" style="1" customWidth="1"/>
    <col min="10708" max="10708" width="36.28515625" style="1" customWidth="1"/>
    <col min="10709" max="10709" width="5.7109375" style="1" customWidth="1"/>
    <col min="10710" max="10710" width="0" style="1" hidden="1" customWidth="1"/>
    <col min="10711" max="10711" width="20.7109375" style="1" customWidth="1"/>
    <col min="10712" max="10712" width="4.85546875" style="1" customWidth="1"/>
    <col min="10713" max="10713" width="0" style="1" hidden="1" customWidth="1"/>
    <col min="10714" max="10714" width="24.7109375" style="1" customWidth="1"/>
    <col min="10715" max="10715" width="12.28515625" style="1" customWidth="1"/>
    <col min="10716" max="10716" width="0" style="1" hidden="1" customWidth="1"/>
    <col min="10717" max="10717" width="3.42578125" style="1" customWidth="1"/>
    <col min="10718" max="10718" width="0" style="1" hidden="1" customWidth="1"/>
    <col min="10719" max="10719" width="17.7109375" style="1" customWidth="1"/>
    <col min="10720" max="10720" width="3.42578125" style="1" customWidth="1"/>
    <col min="10721" max="10721" width="0" style="1" hidden="1" customWidth="1"/>
    <col min="10722" max="10722" width="23.7109375" style="1" customWidth="1"/>
    <col min="10723" max="10723" width="10" style="1" customWidth="1"/>
    <col min="10724" max="10724" width="0" style="1" hidden="1" customWidth="1"/>
    <col min="10725" max="10726" width="14.7109375" style="1" customWidth="1"/>
    <col min="10727" max="10727" width="12.85546875" style="1" customWidth="1"/>
    <col min="10728" max="10728" width="3.28515625" style="1" customWidth="1"/>
    <col min="10729" max="10729" width="30.28515625" style="1" customWidth="1"/>
    <col min="10730" max="10730" width="5" style="1" customWidth="1"/>
    <col min="10731" max="10731" width="0" style="1" hidden="1" customWidth="1"/>
    <col min="10732" max="10732" width="14.28515625" style="1" customWidth="1"/>
    <col min="10733" max="10733" width="5.7109375" style="1" customWidth="1"/>
    <col min="10734" max="10734" width="0" style="1" hidden="1" customWidth="1"/>
    <col min="10735" max="10735" width="17.28515625" style="1" customWidth="1"/>
    <col min="10736" max="10736" width="12.7109375" style="1" customWidth="1"/>
    <col min="10737" max="10737" width="0" style="1" hidden="1" customWidth="1"/>
    <col min="10738" max="10738" width="5.28515625" style="1" customWidth="1"/>
    <col min="10739" max="10739" width="0" style="1" hidden="1" customWidth="1"/>
    <col min="10740" max="10740" width="17" style="1" customWidth="1"/>
    <col min="10741" max="10741" width="6.28515625" style="1" customWidth="1"/>
    <col min="10742" max="10742" width="0" style="1" hidden="1" customWidth="1"/>
    <col min="10743" max="10743" width="14.28515625" style="1" customWidth="1"/>
    <col min="10744" max="10744" width="7.5703125" style="1" customWidth="1"/>
    <col min="10745" max="10745" width="0" style="1" hidden="1" customWidth="1"/>
    <col min="10746" max="10747" width="14.28515625" style="1" customWidth="1"/>
    <col min="10748" max="10748" width="20.85546875" style="1" customWidth="1"/>
    <col min="10749" max="10749" width="14.42578125" style="1" customWidth="1"/>
    <col min="10750" max="10750" width="15" style="1" customWidth="1"/>
    <col min="10751" max="10751" width="2.7109375" style="1" customWidth="1"/>
    <col min="10752" max="10752" width="11.7109375" style="1" customWidth="1"/>
    <col min="10753" max="10753" width="11.5703125" style="1" customWidth="1"/>
    <col min="10754" max="10754" width="2.28515625" style="1" customWidth="1"/>
    <col min="10755" max="10755" width="41" style="1" customWidth="1"/>
    <col min="10756" max="10756" width="14.28515625" style="1" customWidth="1"/>
    <col min="10757" max="10758" width="11.5703125" style="1" customWidth="1"/>
    <col min="10759" max="10759" width="21.85546875" style="1" customWidth="1"/>
    <col min="10760" max="10951" width="11.42578125" style="1"/>
    <col min="10952" max="10952" width="21.85546875" style="1" customWidth="1"/>
    <col min="10953" max="10953" width="13.85546875" style="1" customWidth="1"/>
    <col min="10954" max="10954" width="38.7109375" style="1" customWidth="1"/>
    <col min="10955" max="10955" width="3" style="1" bestFit="1" customWidth="1"/>
    <col min="10956" max="10956" width="32.28515625" style="1" customWidth="1"/>
    <col min="10957" max="10957" width="46.28515625" style="1" customWidth="1"/>
    <col min="10958" max="10958" width="19" style="1" customWidth="1"/>
    <col min="10959" max="10959" width="0" style="1" hidden="1" customWidth="1"/>
    <col min="10960" max="10960" width="17.7109375" style="1" customWidth="1"/>
    <col min="10961" max="10961" width="0" style="1" hidden="1" customWidth="1"/>
    <col min="10962" max="10962" width="22.28515625" style="1" customWidth="1"/>
    <col min="10963" max="10963" width="5.28515625" style="1" customWidth="1"/>
    <col min="10964" max="10964" width="36.28515625" style="1" customWidth="1"/>
    <col min="10965" max="10965" width="5.7109375" style="1" customWidth="1"/>
    <col min="10966" max="10966" width="0" style="1" hidden="1" customWidth="1"/>
    <col min="10967" max="10967" width="20.7109375" style="1" customWidth="1"/>
    <col min="10968" max="10968" width="4.85546875" style="1" customWidth="1"/>
    <col min="10969" max="10969" width="0" style="1" hidden="1" customWidth="1"/>
    <col min="10970" max="10970" width="24.7109375" style="1" customWidth="1"/>
    <col min="10971" max="10971" width="12.28515625" style="1" customWidth="1"/>
    <col min="10972" max="10972" width="0" style="1" hidden="1" customWidth="1"/>
    <col min="10973" max="10973" width="3.42578125" style="1" customWidth="1"/>
    <col min="10974" max="10974" width="0" style="1" hidden="1" customWidth="1"/>
    <col min="10975" max="10975" width="17.7109375" style="1" customWidth="1"/>
    <col min="10976" max="10976" width="3.42578125" style="1" customWidth="1"/>
    <col min="10977" max="10977" width="0" style="1" hidden="1" customWidth="1"/>
    <col min="10978" max="10978" width="23.7109375" style="1" customWidth="1"/>
    <col min="10979" max="10979" width="10" style="1" customWidth="1"/>
    <col min="10980" max="10980" width="0" style="1" hidden="1" customWidth="1"/>
    <col min="10981" max="10982" width="14.7109375" style="1" customWidth="1"/>
    <col min="10983" max="10983" width="12.85546875" style="1" customWidth="1"/>
    <col min="10984" max="10984" width="3.28515625" style="1" customWidth="1"/>
    <col min="10985" max="10985" width="30.28515625" style="1" customWidth="1"/>
    <col min="10986" max="10986" width="5" style="1" customWidth="1"/>
    <col min="10987" max="10987" width="0" style="1" hidden="1" customWidth="1"/>
    <col min="10988" max="10988" width="14.28515625" style="1" customWidth="1"/>
    <col min="10989" max="10989" width="5.7109375" style="1" customWidth="1"/>
    <col min="10990" max="10990" width="0" style="1" hidden="1" customWidth="1"/>
    <col min="10991" max="10991" width="17.28515625" style="1" customWidth="1"/>
    <col min="10992" max="10992" width="12.7109375" style="1" customWidth="1"/>
    <col min="10993" max="10993" width="0" style="1" hidden="1" customWidth="1"/>
    <col min="10994" max="10994" width="5.28515625" style="1" customWidth="1"/>
    <col min="10995" max="10995" width="0" style="1" hidden="1" customWidth="1"/>
    <col min="10996" max="10996" width="17" style="1" customWidth="1"/>
    <col min="10997" max="10997" width="6.28515625" style="1" customWidth="1"/>
    <col min="10998" max="10998" width="0" style="1" hidden="1" customWidth="1"/>
    <col min="10999" max="10999" width="14.28515625" style="1" customWidth="1"/>
    <col min="11000" max="11000" width="7.5703125" style="1" customWidth="1"/>
    <col min="11001" max="11001" width="0" style="1" hidden="1" customWidth="1"/>
    <col min="11002" max="11003" width="14.28515625" style="1" customWidth="1"/>
    <col min="11004" max="11004" width="20.85546875" style="1" customWidth="1"/>
    <col min="11005" max="11005" width="14.42578125" style="1" customWidth="1"/>
    <col min="11006" max="11006" width="15" style="1" customWidth="1"/>
    <col min="11007" max="11007" width="2.7109375" style="1" customWidth="1"/>
    <col min="11008" max="11008" width="11.7109375" style="1" customWidth="1"/>
    <col min="11009" max="11009" width="11.5703125" style="1" customWidth="1"/>
    <col min="11010" max="11010" width="2.28515625" style="1" customWidth="1"/>
    <col min="11011" max="11011" width="41" style="1" customWidth="1"/>
    <col min="11012" max="11012" width="14.28515625" style="1" customWidth="1"/>
    <col min="11013" max="11014" width="11.5703125" style="1" customWidth="1"/>
    <col min="11015" max="11015" width="21.85546875" style="1" customWidth="1"/>
    <col min="11016" max="11207" width="11.42578125" style="1"/>
    <col min="11208" max="11208" width="21.85546875" style="1" customWidth="1"/>
    <col min="11209" max="11209" width="13.85546875" style="1" customWidth="1"/>
    <col min="11210" max="11210" width="38.7109375" style="1" customWidth="1"/>
    <col min="11211" max="11211" width="3" style="1" bestFit="1" customWidth="1"/>
    <col min="11212" max="11212" width="32.28515625" style="1" customWidth="1"/>
    <col min="11213" max="11213" width="46.28515625" style="1" customWidth="1"/>
    <col min="11214" max="11214" width="19" style="1" customWidth="1"/>
    <col min="11215" max="11215" width="0" style="1" hidden="1" customWidth="1"/>
    <col min="11216" max="11216" width="17.7109375" style="1" customWidth="1"/>
    <col min="11217" max="11217" width="0" style="1" hidden="1" customWidth="1"/>
    <col min="11218" max="11218" width="22.28515625" style="1" customWidth="1"/>
    <col min="11219" max="11219" width="5.28515625" style="1" customWidth="1"/>
    <col min="11220" max="11220" width="36.28515625" style="1" customWidth="1"/>
    <col min="11221" max="11221" width="5.7109375" style="1" customWidth="1"/>
    <col min="11222" max="11222" width="0" style="1" hidden="1" customWidth="1"/>
    <col min="11223" max="11223" width="20.7109375" style="1" customWidth="1"/>
    <col min="11224" max="11224" width="4.85546875" style="1" customWidth="1"/>
    <col min="11225" max="11225" width="0" style="1" hidden="1" customWidth="1"/>
    <col min="11226" max="11226" width="24.7109375" style="1" customWidth="1"/>
    <col min="11227" max="11227" width="12.28515625" style="1" customWidth="1"/>
    <col min="11228" max="11228" width="0" style="1" hidden="1" customWidth="1"/>
    <col min="11229" max="11229" width="3.42578125" style="1" customWidth="1"/>
    <col min="11230" max="11230" width="0" style="1" hidden="1" customWidth="1"/>
    <col min="11231" max="11231" width="17.7109375" style="1" customWidth="1"/>
    <col min="11232" max="11232" width="3.42578125" style="1" customWidth="1"/>
    <col min="11233" max="11233" width="0" style="1" hidden="1" customWidth="1"/>
    <col min="11234" max="11234" width="23.7109375" style="1" customWidth="1"/>
    <col min="11235" max="11235" width="10" style="1" customWidth="1"/>
    <col min="11236" max="11236" width="0" style="1" hidden="1" customWidth="1"/>
    <col min="11237" max="11238" width="14.7109375" style="1" customWidth="1"/>
    <col min="11239" max="11239" width="12.85546875" style="1" customWidth="1"/>
    <col min="11240" max="11240" width="3.28515625" style="1" customWidth="1"/>
    <col min="11241" max="11241" width="30.28515625" style="1" customWidth="1"/>
    <col min="11242" max="11242" width="5" style="1" customWidth="1"/>
    <col min="11243" max="11243" width="0" style="1" hidden="1" customWidth="1"/>
    <col min="11244" max="11244" width="14.28515625" style="1" customWidth="1"/>
    <col min="11245" max="11245" width="5.7109375" style="1" customWidth="1"/>
    <col min="11246" max="11246" width="0" style="1" hidden="1" customWidth="1"/>
    <col min="11247" max="11247" width="17.28515625" style="1" customWidth="1"/>
    <col min="11248" max="11248" width="12.7109375" style="1" customWidth="1"/>
    <col min="11249" max="11249" width="0" style="1" hidden="1" customWidth="1"/>
    <col min="11250" max="11250" width="5.28515625" style="1" customWidth="1"/>
    <col min="11251" max="11251" width="0" style="1" hidden="1" customWidth="1"/>
    <col min="11252" max="11252" width="17" style="1" customWidth="1"/>
    <col min="11253" max="11253" width="6.28515625" style="1" customWidth="1"/>
    <col min="11254" max="11254" width="0" style="1" hidden="1" customWidth="1"/>
    <col min="11255" max="11255" width="14.28515625" style="1" customWidth="1"/>
    <col min="11256" max="11256" width="7.5703125" style="1" customWidth="1"/>
    <col min="11257" max="11257" width="0" style="1" hidden="1" customWidth="1"/>
    <col min="11258" max="11259" width="14.28515625" style="1" customWidth="1"/>
    <col min="11260" max="11260" width="20.85546875" style="1" customWidth="1"/>
    <col min="11261" max="11261" width="14.42578125" style="1" customWidth="1"/>
    <col min="11262" max="11262" width="15" style="1" customWidth="1"/>
    <col min="11263" max="11263" width="2.7109375" style="1" customWidth="1"/>
    <col min="11264" max="11264" width="11.7109375" style="1" customWidth="1"/>
    <col min="11265" max="11265" width="11.5703125" style="1" customWidth="1"/>
    <col min="11266" max="11266" width="2.28515625" style="1" customWidth="1"/>
    <col min="11267" max="11267" width="41" style="1" customWidth="1"/>
    <col min="11268" max="11268" width="14.28515625" style="1" customWidth="1"/>
    <col min="11269" max="11270" width="11.5703125" style="1" customWidth="1"/>
    <col min="11271" max="11271" width="21.85546875" style="1" customWidth="1"/>
    <col min="11272" max="11463" width="11.42578125" style="1"/>
    <col min="11464" max="11464" width="21.85546875" style="1" customWidth="1"/>
    <col min="11465" max="11465" width="13.85546875" style="1" customWidth="1"/>
    <col min="11466" max="11466" width="38.7109375" style="1" customWidth="1"/>
    <col min="11467" max="11467" width="3" style="1" bestFit="1" customWidth="1"/>
    <col min="11468" max="11468" width="32.28515625" style="1" customWidth="1"/>
    <col min="11469" max="11469" width="46.28515625" style="1" customWidth="1"/>
    <col min="11470" max="11470" width="19" style="1" customWidth="1"/>
    <col min="11471" max="11471" width="0" style="1" hidden="1" customWidth="1"/>
    <col min="11472" max="11472" width="17.7109375" style="1" customWidth="1"/>
    <col min="11473" max="11473" width="0" style="1" hidden="1" customWidth="1"/>
    <col min="11474" max="11474" width="22.28515625" style="1" customWidth="1"/>
    <col min="11475" max="11475" width="5.28515625" style="1" customWidth="1"/>
    <col min="11476" max="11476" width="36.28515625" style="1" customWidth="1"/>
    <col min="11477" max="11477" width="5.7109375" style="1" customWidth="1"/>
    <col min="11478" max="11478" width="0" style="1" hidden="1" customWidth="1"/>
    <col min="11479" max="11479" width="20.7109375" style="1" customWidth="1"/>
    <col min="11480" max="11480" width="4.85546875" style="1" customWidth="1"/>
    <col min="11481" max="11481" width="0" style="1" hidden="1" customWidth="1"/>
    <col min="11482" max="11482" width="24.7109375" style="1" customWidth="1"/>
    <col min="11483" max="11483" width="12.28515625" style="1" customWidth="1"/>
    <col min="11484" max="11484" width="0" style="1" hidden="1" customWidth="1"/>
    <col min="11485" max="11485" width="3.42578125" style="1" customWidth="1"/>
    <col min="11486" max="11486" width="0" style="1" hidden="1" customWidth="1"/>
    <col min="11487" max="11487" width="17.7109375" style="1" customWidth="1"/>
    <col min="11488" max="11488" width="3.42578125" style="1" customWidth="1"/>
    <col min="11489" max="11489" width="0" style="1" hidden="1" customWidth="1"/>
    <col min="11490" max="11490" width="23.7109375" style="1" customWidth="1"/>
    <col min="11491" max="11491" width="10" style="1" customWidth="1"/>
    <col min="11492" max="11492" width="0" style="1" hidden="1" customWidth="1"/>
    <col min="11493" max="11494" width="14.7109375" style="1" customWidth="1"/>
    <col min="11495" max="11495" width="12.85546875" style="1" customWidth="1"/>
    <col min="11496" max="11496" width="3.28515625" style="1" customWidth="1"/>
    <col min="11497" max="11497" width="30.28515625" style="1" customWidth="1"/>
    <col min="11498" max="11498" width="5" style="1" customWidth="1"/>
    <col min="11499" max="11499" width="0" style="1" hidden="1" customWidth="1"/>
    <col min="11500" max="11500" width="14.28515625" style="1" customWidth="1"/>
    <col min="11501" max="11501" width="5.7109375" style="1" customWidth="1"/>
    <col min="11502" max="11502" width="0" style="1" hidden="1" customWidth="1"/>
    <col min="11503" max="11503" width="17.28515625" style="1" customWidth="1"/>
    <col min="11504" max="11504" width="12.7109375" style="1" customWidth="1"/>
    <col min="11505" max="11505" width="0" style="1" hidden="1" customWidth="1"/>
    <col min="11506" max="11506" width="5.28515625" style="1" customWidth="1"/>
    <col min="11507" max="11507" width="0" style="1" hidden="1" customWidth="1"/>
    <col min="11508" max="11508" width="17" style="1" customWidth="1"/>
    <col min="11509" max="11509" width="6.28515625" style="1" customWidth="1"/>
    <col min="11510" max="11510" width="0" style="1" hidden="1" customWidth="1"/>
    <col min="11511" max="11511" width="14.28515625" style="1" customWidth="1"/>
    <col min="11512" max="11512" width="7.5703125" style="1" customWidth="1"/>
    <col min="11513" max="11513" width="0" style="1" hidden="1" customWidth="1"/>
    <col min="11514" max="11515" width="14.28515625" style="1" customWidth="1"/>
    <col min="11516" max="11516" width="20.85546875" style="1" customWidth="1"/>
    <col min="11517" max="11517" width="14.42578125" style="1" customWidth="1"/>
    <col min="11518" max="11518" width="15" style="1" customWidth="1"/>
    <col min="11519" max="11519" width="2.7109375" style="1" customWidth="1"/>
    <col min="11520" max="11520" width="11.7109375" style="1" customWidth="1"/>
    <col min="11521" max="11521" width="11.5703125" style="1" customWidth="1"/>
    <col min="11522" max="11522" width="2.28515625" style="1" customWidth="1"/>
    <col min="11523" max="11523" width="41" style="1" customWidth="1"/>
    <col min="11524" max="11524" width="14.28515625" style="1" customWidth="1"/>
    <col min="11525" max="11526" width="11.5703125" style="1" customWidth="1"/>
    <col min="11527" max="11527" width="21.85546875" style="1" customWidth="1"/>
    <col min="11528" max="11719" width="11.42578125" style="1"/>
    <col min="11720" max="11720" width="21.85546875" style="1" customWidth="1"/>
    <col min="11721" max="11721" width="13.85546875" style="1" customWidth="1"/>
    <col min="11722" max="11722" width="38.7109375" style="1" customWidth="1"/>
    <col min="11723" max="11723" width="3" style="1" bestFit="1" customWidth="1"/>
    <col min="11724" max="11724" width="32.28515625" style="1" customWidth="1"/>
    <col min="11725" max="11725" width="46.28515625" style="1" customWidth="1"/>
    <col min="11726" max="11726" width="19" style="1" customWidth="1"/>
    <col min="11727" max="11727" width="0" style="1" hidden="1" customWidth="1"/>
    <col min="11728" max="11728" width="17.7109375" style="1" customWidth="1"/>
    <col min="11729" max="11729" width="0" style="1" hidden="1" customWidth="1"/>
    <col min="11730" max="11730" width="22.28515625" style="1" customWidth="1"/>
    <col min="11731" max="11731" width="5.28515625" style="1" customWidth="1"/>
    <col min="11732" max="11732" width="36.28515625" style="1" customWidth="1"/>
    <col min="11733" max="11733" width="5.7109375" style="1" customWidth="1"/>
    <col min="11734" max="11734" width="0" style="1" hidden="1" customWidth="1"/>
    <col min="11735" max="11735" width="20.7109375" style="1" customWidth="1"/>
    <col min="11736" max="11736" width="4.85546875" style="1" customWidth="1"/>
    <col min="11737" max="11737" width="0" style="1" hidden="1" customWidth="1"/>
    <col min="11738" max="11738" width="24.7109375" style="1" customWidth="1"/>
    <col min="11739" max="11739" width="12.28515625" style="1" customWidth="1"/>
    <col min="11740" max="11740" width="0" style="1" hidden="1" customWidth="1"/>
    <col min="11741" max="11741" width="3.42578125" style="1" customWidth="1"/>
    <col min="11742" max="11742" width="0" style="1" hidden="1" customWidth="1"/>
    <col min="11743" max="11743" width="17.7109375" style="1" customWidth="1"/>
    <col min="11744" max="11744" width="3.42578125" style="1" customWidth="1"/>
    <col min="11745" max="11745" width="0" style="1" hidden="1" customWidth="1"/>
    <col min="11746" max="11746" width="23.7109375" style="1" customWidth="1"/>
    <col min="11747" max="11747" width="10" style="1" customWidth="1"/>
    <col min="11748" max="11748" width="0" style="1" hidden="1" customWidth="1"/>
    <col min="11749" max="11750" width="14.7109375" style="1" customWidth="1"/>
    <col min="11751" max="11751" width="12.85546875" style="1" customWidth="1"/>
    <col min="11752" max="11752" width="3.28515625" style="1" customWidth="1"/>
    <col min="11753" max="11753" width="30.28515625" style="1" customWidth="1"/>
    <col min="11754" max="11754" width="5" style="1" customWidth="1"/>
    <col min="11755" max="11755" width="0" style="1" hidden="1" customWidth="1"/>
    <col min="11756" max="11756" width="14.28515625" style="1" customWidth="1"/>
    <col min="11757" max="11757" width="5.7109375" style="1" customWidth="1"/>
    <col min="11758" max="11758" width="0" style="1" hidden="1" customWidth="1"/>
    <col min="11759" max="11759" width="17.28515625" style="1" customWidth="1"/>
    <col min="11760" max="11760" width="12.7109375" style="1" customWidth="1"/>
    <col min="11761" max="11761" width="0" style="1" hidden="1" customWidth="1"/>
    <col min="11762" max="11762" width="5.28515625" style="1" customWidth="1"/>
    <col min="11763" max="11763" width="0" style="1" hidden="1" customWidth="1"/>
    <col min="11764" max="11764" width="17" style="1" customWidth="1"/>
    <col min="11765" max="11765" width="6.28515625" style="1" customWidth="1"/>
    <col min="11766" max="11766" width="0" style="1" hidden="1" customWidth="1"/>
    <col min="11767" max="11767" width="14.28515625" style="1" customWidth="1"/>
    <col min="11768" max="11768" width="7.5703125" style="1" customWidth="1"/>
    <col min="11769" max="11769" width="0" style="1" hidden="1" customWidth="1"/>
    <col min="11770" max="11771" width="14.28515625" style="1" customWidth="1"/>
    <col min="11772" max="11772" width="20.85546875" style="1" customWidth="1"/>
    <col min="11773" max="11773" width="14.42578125" style="1" customWidth="1"/>
    <col min="11774" max="11774" width="15" style="1" customWidth="1"/>
    <col min="11775" max="11775" width="2.7109375" style="1" customWidth="1"/>
    <col min="11776" max="11776" width="11.7109375" style="1" customWidth="1"/>
    <col min="11777" max="11777" width="11.5703125" style="1" customWidth="1"/>
    <col min="11778" max="11778" width="2.28515625" style="1" customWidth="1"/>
    <col min="11779" max="11779" width="41" style="1" customWidth="1"/>
    <col min="11780" max="11780" width="14.28515625" style="1" customWidth="1"/>
    <col min="11781" max="11782" width="11.5703125" style="1" customWidth="1"/>
    <col min="11783" max="11783" width="21.85546875" style="1" customWidth="1"/>
    <col min="11784" max="11975" width="11.42578125" style="1"/>
    <col min="11976" max="11976" width="21.85546875" style="1" customWidth="1"/>
    <col min="11977" max="11977" width="13.85546875" style="1" customWidth="1"/>
    <col min="11978" max="11978" width="38.7109375" style="1" customWidth="1"/>
    <col min="11979" max="11979" width="3" style="1" bestFit="1" customWidth="1"/>
    <col min="11980" max="11980" width="32.28515625" style="1" customWidth="1"/>
    <col min="11981" max="11981" width="46.28515625" style="1" customWidth="1"/>
    <col min="11982" max="11982" width="19" style="1" customWidth="1"/>
    <col min="11983" max="11983" width="0" style="1" hidden="1" customWidth="1"/>
    <col min="11984" max="11984" width="17.7109375" style="1" customWidth="1"/>
    <col min="11985" max="11985" width="0" style="1" hidden="1" customWidth="1"/>
    <col min="11986" max="11986" width="22.28515625" style="1" customWidth="1"/>
    <col min="11987" max="11987" width="5.28515625" style="1" customWidth="1"/>
    <col min="11988" max="11988" width="36.28515625" style="1" customWidth="1"/>
    <col min="11989" max="11989" width="5.7109375" style="1" customWidth="1"/>
    <col min="11990" max="11990" width="0" style="1" hidden="1" customWidth="1"/>
    <col min="11991" max="11991" width="20.7109375" style="1" customWidth="1"/>
    <col min="11992" max="11992" width="4.85546875" style="1" customWidth="1"/>
    <col min="11993" max="11993" width="0" style="1" hidden="1" customWidth="1"/>
    <col min="11994" max="11994" width="24.7109375" style="1" customWidth="1"/>
    <col min="11995" max="11995" width="12.28515625" style="1" customWidth="1"/>
    <col min="11996" max="11996" width="0" style="1" hidden="1" customWidth="1"/>
    <col min="11997" max="11997" width="3.42578125" style="1" customWidth="1"/>
    <col min="11998" max="11998" width="0" style="1" hidden="1" customWidth="1"/>
    <col min="11999" max="11999" width="17.7109375" style="1" customWidth="1"/>
    <col min="12000" max="12000" width="3.42578125" style="1" customWidth="1"/>
    <col min="12001" max="12001" width="0" style="1" hidden="1" customWidth="1"/>
    <col min="12002" max="12002" width="23.7109375" style="1" customWidth="1"/>
    <col min="12003" max="12003" width="10" style="1" customWidth="1"/>
    <col min="12004" max="12004" width="0" style="1" hidden="1" customWidth="1"/>
    <col min="12005" max="12006" width="14.7109375" style="1" customWidth="1"/>
    <col min="12007" max="12007" width="12.85546875" style="1" customWidth="1"/>
    <col min="12008" max="12008" width="3.28515625" style="1" customWidth="1"/>
    <col min="12009" max="12009" width="30.28515625" style="1" customWidth="1"/>
    <col min="12010" max="12010" width="5" style="1" customWidth="1"/>
    <col min="12011" max="12011" width="0" style="1" hidden="1" customWidth="1"/>
    <col min="12012" max="12012" width="14.28515625" style="1" customWidth="1"/>
    <col min="12013" max="12013" width="5.7109375" style="1" customWidth="1"/>
    <col min="12014" max="12014" width="0" style="1" hidden="1" customWidth="1"/>
    <col min="12015" max="12015" width="17.28515625" style="1" customWidth="1"/>
    <col min="12016" max="12016" width="12.7109375" style="1" customWidth="1"/>
    <col min="12017" max="12017" width="0" style="1" hidden="1" customWidth="1"/>
    <col min="12018" max="12018" width="5.28515625" style="1" customWidth="1"/>
    <col min="12019" max="12019" width="0" style="1" hidden="1" customWidth="1"/>
    <col min="12020" max="12020" width="17" style="1" customWidth="1"/>
    <col min="12021" max="12021" width="6.28515625" style="1" customWidth="1"/>
    <col min="12022" max="12022" width="0" style="1" hidden="1" customWidth="1"/>
    <col min="12023" max="12023" width="14.28515625" style="1" customWidth="1"/>
    <col min="12024" max="12024" width="7.5703125" style="1" customWidth="1"/>
    <col min="12025" max="12025" width="0" style="1" hidden="1" customWidth="1"/>
    <col min="12026" max="12027" width="14.28515625" style="1" customWidth="1"/>
    <col min="12028" max="12028" width="20.85546875" style="1" customWidth="1"/>
    <col min="12029" max="12029" width="14.42578125" style="1" customWidth="1"/>
    <col min="12030" max="12030" width="15" style="1" customWidth="1"/>
    <col min="12031" max="12031" width="2.7109375" style="1" customWidth="1"/>
    <col min="12032" max="12032" width="11.7109375" style="1" customWidth="1"/>
    <col min="12033" max="12033" width="11.5703125" style="1" customWidth="1"/>
    <col min="12034" max="12034" width="2.28515625" style="1" customWidth="1"/>
    <col min="12035" max="12035" width="41" style="1" customWidth="1"/>
    <col min="12036" max="12036" width="14.28515625" style="1" customWidth="1"/>
    <col min="12037" max="12038" width="11.5703125" style="1" customWidth="1"/>
    <col min="12039" max="12039" width="21.85546875" style="1" customWidth="1"/>
    <col min="12040" max="12231" width="11.42578125" style="1"/>
    <col min="12232" max="12232" width="21.85546875" style="1" customWidth="1"/>
    <col min="12233" max="12233" width="13.85546875" style="1" customWidth="1"/>
    <col min="12234" max="12234" width="38.7109375" style="1" customWidth="1"/>
    <col min="12235" max="12235" width="3" style="1" bestFit="1" customWidth="1"/>
    <col min="12236" max="12236" width="32.28515625" style="1" customWidth="1"/>
    <col min="12237" max="12237" width="46.28515625" style="1" customWidth="1"/>
    <col min="12238" max="12238" width="19" style="1" customWidth="1"/>
    <col min="12239" max="12239" width="0" style="1" hidden="1" customWidth="1"/>
    <col min="12240" max="12240" width="17.7109375" style="1" customWidth="1"/>
    <col min="12241" max="12241" width="0" style="1" hidden="1" customWidth="1"/>
    <col min="12242" max="12242" width="22.28515625" style="1" customWidth="1"/>
    <col min="12243" max="12243" width="5.28515625" style="1" customWidth="1"/>
    <col min="12244" max="12244" width="36.28515625" style="1" customWidth="1"/>
    <col min="12245" max="12245" width="5.7109375" style="1" customWidth="1"/>
    <col min="12246" max="12246" width="0" style="1" hidden="1" customWidth="1"/>
    <col min="12247" max="12247" width="20.7109375" style="1" customWidth="1"/>
    <col min="12248" max="12248" width="4.85546875" style="1" customWidth="1"/>
    <col min="12249" max="12249" width="0" style="1" hidden="1" customWidth="1"/>
    <col min="12250" max="12250" width="24.7109375" style="1" customWidth="1"/>
    <col min="12251" max="12251" width="12.28515625" style="1" customWidth="1"/>
    <col min="12252" max="12252" width="0" style="1" hidden="1" customWidth="1"/>
    <col min="12253" max="12253" width="3.42578125" style="1" customWidth="1"/>
    <col min="12254" max="12254" width="0" style="1" hidden="1" customWidth="1"/>
    <col min="12255" max="12255" width="17.7109375" style="1" customWidth="1"/>
    <col min="12256" max="12256" width="3.42578125" style="1" customWidth="1"/>
    <col min="12257" max="12257" width="0" style="1" hidden="1" customWidth="1"/>
    <col min="12258" max="12258" width="23.7109375" style="1" customWidth="1"/>
    <col min="12259" max="12259" width="10" style="1" customWidth="1"/>
    <col min="12260" max="12260" width="0" style="1" hidden="1" customWidth="1"/>
    <col min="12261" max="12262" width="14.7109375" style="1" customWidth="1"/>
    <col min="12263" max="12263" width="12.85546875" style="1" customWidth="1"/>
    <col min="12264" max="12264" width="3.28515625" style="1" customWidth="1"/>
    <col min="12265" max="12265" width="30.28515625" style="1" customWidth="1"/>
    <col min="12266" max="12266" width="5" style="1" customWidth="1"/>
    <col min="12267" max="12267" width="0" style="1" hidden="1" customWidth="1"/>
    <col min="12268" max="12268" width="14.28515625" style="1" customWidth="1"/>
    <col min="12269" max="12269" width="5.7109375" style="1" customWidth="1"/>
    <col min="12270" max="12270" width="0" style="1" hidden="1" customWidth="1"/>
    <col min="12271" max="12271" width="17.28515625" style="1" customWidth="1"/>
    <col min="12272" max="12272" width="12.7109375" style="1" customWidth="1"/>
    <col min="12273" max="12273" width="0" style="1" hidden="1" customWidth="1"/>
    <col min="12274" max="12274" width="5.28515625" style="1" customWidth="1"/>
    <col min="12275" max="12275" width="0" style="1" hidden="1" customWidth="1"/>
    <col min="12276" max="12276" width="17" style="1" customWidth="1"/>
    <col min="12277" max="12277" width="6.28515625" style="1" customWidth="1"/>
    <col min="12278" max="12278" width="0" style="1" hidden="1" customWidth="1"/>
    <col min="12279" max="12279" width="14.28515625" style="1" customWidth="1"/>
    <col min="12280" max="12280" width="7.5703125" style="1" customWidth="1"/>
    <col min="12281" max="12281" width="0" style="1" hidden="1" customWidth="1"/>
    <col min="12282" max="12283" width="14.28515625" style="1" customWidth="1"/>
    <col min="12284" max="12284" width="20.85546875" style="1" customWidth="1"/>
    <col min="12285" max="12285" width="14.42578125" style="1" customWidth="1"/>
    <col min="12286" max="12286" width="15" style="1" customWidth="1"/>
    <col min="12287" max="12287" width="2.7109375" style="1" customWidth="1"/>
    <col min="12288" max="12288" width="11.7109375" style="1" customWidth="1"/>
    <col min="12289" max="12289" width="11.5703125" style="1" customWidth="1"/>
    <col min="12290" max="12290" width="2.28515625" style="1" customWidth="1"/>
    <col min="12291" max="12291" width="41" style="1" customWidth="1"/>
    <col min="12292" max="12292" width="14.28515625" style="1" customWidth="1"/>
    <col min="12293" max="12294" width="11.5703125" style="1" customWidth="1"/>
    <col min="12295" max="12295" width="21.85546875" style="1" customWidth="1"/>
    <col min="12296" max="12487" width="11.42578125" style="1"/>
    <col min="12488" max="12488" width="21.85546875" style="1" customWidth="1"/>
    <col min="12489" max="12489" width="13.85546875" style="1" customWidth="1"/>
    <col min="12490" max="12490" width="38.7109375" style="1" customWidth="1"/>
    <col min="12491" max="12491" width="3" style="1" bestFit="1" customWidth="1"/>
    <col min="12492" max="12492" width="32.28515625" style="1" customWidth="1"/>
    <col min="12493" max="12493" width="46.28515625" style="1" customWidth="1"/>
    <col min="12494" max="12494" width="19" style="1" customWidth="1"/>
    <col min="12495" max="12495" width="0" style="1" hidden="1" customWidth="1"/>
    <col min="12496" max="12496" width="17.7109375" style="1" customWidth="1"/>
    <col min="12497" max="12497" width="0" style="1" hidden="1" customWidth="1"/>
    <col min="12498" max="12498" width="22.28515625" style="1" customWidth="1"/>
    <col min="12499" max="12499" width="5.28515625" style="1" customWidth="1"/>
    <col min="12500" max="12500" width="36.28515625" style="1" customWidth="1"/>
    <col min="12501" max="12501" width="5.7109375" style="1" customWidth="1"/>
    <col min="12502" max="12502" width="0" style="1" hidden="1" customWidth="1"/>
    <col min="12503" max="12503" width="20.7109375" style="1" customWidth="1"/>
    <col min="12504" max="12504" width="4.85546875" style="1" customWidth="1"/>
    <col min="12505" max="12505" width="0" style="1" hidden="1" customWidth="1"/>
    <col min="12506" max="12506" width="24.7109375" style="1" customWidth="1"/>
    <col min="12507" max="12507" width="12.28515625" style="1" customWidth="1"/>
    <col min="12508" max="12508" width="0" style="1" hidden="1" customWidth="1"/>
    <col min="12509" max="12509" width="3.42578125" style="1" customWidth="1"/>
    <col min="12510" max="12510" width="0" style="1" hidden="1" customWidth="1"/>
    <col min="12511" max="12511" width="17.7109375" style="1" customWidth="1"/>
    <col min="12512" max="12512" width="3.42578125" style="1" customWidth="1"/>
    <col min="12513" max="12513" width="0" style="1" hidden="1" customWidth="1"/>
    <col min="12514" max="12514" width="23.7109375" style="1" customWidth="1"/>
    <col min="12515" max="12515" width="10" style="1" customWidth="1"/>
    <col min="12516" max="12516" width="0" style="1" hidden="1" customWidth="1"/>
    <col min="12517" max="12518" width="14.7109375" style="1" customWidth="1"/>
    <col min="12519" max="12519" width="12.85546875" style="1" customWidth="1"/>
    <col min="12520" max="12520" width="3.28515625" style="1" customWidth="1"/>
    <col min="12521" max="12521" width="30.28515625" style="1" customWidth="1"/>
    <col min="12522" max="12522" width="5" style="1" customWidth="1"/>
    <col min="12523" max="12523" width="0" style="1" hidden="1" customWidth="1"/>
    <col min="12524" max="12524" width="14.28515625" style="1" customWidth="1"/>
    <col min="12525" max="12525" width="5.7109375" style="1" customWidth="1"/>
    <col min="12526" max="12526" width="0" style="1" hidden="1" customWidth="1"/>
    <col min="12527" max="12527" width="17.28515625" style="1" customWidth="1"/>
    <col min="12528" max="12528" width="12.7109375" style="1" customWidth="1"/>
    <col min="12529" max="12529" width="0" style="1" hidden="1" customWidth="1"/>
    <col min="12530" max="12530" width="5.28515625" style="1" customWidth="1"/>
    <col min="12531" max="12531" width="0" style="1" hidden="1" customWidth="1"/>
    <col min="12532" max="12532" width="17" style="1" customWidth="1"/>
    <col min="12533" max="12533" width="6.28515625" style="1" customWidth="1"/>
    <col min="12534" max="12534" width="0" style="1" hidden="1" customWidth="1"/>
    <col min="12535" max="12535" width="14.28515625" style="1" customWidth="1"/>
    <col min="12536" max="12536" width="7.5703125" style="1" customWidth="1"/>
    <col min="12537" max="12537" width="0" style="1" hidden="1" customWidth="1"/>
    <col min="12538" max="12539" width="14.28515625" style="1" customWidth="1"/>
    <col min="12540" max="12540" width="20.85546875" style="1" customWidth="1"/>
    <col min="12541" max="12541" width="14.42578125" style="1" customWidth="1"/>
    <col min="12542" max="12542" width="15" style="1" customWidth="1"/>
    <col min="12543" max="12543" width="2.7109375" style="1" customWidth="1"/>
    <col min="12544" max="12544" width="11.7109375" style="1" customWidth="1"/>
    <col min="12545" max="12545" width="11.5703125" style="1" customWidth="1"/>
    <col min="12546" max="12546" width="2.28515625" style="1" customWidth="1"/>
    <col min="12547" max="12547" width="41" style="1" customWidth="1"/>
    <col min="12548" max="12548" width="14.28515625" style="1" customWidth="1"/>
    <col min="12549" max="12550" width="11.5703125" style="1" customWidth="1"/>
    <col min="12551" max="12551" width="21.85546875" style="1" customWidth="1"/>
    <col min="12552" max="12743" width="11.42578125" style="1"/>
    <col min="12744" max="12744" width="21.85546875" style="1" customWidth="1"/>
    <col min="12745" max="12745" width="13.85546875" style="1" customWidth="1"/>
    <col min="12746" max="12746" width="38.7109375" style="1" customWidth="1"/>
    <col min="12747" max="12747" width="3" style="1" bestFit="1" customWidth="1"/>
    <col min="12748" max="12748" width="32.28515625" style="1" customWidth="1"/>
    <col min="12749" max="12749" width="46.28515625" style="1" customWidth="1"/>
    <col min="12750" max="12750" width="19" style="1" customWidth="1"/>
    <col min="12751" max="12751" width="0" style="1" hidden="1" customWidth="1"/>
    <col min="12752" max="12752" width="17.7109375" style="1" customWidth="1"/>
    <col min="12753" max="12753" width="0" style="1" hidden="1" customWidth="1"/>
    <col min="12754" max="12754" width="22.28515625" style="1" customWidth="1"/>
    <col min="12755" max="12755" width="5.28515625" style="1" customWidth="1"/>
    <col min="12756" max="12756" width="36.28515625" style="1" customWidth="1"/>
    <col min="12757" max="12757" width="5.7109375" style="1" customWidth="1"/>
    <col min="12758" max="12758" width="0" style="1" hidden="1" customWidth="1"/>
    <col min="12759" max="12759" width="20.7109375" style="1" customWidth="1"/>
    <col min="12760" max="12760" width="4.85546875" style="1" customWidth="1"/>
    <col min="12761" max="12761" width="0" style="1" hidden="1" customWidth="1"/>
    <col min="12762" max="12762" width="24.7109375" style="1" customWidth="1"/>
    <col min="12763" max="12763" width="12.28515625" style="1" customWidth="1"/>
    <col min="12764" max="12764" width="0" style="1" hidden="1" customWidth="1"/>
    <col min="12765" max="12765" width="3.42578125" style="1" customWidth="1"/>
    <col min="12766" max="12766" width="0" style="1" hidden="1" customWidth="1"/>
    <col min="12767" max="12767" width="17.7109375" style="1" customWidth="1"/>
    <col min="12768" max="12768" width="3.42578125" style="1" customWidth="1"/>
    <col min="12769" max="12769" width="0" style="1" hidden="1" customWidth="1"/>
    <col min="12770" max="12770" width="23.7109375" style="1" customWidth="1"/>
    <col min="12771" max="12771" width="10" style="1" customWidth="1"/>
    <col min="12772" max="12772" width="0" style="1" hidden="1" customWidth="1"/>
    <col min="12773" max="12774" width="14.7109375" style="1" customWidth="1"/>
    <col min="12775" max="12775" width="12.85546875" style="1" customWidth="1"/>
    <col min="12776" max="12776" width="3.28515625" style="1" customWidth="1"/>
    <col min="12777" max="12777" width="30.28515625" style="1" customWidth="1"/>
    <col min="12778" max="12778" width="5" style="1" customWidth="1"/>
    <col min="12779" max="12779" width="0" style="1" hidden="1" customWidth="1"/>
    <col min="12780" max="12780" width="14.28515625" style="1" customWidth="1"/>
    <col min="12781" max="12781" width="5.7109375" style="1" customWidth="1"/>
    <col min="12782" max="12782" width="0" style="1" hidden="1" customWidth="1"/>
    <col min="12783" max="12783" width="17.28515625" style="1" customWidth="1"/>
    <col min="12784" max="12784" width="12.7109375" style="1" customWidth="1"/>
    <col min="12785" max="12785" width="0" style="1" hidden="1" customWidth="1"/>
    <col min="12786" max="12786" width="5.28515625" style="1" customWidth="1"/>
    <col min="12787" max="12787" width="0" style="1" hidden="1" customWidth="1"/>
    <col min="12788" max="12788" width="17" style="1" customWidth="1"/>
    <col min="12789" max="12789" width="6.28515625" style="1" customWidth="1"/>
    <col min="12790" max="12790" width="0" style="1" hidden="1" customWidth="1"/>
    <col min="12791" max="12791" width="14.28515625" style="1" customWidth="1"/>
    <col min="12792" max="12792" width="7.5703125" style="1" customWidth="1"/>
    <col min="12793" max="12793" width="0" style="1" hidden="1" customWidth="1"/>
    <col min="12794" max="12795" width="14.28515625" style="1" customWidth="1"/>
    <col min="12796" max="12796" width="20.85546875" style="1" customWidth="1"/>
    <col min="12797" max="12797" width="14.42578125" style="1" customWidth="1"/>
    <col min="12798" max="12798" width="15" style="1" customWidth="1"/>
    <col min="12799" max="12799" width="2.7109375" style="1" customWidth="1"/>
    <col min="12800" max="12800" width="11.7109375" style="1" customWidth="1"/>
    <col min="12801" max="12801" width="11.5703125" style="1" customWidth="1"/>
    <col min="12802" max="12802" width="2.28515625" style="1" customWidth="1"/>
    <col min="12803" max="12803" width="41" style="1" customWidth="1"/>
    <col min="12804" max="12804" width="14.28515625" style="1" customWidth="1"/>
    <col min="12805" max="12806" width="11.5703125" style="1" customWidth="1"/>
    <col min="12807" max="12807" width="21.85546875" style="1" customWidth="1"/>
    <col min="12808" max="12999" width="11.42578125" style="1"/>
    <col min="13000" max="13000" width="21.85546875" style="1" customWidth="1"/>
    <col min="13001" max="13001" width="13.85546875" style="1" customWidth="1"/>
    <col min="13002" max="13002" width="38.7109375" style="1" customWidth="1"/>
    <col min="13003" max="13003" width="3" style="1" bestFit="1" customWidth="1"/>
    <col min="13004" max="13004" width="32.28515625" style="1" customWidth="1"/>
    <col min="13005" max="13005" width="46.28515625" style="1" customWidth="1"/>
    <col min="13006" max="13006" width="19" style="1" customWidth="1"/>
    <col min="13007" max="13007" width="0" style="1" hidden="1" customWidth="1"/>
    <col min="13008" max="13008" width="17.7109375" style="1" customWidth="1"/>
    <col min="13009" max="13009" width="0" style="1" hidden="1" customWidth="1"/>
    <col min="13010" max="13010" width="22.28515625" style="1" customWidth="1"/>
    <col min="13011" max="13011" width="5.28515625" style="1" customWidth="1"/>
    <col min="13012" max="13012" width="36.28515625" style="1" customWidth="1"/>
    <col min="13013" max="13013" width="5.7109375" style="1" customWidth="1"/>
    <col min="13014" max="13014" width="0" style="1" hidden="1" customWidth="1"/>
    <col min="13015" max="13015" width="20.7109375" style="1" customWidth="1"/>
    <col min="13016" max="13016" width="4.85546875" style="1" customWidth="1"/>
    <col min="13017" max="13017" width="0" style="1" hidden="1" customWidth="1"/>
    <col min="13018" max="13018" width="24.7109375" style="1" customWidth="1"/>
    <col min="13019" max="13019" width="12.28515625" style="1" customWidth="1"/>
    <col min="13020" max="13020" width="0" style="1" hidden="1" customWidth="1"/>
    <col min="13021" max="13021" width="3.42578125" style="1" customWidth="1"/>
    <col min="13022" max="13022" width="0" style="1" hidden="1" customWidth="1"/>
    <col min="13023" max="13023" width="17.7109375" style="1" customWidth="1"/>
    <col min="13024" max="13024" width="3.42578125" style="1" customWidth="1"/>
    <col min="13025" max="13025" width="0" style="1" hidden="1" customWidth="1"/>
    <col min="13026" max="13026" width="23.7109375" style="1" customWidth="1"/>
    <col min="13027" max="13027" width="10" style="1" customWidth="1"/>
    <col min="13028" max="13028" width="0" style="1" hidden="1" customWidth="1"/>
    <col min="13029" max="13030" width="14.7109375" style="1" customWidth="1"/>
    <col min="13031" max="13031" width="12.85546875" style="1" customWidth="1"/>
    <col min="13032" max="13032" width="3.28515625" style="1" customWidth="1"/>
    <col min="13033" max="13033" width="30.28515625" style="1" customWidth="1"/>
    <col min="13034" max="13034" width="5" style="1" customWidth="1"/>
    <col min="13035" max="13035" width="0" style="1" hidden="1" customWidth="1"/>
    <col min="13036" max="13036" width="14.28515625" style="1" customWidth="1"/>
    <col min="13037" max="13037" width="5.7109375" style="1" customWidth="1"/>
    <col min="13038" max="13038" width="0" style="1" hidden="1" customWidth="1"/>
    <col min="13039" max="13039" width="17.28515625" style="1" customWidth="1"/>
    <col min="13040" max="13040" width="12.7109375" style="1" customWidth="1"/>
    <col min="13041" max="13041" width="0" style="1" hidden="1" customWidth="1"/>
    <col min="13042" max="13042" width="5.28515625" style="1" customWidth="1"/>
    <col min="13043" max="13043" width="0" style="1" hidden="1" customWidth="1"/>
    <col min="13044" max="13044" width="17" style="1" customWidth="1"/>
    <col min="13045" max="13045" width="6.28515625" style="1" customWidth="1"/>
    <col min="13046" max="13046" width="0" style="1" hidden="1" customWidth="1"/>
    <col min="13047" max="13047" width="14.28515625" style="1" customWidth="1"/>
    <col min="13048" max="13048" width="7.5703125" style="1" customWidth="1"/>
    <col min="13049" max="13049" width="0" style="1" hidden="1" customWidth="1"/>
    <col min="13050" max="13051" width="14.28515625" style="1" customWidth="1"/>
    <col min="13052" max="13052" width="20.85546875" style="1" customWidth="1"/>
    <col min="13053" max="13053" width="14.42578125" style="1" customWidth="1"/>
    <col min="13054" max="13054" width="15" style="1" customWidth="1"/>
    <col min="13055" max="13055" width="2.7109375" style="1" customWidth="1"/>
    <col min="13056" max="13056" width="11.7109375" style="1" customWidth="1"/>
    <col min="13057" max="13057" width="11.5703125" style="1" customWidth="1"/>
    <col min="13058" max="13058" width="2.28515625" style="1" customWidth="1"/>
    <col min="13059" max="13059" width="41" style="1" customWidth="1"/>
    <col min="13060" max="13060" width="14.28515625" style="1" customWidth="1"/>
    <col min="13061" max="13062" width="11.5703125" style="1" customWidth="1"/>
    <col min="13063" max="13063" width="21.85546875" style="1" customWidth="1"/>
    <col min="13064" max="13255" width="11.42578125" style="1"/>
    <col min="13256" max="13256" width="21.85546875" style="1" customWidth="1"/>
    <col min="13257" max="13257" width="13.85546875" style="1" customWidth="1"/>
    <col min="13258" max="13258" width="38.7109375" style="1" customWidth="1"/>
    <col min="13259" max="13259" width="3" style="1" bestFit="1" customWidth="1"/>
    <col min="13260" max="13260" width="32.28515625" style="1" customWidth="1"/>
    <col min="13261" max="13261" width="46.28515625" style="1" customWidth="1"/>
    <col min="13262" max="13262" width="19" style="1" customWidth="1"/>
    <col min="13263" max="13263" width="0" style="1" hidden="1" customWidth="1"/>
    <col min="13264" max="13264" width="17.7109375" style="1" customWidth="1"/>
    <col min="13265" max="13265" width="0" style="1" hidden="1" customWidth="1"/>
    <col min="13266" max="13266" width="22.28515625" style="1" customWidth="1"/>
    <col min="13267" max="13267" width="5.28515625" style="1" customWidth="1"/>
    <col min="13268" max="13268" width="36.28515625" style="1" customWidth="1"/>
    <col min="13269" max="13269" width="5.7109375" style="1" customWidth="1"/>
    <col min="13270" max="13270" width="0" style="1" hidden="1" customWidth="1"/>
    <col min="13271" max="13271" width="20.7109375" style="1" customWidth="1"/>
    <col min="13272" max="13272" width="4.85546875" style="1" customWidth="1"/>
    <col min="13273" max="13273" width="0" style="1" hidden="1" customWidth="1"/>
    <col min="13274" max="13274" width="24.7109375" style="1" customWidth="1"/>
    <col min="13275" max="13275" width="12.28515625" style="1" customWidth="1"/>
    <col min="13276" max="13276" width="0" style="1" hidden="1" customWidth="1"/>
    <col min="13277" max="13277" width="3.42578125" style="1" customWidth="1"/>
    <col min="13278" max="13278" width="0" style="1" hidden="1" customWidth="1"/>
    <col min="13279" max="13279" width="17.7109375" style="1" customWidth="1"/>
    <col min="13280" max="13280" width="3.42578125" style="1" customWidth="1"/>
    <col min="13281" max="13281" width="0" style="1" hidden="1" customWidth="1"/>
    <col min="13282" max="13282" width="23.7109375" style="1" customWidth="1"/>
    <col min="13283" max="13283" width="10" style="1" customWidth="1"/>
    <col min="13284" max="13284" width="0" style="1" hidden="1" customWidth="1"/>
    <col min="13285" max="13286" width="14.7109375" style="1" customWidth="1"/>
    <col min="13287" max="13287" width="12.85546875" style="1" customWidth="1"/>
    <col min="13288" max="13288" width="3.28515625" style="1" customWidth="1"/>
    <col min="13289" max="13289" width="30.28515625" style="1" customWidth="1"/>
    <col min="13290" max="13290" width="5" style="1" customWidth="1"/>
    <col min="13291" max="13291" width="0" style="1" hidden="1" customWidth="1"/>
    <col min="13292" max="13292" width="14.28515625" style="1" customWidth="1"/>
    <col min="13293" max="13293" width="5.7109375" style="1" customWidth="1"/>
    <col min="13294" max="13294" width="0" style="1" hidden="1" customWidth="1"/>
    <col min="13295" max="13295" width="17.28515625" style="1" customWidth="1"/>
    <col min="13296" max="13296" width="12.7109375" style="1" customWidth="1"/>
    <col min="13297" max="13297" width="0" style="1" hidden="1" customWidth="1"/>
    <col min="13298" max="13298" width="5.28515625" style="1" customWidth="1"/>
    <col min="13299" max="13299" width="0" style="1" hidden="1" customWidth="1"/>
    <col min="13300" max="13300" width="17" style="1" customWidth="1"/>
    <col min="13301" max="13301" width="6.28515625" style="1" customWidth="1"/>
    <col min="13302" max="13302" width="0" style="1" hidden="1" customWidth="1"/>
    <col min="13303" max="13303" width="14.28515625" style="1" customWidth="1"/>
    <col min="13304" max="13304" width="7.5703125" style="1" customWidth="1"/>
    <col min="13305" max="13305" width="0" style="1" hidden="1" customWidth="1"/>
    <col min="13306" max="13307" width="14.28515625" style="1" customWidth="1"/>
    <col min="13308" max="13308" width="20.85546875" style="1" customWidth="1"/>
    <col min="13309" max="13309" width="14.42578125" style="1" customWidth="1"/>
    <col min="13310" max="13310" width="15" style="1" customWidth="1"/>
    <col min="13311" max="13311" width="2.7109375" style="1" customWidth="1"/>
    <col min="13312" max="13312" width="11.7109375" style="1" customWidth="1"/>
    <col min="13313" max="13313" width="11.5703125" style="1" customWidth="1"/>
    <col min="13314" max="13314" width="2.28515625" style="1" customWidth="1"/>
    <col min="13315" max="13315" width="41" style="1" customWidth="1"/>
    <col min="13316" max="13316" width="14.28515625" style="1" customWidth="1"/>
    <col min="13317" max="13318" width="11.5703125" style="1" customWidth="1"/>
    <col min="13319" max="13319" width="21.85546875" style="1" customWidth="1"/>
    <col min="13320" max="13511" width="11.42578125" style="1"/>
    <col min="13512" max="13512" width="21.85546875" style="1" customWidth="1"/>
    <col min="13513" max="13513" width="13.85546875" style="1" customWidth="1"/>
    <col min="13514" max="13514" width="38.7109375" style="1" customWidth="1"/>
    <col min="13515" max="13515" width="3" style="1" bestFit="1" customWidth="1"/>
    <col min="13516" max="13516" width="32.28515625" style="1" customWidth="1"/>
    <col min="13517" max="13517" width="46.28515625" style="1" customWidth="1"/>
    <col min="13518" max="13518" width="19" style="1" customWidth="1"/>
    <col min="13519" max="13519" width="0" style="1" hidden="1" customWidth="1"/>
    <col min="13520" max="13520" width="17.7109375" style="1" customWidth="1"/>
    <col min="13521" max="13521" width="0" style="1" hidden="1" customWidth="1"/>
    <col min="13522" max="13522" width="22.28515625" style="1" customWidth="1"/>
    <col min="13523" max="13523" width="5.28515625" style="1" customWidth="1"/>
    <col min="13524" max="13524" width="36.28515625" style="1" customWidth="1"/>
    <col min="13525" max="13525" width="5.7109375" style="1" customWidth="1"/>
    <col min="13526" max="13526" width="0" style="1" hidden="1" customWidth="1"/>
    <col min="13527" max="13527" width="20.7109375" style="1" customWidth="1"/>
    <col min="13528" max="13528" width="4.85546875" style="1" customWidth="1"/>
    <col min="13529" max="13529" width="0" style="1" hidden="1" customWidth="1"/>
    <col min="13530" max="13530" width="24.7109375" style="1" customWidth="1"/>
    <col min="13531" max="13531" width="12.28515625" style="1" customWidth="1"/>
    <col min="13532" max="13532" width="0" style="1" hidden="1" customWidth="1"/>
    <col min="13533" max="13533" width="3.42578125" style="1" customWidth="1"/>
    <col min="13534" max="13534" width="0" style="1" hidden="1" customWidth="1"/>
    <col min="13535" max="13535" width="17.7109375" style="1" customWidth="1"/>
    <col min="13536" max="13536" width="3.42578125" style="1" customWidth="1"/>
    <col min="13537" max="13537" width="0" style="1" hidden="1" customWidth="1"/>
    <col min="13538" max="13538" width="23.7109375" style="1" customWidth="1"/>
    <col min="13539" max="13539" width="10" style="1" customWidth="1"/>
    <col min="13540" max="13540" width="0" style="1" hidden="1" customWidth="1"/>
    <col min="13541" max="13542" width="14.7109375" style="1" customWidth="1"/>
    <col min="13543" max="13543" width="12.85546875" style="1" customWidth="1"/>
    <col min="13544" max="13544" width="3.28515625" style="1" customWidth="1"/>
    <col min="13545" max="13545" width="30.28515625" style="1" customWidth="1"/>
    <col min="13546" max="13546" width="5" style="1" customWidth="1"/>
    <col min="13547" max="13547" width="0" style="1" hidden="1" customWidth="1"/>
    <col min="13548" max="13548" width="14.28515625" style="1" customWidth="1"/>
    <col min="13549" max="13549" width="5.7109375" style="1" customWidth="1"/>
    <col min="13550" max="13550" width="0" style="1" hidden="1" customWidth="1"/>
    <col min="13551" max="13551" width="17.28515625" style="1" customWidth="1"/>
    <col min="13552" max="13552" width="12.7109375" style="1" customWidth="1"/>
    <col min="13553" max="13553" width="0" style="1" hidden="1" customWidth="1"/>
    <col min="13554" max="13554" width="5.28515625" style="1" customWidth="1"/>
    <col min="13555" max="13555" width="0" style="1" hidden="1" customWidth="1"/>
    <col min="13556" max="13556" width="17" style="1" customWidth="1"/>
    <col min="13557" max="13557" width="6.28515625" style="1" customWidth="1"/>
    <col min="13558" max="13558" width="0" style="1" hidden="1" customWidth="1"/>
    <col min="13559" max="13559" width="14.28515625" style="1" customWidth="1"/>
    <col min="13560" max="13560" width="7.5703125" style="1" customWidth="1"/>
    <col min="13561" max="13561" width="0" style="1" hidden="1" customWidth="1"/>
    <col min="13562" max="13563" width="14.28515625" style="1" customWidth="1"/>
    <col min="13564" max="13564" width="20.85546875" style="1" customWidth="1"/>
    <col min="13565" max="13565" width="14.42578125" style="1" customWidth="1"/>
    <col min="13566" max="13566" width="15" style="1" customWidth="1"/>
    <col min="13567" max="13567" width="2.7109375" style="1" customWidth="1"/>
    <col min="13568" max="13568" width="11.7109375" style="1" customWidth="1"/>
    <col min="13569" max="13569" width="11.5703125" style="1" customWidth="1"/>
    <col min="13570" max="13570" width="2.28515625" style="1" customWidth="1"/>
    <col min="13571" max="13571" width="41" style="1" customWidth="1"/>
    <col min="13572" max="13572" width="14.28515625" style="1" customWidth="1"/>
    <col min="13573" max="13574" width="11.5703125" style="1" customWidth="1"/>
    <col min="13575" max="13575" width="21.85546875" style="1" customWidth="1"/>
    <col min="13576" max="13767" width="11.42578125" style="1"/>
    <col min="13768" max="13768" width="21.85546875" style="1" customWidth="1"/>
    <col min="13769" max="13769" width="13.85546875" style="1" customWidth="1"/>
    <col min="13770" max="13770" width="38.7109375" style="1" customWidth="1"/>
    <col min="13771" max="13771" width="3" style="1" bestFit="1" customWidth="1"/>
    <col min="13772" max="13772" width="32.28515625" style="1" customWidth="1"/>
    <col min="13773" max="13773" width="46.28515625" style="1" customWidth="1"/>
    <col min="13774" max="13774" width="19" style="1" customWidth="1"/>
    <col min="13775" max="13775" width="0" style="1" hidden="1" customWidth="1"/>
    <col min="13776" max="13776" width="17.7109375" style="1" customWidth="1"/>
    <col min="13777" max="13777" width="0" style="1" hidden="1" customWidth="1"/>
    <col min="13778" max="13778" width="22.28515625" style="1" customWidth="1"/>
    <col min="13779" max="13779" width="5.28515625" style="1" customWidth="1"/>
    <col min="13780" max="13780" width="36.28515625" style="1" customWidth="1"/>
    <col min="13781" max="13781" width="5.7109375" style="1" customWidth="1"/>
    <col min="13782" max="13782" width="0" style="1" hidden="1" customWidth="1"/>
    <col min="13783" max="13783" width="20.7109375" style="1" customWidth="1"/>
    <col min="13784" max="13784" width="4.85546875" style="1" customWidth="1"/>
    <col min="13785" max="13785" width="0" style="1" hidden="1" customWidth="1"/>
    <col min="13786" max="13786" width="24.7109375" style="1" customWidth="1"/>
    <col min="13787" max="13787" width="12.28515625" style="1" customWidth="1"/>
    <col min="13788" max="13788" width="0" style="1" hidden="1" customWidth="1"/>
    <col min="13789" max="13789" width="3.42578125" style="1" customWidth="1"/>
    <col min="13790" max="13790" width="0" style="1" hidden="1" customWidth="1"/>
    <col min="13791" max="13791" width="17.7109375" style="1" customWidth="1"/>
    <col min="13792" max="13792" width="3.42578125" style="1" customWidth="1"/>
    <col min="13793" max="13793" width="0" style="1" hidden="1" customWidth="1"/>
    <col min="13794" max="13794" width="23.7109375" style="1" customWidth="1"/>
    <col min="13795" max="13795" width="10" style="1" customWidth="1"/>
    <col min="13796" max="13796" width="0" style="1" hidden="1" customWidth="1"/>
    <col min="13797" max="13798" width="14.7109375" style="1" customWidth="1"/>
    <col min="13799" max="13799" width="12.85546875" style="1" customWidth="1"/>
    <col min="13800" max="13800" width="3.28515625" style="1" customWidth="1"/>
    <col min="13801" max="13801" width="30.28515625" style="1" customWidth="1"/>
    <col min="13802" max="13802" width="5" style="1" customWidth="1"/>
    <col min="13803" max="13803" width="0" style="1" hidden="1" customWidth="1"/>
    <col min="13804" max="13804" width="14.28515625" style="1" customWidth="1"/>
    <col min="13805" max="13805" width="5.7109375" style="1" customWidth="1"/>
    <col min="13806" max="13806" width="0" style="1" hidden="1" customWidth="1"/>
    <col min="13807" max="13807" width="17.28515625" style="1" customWidth="1"/>
    <col min="13808" max="13808" width="12.7109375" style="1" customWidth="1"/>
    <col min="13809" max="13809" width="0" style="1" hidden="1" customWidth="1"/>
    <col min="13810" max="13810" width="5.28515625" style="1" customWidth="1"/>
    <col min="13811" max="13811" width="0" style="1" hidden="1" customWidth="1"/>
    <col min="13812" max="13812" width="17" style="1" customWidth="1"/>
    <col min="13813" max="13813" width="6.28515625" style="1" customWidth="1"/>
    <col min="13814" max="13814" width="0" style="1" hidden="1" customWidth="1"/>
    <col min="13815" max="13815" width="14.28515625" style="1" customWidth="1"/>
    <col min="13816" max="13816" width="7.5703125" style="1" customWidth="1"/>
    <col min="13817" max="13817" width="0" style="1" hidden="1" customWidth="1"/>
    <col min="13818" max="13819" width="14.28515625" style="1" customWidth="1"/>
    <col min="13820" max="13820" width="20.85546875" style="1" customWidth="1"/>
    <col min="13821" max="13821" width="14.42578125" style="1" customWidth="1"/>
    <col min="13822" max="13822" width="15" style="1" customWidth="1"/>
    <col min="13823" max="13823" width="2.7109375" style="1" customWidth="1"/>
    <col min="13824" max="13824" width="11.7109375" style="1" customWidth="1"/>
    <col min="13825" max="13825" width="11.5703125" style="1" customWidth="1"/>
    <col min="13826" max="13826" width="2.28515625" style="1" customWidth="1"/>
    <col min="13827" max="13827" width="41" style="1" customWidth="1"/>
    <col min="13828" max="13828" width="14.28515625" style="1" customWidth="1"/>
    <col min="13829" max="13830" width="11.5703125" style="1" customWidth="1"/>
    <col min="13831" max="13831" width="21.85546875" style="1" customWidth="1"/>
    <col min="13832" max="14023" width="11.42578125" style="1"/>
    <col min="14024" max="14024" width="21.85546875" style="1" customWidth="1"/>
    <col min="14025" max="14025" width="13.85546875" style="1" customWidth="1"/>
    <col min="14026" max="14026" width="38.7109375" style="1" customWidth="1"/>
    <col min="14027" max="14027" width="3" style="1" bestFit="1" customWidth="1"/>
    <col min="14028" max="14028" width="32.28515625" style="1" customWidth="1"/>
    <col min="14029" max="14029" width="46.28515625" style="1" customWidth="1"/>
    <col min="14030" max="14030" width="19" style="1" customWidth="1"/>
    <col min="14031" max="14031" width="0" style="1" hidden="1" customWidth="1"/>
    <col min="14032" max="14032" width="17.7109375" style="1" customWidth="1"/>
    <col min="14033" max="14033" width="0" style="1" hidden="1" customWidth="1"/>
    <col min="14034" max="14034" width="22.28515625" style="1" customWidth="1"/>
    <col min="14035" max="14035" width="5.28515625" style="1" customWidth="1"/>
    <col min="14036" max="14036" width="36.28515625" style="1" customWidth="1"/>
    <col min="14037" max="14037" width="5.7109375" style="1" customWidth="1"/>
    <col min="14038" max="14038" width="0" style="1" hidden="1" customWidth="1"/>
    <col min="14039" max="14039" width="20.7109375" style="1" customWidth="1"/>
    <col min="14040" max="14040" width="4.85546875" style="1" customWidth="1"/>
    <col min="14041" max="14041" width="0" style="1" hidden="1" customWidth="1"/>
    <col min="14042" max="14042" width="24.7109375" style="1" customWidth="1"/>
    <col min="14043" max="14043" width="12.28515625" style="1" customWidth="1"/>
    <col min="14044" max="14044" width="0" style="1" hidden="1" customWidth="1"/>
    <col min="14045" max="14045" width="3.42578125" style="1" customWidth="1"/>
    <col min="14046" max="14046" width="0" style="1" hidden="1" customWidth="1"/>
    <col min="14047" max="14047" width="17.7109375" style="1" customWidth="1"/>
    <col min="14048" max="14048" width="3.42578125" style="1" customWidth="1"/>
    <col min="14049" max="14049" width="0" style="1" hidden="1" customWidth="1"/>
    <col min="14050" max="14050" width="23.7109375" style="1" customWidth="1"/>
    <col min="14051" max="14051" width="10" style="1" customWidth="1"/>
    <col min="14052" max="14052" width="0" style="1" hidden="1" customWidth="1"/>
    <col min="14053" max="14054" width="14.7109375" style="1" customWidth="1"/>
    <col min="14055" max="14055" width="12.85546875" style="1" customWidth="1"/>
    <col min="14056" max="14056" width="3.28515625" style="1" customWidth="1"/>
    <col min="14057" max="14057" width="30.28515625" style="1" customWidth="1"/>
    <col min="14058" max="14058" width="5" style="1" customWidth="1"/>
    <col min="14059" max="14059" width="0" style="1" hidden="1" customWidth="1"/>
    <col min="14060" max="14060" width="14.28515625" style="1" customWidth="1"/>
    <col min="14061" max="14061" width="5.7109375" style="1" customWidth="1"/>
    <col min="14062" max="14062" width="0" style="1" hidden="1" customWidth="1"/>
    <col min="14063" max="14063" width="17.28515625" style="1" customWidth="1"/>
    <col min="14064" max="14064" width="12.7109375" style="1" customWidth="1"/>
    <col min="14065" max="14065" width="0" style="1" hidden="1" customWidth="1"/>
    <col min="14066" max="14066" width="5.28515625" style="1" customWidth="1"/>
    <col min="14067" max="14067" width="0" style="1" hidden="1" customWidth="1"/>
    <col min="14068" max="14068" width="17" style="1" customWidth="1"/>
    <col min="14069" max="14069" width="6.28515625" style="1" customWidth="1"/>
    <col min="14070" max="14070" width="0" style="1" hidden="1" customWidth="1"/>
    <col min="14071" max="14071" width="14.28515625" style="1" customWidth="1"/>
    <col min="14072" max="14072" width="7.5703125" style="1" customWidth="1"/>
    <col min="14073" max="14073" width="0" style="1" hidden="1" customWidth="1"/>
    <col min="14074" max="14075" width="14.28515625" style="1" customWidth="1"/>
    <col min="14076" max="14076" width="20.85546875" style="1" customWidth="1"/>
    <col min="14077" max="14077" width="14.42578125" style="1" customWidth="1"/>
    <col min="14078" max="14078" width="15" style="1" customWidth="1"/>
    <col min="14079" max="14079" width="2.7109375" style="1" customWidth="1"/>
    <col min="14080" max="14080" width="11.7109375" style="1" customWidth="1"/>
    <col min="14081" max="14081" width="11.5703125" style="1" customWidth="1"/>
    <col min="14082" max="14082" width="2.28515625" style="1" customWidth="1"/>
    <col min="14083" max="14083" width="41" style="1" customWidth="1"/>
    <col min="14084" max="14084" width="14.28515625" style="1" customWidth="1"/>
    <col min="14085" max="14086" width="11.5703125" style="1" customWidth="1"/>
    <col min="14087" max="14087" width="21.85546875" style="1" customWidth="1"/>
    <col min="14088" max="14279" width="11.42578125" style="1"/>
    <col min="14280" max="14280" width="21.85546875" style="1" customWidth="1"/>
    <col min="14281" max="14281" width="13.85546875" style="1" customWidth="1"/>
    <col min="14282" max="14282" width="38.7109375" style="1" customWidth="1"/>
    <col min="14283" max="14283" width="3" style="1" bestFit="1" customWidth="1"/>
    <col min="14284" max="14284" width="32.28515625" style="1" customWidth="1"/>
    <col min="14285" max="14285" width="46.28515625" style="1" customWidth="1"/>
    <col min="14286" max="14286" width="19" style="1" customWidth="1"/>
    <col min="14287" max="14287" width="0" style="1" hidden="1" customWidth="1"/>
    <col min="14288" max="14288" width="17.7109375" style="1" customWidth="1"/>
    <col min="14289" max="14289" width="0" style="1" hidden="1" customWidth="1"/>
    <col min="14290" max="14290" width="22.28515625" style="1" customWidth="1"/>
    <col min="14291" max="14291" width="5.28515625" style="1" customWidth="1"/>
    <col min="14292" max="14292" width="36.28515625" style="1" customWidth="1"/>
    <col min="14293" max="14293" width="5.7109375" style="1" customWidth="1"/>
    <col min="14294" max="14294" width="0" style="1" hidden="1" customWidth="1"/>
    <col min="14295" max="14295" width="20.7109375" style="1" customWidth="1"/>
    <col min="14296" max="14296" width="4.85546875" style="1" customWidth="1"/>
    <col min="14297" max="14297" width="0" style="1" hidden="1" customWidth="1"/>
    <col min="14298" max="14298" width="24.7109375" style="1" customWidth="1"/>
    <col min="14299" max="14299" width="12.28515625" style="1" customWidth="1"/>
    <col min="14300" max="14300" width="0" style="1" hidden="1" customWidth="1"/>
    <col min="14301" max="14301" width="3.42578125" style="1" customWidth="1"/>
    <col min="14302" max="14302" width="0" style="1" hidden="1" customWidth="1"/>
    <col min="14303" max="14303" width="17.7109375" style="1" customWidth="1"/>
    <col min="14304" max="14304" width="3.42578125" style="1" customWidth="1"/>
    <col min="14305" max="14305" width="0" style="1" hidden="1" customWidth="1"/>
    <col min="14306" max="14306" width="23.7109375" style="1" customWidth="1"/>
    <col min="14307" max="14307" width="10" style="1" customWidth="1"/>
    <col min="14308" max="14308" width="0" style="1" hidden="1" customWidth="1"/>
    <col min="14309" max="14310" width="14.7109375" style="1" customWidth="1"/>
    <col min="14311" max="14311" width="12.85546875" style="1" customWidth="1"/>
    <col min="14312" max="14312" width="3.28515625" style="1" customWidth="1"/>
    <col min="14313" max="14313" width="30.28515625" style="1" customWidth="1"/>
    <col min="14314" max="14314" width="5" style="1" customWidth="1"/>
    <col min="14315" max="14315" width="0" style="1" hidden="1" customWidth="1"/>
    <col min="14316" max="14316" width="14.28515625" style="1" customWidth="1"/>
    <col min="14317" max="14317" width="5.7109375" style="1" customWidth="1"/>
    <col min="14318" max="14318" width="0" style="1" hidden="1" customWidth="1"/>
    <col min="14319" max="14319" width="17.28515625" style="1" customWidth="1"/>
    <col min="14320" max="14320" width="12.7109375" style="1" customWidth="1"/>
    <col min="14321" max="14321" width="0" style="1" hidden="1" customWidth="1"/>
    <col min="14322" max="14322" width="5.28515625" style="1" customWidth="1"/>
    <col min="14323" max="14323" width="0" style="1" hidden="1" customWidth="1"/>
    <col min="14324" max="14324" width="17" style="1" customWidth="1"/>
    <col min="14325" max="14325" width="6.28515625" style="1" customWidth="1"/>
    <col min="14326" max="14326" width="0" style="1" hidden="1" customWidth="1"/>
    <col min="14327" max="14327" width="14.28515625" style="1" customWidth="1"/>
    <col min="14328" max="14328" width="7.5703125" style="1" customWidth="1"/>
    <col min="14329" max="14329" width="0" style="1" hidden="1" customWidth="1"/>
    <col min="14330" max="14331" width="14.28515625" style="1" customWidth="1"/>
    <col min="14332" max="14332" width="20.85546875" style="1" customWidth="1"/>
    <col min="14333" max="14333" width="14.42578125" style="1" customWidth="1"/>
    <col min="14334" max="14334" width="15" style="1" customWidth="1"/>
    <col min="14335" max="14335" width="2.7109375" style="1" customWidth="1"/>
    <col min="14336" max="14336" width="11.7109375" style="1" customWidth="1"/>
    <col min="14337" max="14337" width="11.5703125" style="1" customWidth="1"/>
    <col min="14338" max="14338" width="2.28515625" style="1" customWidth="1"/>
    <col min="14339" max="14339" width="41" style="1" customWidth="1"/>
    <col min="14340" max="14340" width="14.28515625" style="1" customWidth="1"/>
    <col min="14341" max="14342" width="11.5703125" style="1" customWidth="1"/>
    <col min="14343" max="14343" width="21.85546875" style="1" customWidth="1"/>
    <col min="14344" max="14535" width="11.42578125" style="1"/>
    <col min="14536" max="14536" width="21.85546875" style="1" customWidth="1"/>
    <col min="14537" max="14537" width="13.85546875" style="1" customWidth="1"/>
    <col min="14538" max="14538" width="38.7109375" style="1" customWidth="1"/>
    <col min="14539" max="14539" width="3" style="1" bestFit="1" customWidth="1"/>
    <col min="14540" max="14540" width="32.28515625" style="1" customWidth="1"/>
    <col min="14541" max="14541" width="46.28515625" style="1" customWidth="1"/>
    <col min="14542" max="14542" width="19" style="1" customWidth="1"/>
    <col min="14543" max="14543" width="0" style="1" hidden="1" customWidth="1"/>
    <col min="14544" max="14544" width="17.7109375" style="1" customWidth="1"/>
    <col min="14545" max="14545" width="0" style="1" hidden="1" customWidth="1"/>
    <col min="14546" max="14546" width="22.28515625" style="1" customWidth="1"/>
    <col min="14547" max="14547" width="5.28515625" style="1" customWidth="1"/>
    <col min="14548" max="14548" width="36.28515625" style="1" customWidth="1"/>
    <col min="14549" max="14549" width="5.7109375" style="1" customWidth="1"/>
    <col min="14550" max="14550" width="0" style="1" hidden="1" customWidth="1"/>
    <col min="14551" max="14551" width="20.7109375" style="1" customWidth="1"/>
    <col min="14552" max="14552" width="4.85546875" style="1" customWidth="1"/>
    <col min="14553" max="14553" width="0" style="1" hidden="1" customWidth="1"/>
    <col min="14554" max="14554" width="24.7109375" style="1" customWidth="1"/>
    <col min="14555" max="14555" width="12.28515625" style="1" customWidth="1"/>
    <col min="14556" max="14556" width="0" style="1" hidden="1" customWidth="1"/>
    <col min="14557" max="14557" width="3.42578125" style="1" customWidth="1"/>
    <col min="14558" max="14558" width="0" style="1" hidden="1" customWidth="1"/>
    <col min="14559" max="14559" width="17.7109375" style="1" customWidth="1"/>
    <col min="14560" max="14560" width="3.42578125" style="1" customWidth="1"/>
    <col min="14561" max="14561" width="0" style="1" hidden="1" customWidth="1"/>
    <col min="14562" max="14562" width="23.7109375" style="1" customWidth="1"/>
    <col min="14563" max="14563" width="10" style="1" customWidth="1"/>
    <col min="14564" max="14564" width="0" style="1" hidden="1" customWidth="1"/>
    <col min="14565" max="14566" width="14.7109375" style="1" customWidth="1"/>
    <col min="14567" max="14567" width="12.85546875" style="1" customWidth="1"/>
    <col min="14568" max="14568" width="3.28515625" style="1" customWidth="1"/>
    <col min="14569" max="14569" width="30.28515625" style="1" customWidth="1"/>
    <col min="14570" max="14570" width="5" style="1" customWidth="1"/>
    <col min="14571" max="14571" width="0" style="1" hidden="1" customWidth="1"/>
    <col min="14572" max="14572" width="14.28515625" style="1" customWidth="1"/>
    <col min="14573" max="14573" width="5.7109375" style="1" customWidth="1"/>
    <col min="14574" max="14574" width="0" style="1" hidden="1" customWidth="1"/>
    <col min="14575" max="14575" width="17.28515625" style="1" customWidth="1"/>
    <col min="14576" max="14576" width="12.7109375" style="1" customWidth="1"/>
    <col min="14577" max="14577" width="0" style="1" hidden="1" customWidth="1"/>
    <col min="14578" max="14578" width="5.28515625" style="1" customWidth="1"/>
    <col min="14579" max="14579" width="0" style="1" hidden="1" customWidth="1"/>
    <col min="14580" max="14580" width="17" style="1" customWidth="1"/>
    <col min="14581" max="14581" width="6.28515625" style="1" customWidth="1"/>
    <col min="14582" max="14582" width="0" style="1" hidden="1" customWidth="1"/>
    <col min="14583" max="14583" width="14.28515625" style="1" customWidth="1"/>
    <col min="14584" max="14584" width="7.5703125" style="1" customWidth="1"/>
    <col min="14585" max="14585" width="0" style="1" hidden="1" customWidth="1"/>
    <col min="14586" max="14587" width="14.28515625" style="1" customWidth="1"/>
    <col min="14588" max="14588" width="20.85546875" style="1" customWidth="1"/>
    <col min="14589" max="14589" width="14.42578125" style="1" customWidth="1"/>
    <col min="14590" max="14590" width="15" style="1" customWidth="1"/>
    <col min="14591" max="14591" width="2.7109375" style="1" customWidth="1"/>
    <col min="14592" max="14592" width="11.7109375" style="1" customWidth="1"/>
    <col min="14593" max="14593" width="11.5703125" style="1" customWidth="1"/>
    <col min="14594" max="14594" width="2.28515625" style="1" customWidth="1"/>
    <col min="14595" max="14595" width="41" style="1" customWidth="1"/>
    <col min="14596" max="14596" width="14.28515625" style="1" customWidth="1"/>
    <col min="14597" max="14598" width="11.5703125" style="1" customWidth="1"/>
    <col min="14599" max="14599" width="21.85546875" style="1" customWidth="1"/>
    <col min="14600" max="14791" width="11.42578125" style="1"/>
    <col min="14792" max="14792" width="21.85546875" style="1" customWidth="1"/>
    <col min="14793" max="14793" width="13.85546875" style="1" customWidth="1"/>
    <col min="14794" max="14794" width="38.7109375" style="1" customWidth="1"/>
    <col min="14795" max="14795" width="3" style="1" bestFit="1" customWidth="1"/>
    <col min="14796" max="14796" width="32.28515625" style="1" customWidth="1"/>
    <col min="14797" max="14797" width="46.28515625" style="1" customWidth="1"/>
    <col min="14798" max="14798" width="19" style="1" customWidth="1"/>
    <col min="14799" max="14799" width="0" style="1" hidden="1" customWidth="1"/>
    <col min="14800" max="14800" width="17.7109375" style="1" customWidth="1"/>
    <col min="14801" max="14801" width="0" style="1" hidden="1" customWidth="1"/>
    <col min="14802" max="14802" width="22.28515625" style="1" customWidth="1"/>
    <col min="14803" max="14803" width="5.28515625" style="1" customWidth="1"/>
    <col min="14804" max="14804" width="36.28515625" style="1" customWidth="1"/>
    <col min="14805" max="14805" width="5.7109375" style="1" customWidth="1"/>
    <col min="14806" max="14806" width="0" style="1" hidden="1" customWidth="1"/>
    <col min="14807" max="14807" width="20.7109375" style="1" customWidth="1"/>
    <col min="14808" max="14808" width="4.85546875" style="1" customWidth="1"/>
    <col min="14809" max="14809" width="0" style="1" hidden="1" customWidth="1"/>
    <col min="14810" max="14810" width="24.7109375" style="1" customWidth="1"/>
    <col min="14811" max="14811" width="12.28515625" style="1" customWidth="1"/>
    <col min="14812" max="14812" width="0" style="1" hidden="1" customWidth="1"/>
    <col min="14813" max="14813" width="3.42578125" style="1" customWidth="1"/>
    <col min="14814" max="14814" width="0" style="1" hidden="1" customWidth="1"/>
    <col min="14815" max="14815" width="17.7109375" style="1" customWidth="1"/>
    <col min="14816" max="14816" width="3.42578125" style="1" customWidth="1"/>
    <col min="14817" max="14817" width="0" style="1" hidden="1" customWidth="1"/>
    <col min="14818" max="14818" width="23.7109375" style="1" customWidth="1"/>
    <col min="14819" max="14819" width="10" style="1" customWidth="1"/>
    <col min="14820" max="14820" width="0" style="1" hidden="1" customWidth="1"/>
    <col min="14821" max="14822" width="14.7109375" style="1" customWidth="1"/>
    <col min="14823" max="14823" width="12.85546875" style="1" customWidth="1"/>
    <col min="14824" max="14824" width="3.28515625" style="1" customWidth="1"/>
    <col min="14825" max="14825" width="30.28515625" style="1" customWidth="1"/>
    <col min="14826" max="14826" width="5" style="1" customWidth="1"/>
    <col min="14827" max="14827" width="0" style="1" hidden="1" customWidth="1"/>
    <col min="14828" max="14828" width="14.28515625" style="1" customWidth="1"/>
    <col min="14829" max="14829" width="5.7109375" style="1" customWidth="1"/>
    <col min="14830" max="14830" width="0" style="1" hidden="1" customWidth="1"/>
    <col min="14831" max="14831" width="17.28515625" style="1" customWidth="1"/>
    <col min="14832" max="14832" width="12.7109375" style="1" customWidth="1"/>
    <col min="14833" max="14833" width="0" style="1" hidden="1" customWidth="1"/>
    <col min="14834" max="14834" width="5.28515625" style="1" customWidth="1"/>
    <col min="14835" max="14835" width="0" style="1" hidden="1" customWidth="1"/>
    <col min="14836" max="14836" width="17" style="1" customWidth="1"/>
    <col min="14837" max="14837" width="6.28515625" style="1" customWidth="1"/>
    <col min="14838" max="14838" width="0" style="1" hidden="1" customWidth="1"/>
    <col min="14839" max="14839" width="14.28515625" style="1" customWidth="1"/>
    <col min="14840" max="14840" width="7.5703125" style="1" customWidth="1"/>
    <col min="14841" max="14841" width="0" style="1" hidden="1" customWidth="1"/>
    <col min="14842" max="14843" width="14.28515625" style="1" customWidth="1"/>
    <col min="14844" max="14844" width="20.85546875" style="1" customWidth="1"/>
    <col min="14845" max="14845" width="14.42578125" style="1" customWidth="1"/>
    <col min="14846" max="14846" width="15" style="1" customWidth="1"/>
    <col min="14847" max="14847" width="2.7109375" style="1" customWidth="1"/>
    <col min="14848" max="14848" width="11.7109375" style="1" customWidth="1"/>
    <col min="14849" max="14849" width="11.5703125" style="1" customWidth="1"/>
    <col min="14850" max="14850" width="2.28515625" style="1" customWidth="1"/>
    <col min="14851" max="14851" width="41" style="1" customWidth="1"/>
    <col min="14852" max="14852" width="14.28515625" style="1" customWidth="1"/>
    <col min="14853" max="14854" width="11.5703125" style="1" customWidth="1"/>
    <col min="14855" max="14855" width="21.85546875" style="1" customWidth="1"/>
    <col min="14856" max="15047" width="11.42578125" style="1"/>
    <col min="15048" max="15048" width="21.85546875" style="1" customWidth="1"/>
    <col min="15049" max="15049" width="13.85546875" style="1" customWidth="1"/>
    <col min="15050" max="15050" width="38.7109375" style="1" customWidth="1"/>
    <col min="15051" max="15051" width="3" style="1" bestFit="1" customWidth="1"/>
    <col min="15052" max="15052" width="32.28515625" style="1" customWidth="1"/>
    <col min="15053" max="15053" width="46.28515625" style="1" customWidth="1"/>
    <col min="15054" max="15054" width="19" style="1" customWidth="1"/>
    <col min="15055" max="15055" width="0" style="1" hidden="1" customWidth="1"/>
    <col min="15056" max="15056" width="17.7109375" style="1" customWidth="1"/>
    <col min="15057" max="15057" width="0" style="1" hidden="1" customWidth="1"/>
    <col min="15058" max="15058" width="22.28515625" style="1" customWidth="1"/>
    <col min="15059" max="15059" width="5.28515625" style="1" customWidth="1"/>
    <col min="15060" max="15060" width="36.28515625" style="1" customWidth="1"/>
    <col min="15061" max="15061" width="5.7109375" style="1" customWidth="1"/>
    <col min="15062" max="15062" width="0" style="1" hidden="1" customWidth="1"/>
    <col min="15063" max="15063" width="20.7109375" style="1" customWidth="1"/>
    <col min="15064" max="15064" width="4.85546875" style="1" customWidth="1"/>
    <col min="15065" max="15065" width="0" style="1" hidden="1" customWidth="1"/>
    <col min="15066" max="15066" width="24.7109375" style="1" customWidth="1"/>
    <col min="15067" max="15067" width="12.28515625" style="1" customWidth="1"/>
    <col min="15068" max="15068" width="0" style="1" hidden="1" customWidth="1"/>
    <col min="15069" max="15069" width="3.42578125" style="1" customWidth="1"/>
    <col min="15070" max="15070" width="0" style="1" hidden="1" customWidth="1"/>
    <col min="15071" max="15071" width="17.7109375" style="1" customWidth="1"/>
    <col min="15072" max="15072" width="3.42578125" style="1" customWidth="1"/>
    <col min="15073" max="15073" width="0" style="1" hidden="1" customWidth="1"/>
    <col min="15074" max="15074" width="23.7109375" style="1" customWidth="1"/>
    <col min="15075" max="15075" width="10" style="1" customWidth="1"/>
    <col min="15076" max="15076" width="0" style="1" hidden="1" customWidth="1"/>
    <col min="15077" max="15078" width="14.7109375" style="1" customWidth="1"/>
    <col min="15079" max="15079" width="12.85546875" style="1" customWidth="1"/>
    <col min="15080" max="15080" width="3.28515625" style="1" customWidth="1"/>
    <col min="15081" max="15081" width="30.28515625" style="1" customWidth="1"/>
    <col min="15082" max="15082" width="5" style="1" customWidth="1"/>
    <col min="15083" max="15083" width="0" style="1" hidden="1" customWidth="1"/>
    <col min="15084" max="15084" width="14.28515625" style="1" customWidth="1"/>
    <col min="15085" max="15085" width="5.7109375" style="1" customWidth="1"/>
    <col min="15086" max="15086" width="0" style="1" hidden="1" customWidth="1"/>
    <col min="15087" max="15087" width="17.28515625" style="1" customWidth="1"/>
    <col min="15088" max="15088" width="12.7109375" style="1" customWidth="1"/>
    <col min="15089" max="15089" width="0" style="1" hidden="1" customWidth="1"/>
    <col min="15090" max="15090" width="5.28515625" style="1" customWidth="1"/>
    <col min="15091" max="15091" width="0" style="1" hidden="1" customWidth="1"/>
    <col min="15092" max="15092" width="17" style="1" customWidth="1"/>
    <col min="15093" max="15093" width="6.28515625" style="1" customWidth="1"/>
    <col min="15094" max="15094" width="0" style="1" hidden="1" customWidth="1"/>
    <col min="15095" max="15095" width="14.28515625" style="1" customWidth="1"/>
    <col min="15096" max="15096" width="7.5703125" style="1" customWidth="1"/>
    <col min="15097" max="15097" width="0" style="1" hidden="1" customWidth="1"/>
    <col min="15098" max="15099" width="14.28515625" style="1" customWidth="1"/>
    <col min="15100" max="15100" width="20.85546875" style="1" customWidth="1"/>
    <col min="15101" max="15101" width="14.42578125" style="1" customWidth="1"/>
    <col min="15102" max="15102" width="15" style="1" customWidth="1"/>
    <col min="15103" max="15103" width="2.7109375" style="1" customWidth="1"/>
    <col min="15104" max="15104" width="11.7109375" style="1" customWidth="1"/>
    <col min="15105" max="15105" width="11.5703125" style="1" customWidth="1"/>
    <col min="15106" max="15106" width="2.28515625" style="1" customWidth="1"/>
    <col min="15107" max="15107" width="41" style="1" customWidth="1"/>
    <col min="15108" max="15108" width="14.28515625" style="1" customWidth="1"/>
    <col min="15109" max="15110" width="11.5703125" style="1" customWidth="1"/>
    <col min="15111" max="15111" width="21.85546875" style="1" customWidth="1"/>
    <col min="15112" max="15303" width="11.42578125" style="1"/>
    <col min="15304" max="15304" width="21.85546875" style="1" customWidth="1"/>
    <col min="15305" max="15305" width="13.85546875" style="1" customWidth="1"/>
    <col min="15306" max="15306" width="38.7109375" style="1" customWidth="1"/>
    <col min="15307" max="15307" width="3" style="1" bestFit="1" customWidth="1"/>
    <col min="15308" max="15308" width="32.28515625" style="1" customWidth="1"/>
    <col min="15309" max="15309" width="46.28515625" style="1" customWidth="1"/>
    <col min="15310" max="15310" width="19" style="1" customWidth="1"/>
    <col min="15311" max="15311" width="0" style="1" hidden="1" customWidth="1"/>
    <col min="15312" max="15312" width="17.7109375" style="1" customWidth="1"/>
    <col min="15313" max="15313" width="0" style="1" hidden="1" customWidth="1"/>
    <col min="15314" max="15314" width="22.28515625" style="1" customWidth="1"/>
    <col min="15315" max="15315" width="5.28515625" style="1" customWidth="1"/>
    <col min="15316" max="15316" width="36.28515625" style="1" customWidth="1"/>
    <col min="15317" max="15317" width="5.7109375" style="1" customWidth="1"/>
    <col min="15318" max="15318" width="0" style="1" hidden="1" customWidth="1"/>
    <col min="15319" max="15319" width="20.7109375" style="1" customWidth="1"/>
    <col min="15320" max="15320" width="4.85546875" style="1" customWidth="1"/>
    <col min="15321" max="15321" width="0" style="1" hidden="1" customWidth="1"/>
    <col min="15322" max="15322" width="24.7109375" style="1" customWidth="1"/>
    <col min="15323" max="15323" width="12.28515625" style="1" customWidth="1"/>
    <col min="15324" max="15324" width="0" style="1" hidden="1" customWidth="1"/>
    <col min="15325" max="15325" width="3.42578125" style="1" customWidth="1"/>
    <col min="15326" max="15326" width="0" style="1" hidden="1" customWidth="1"/>
    <col min="15327" max="15327" width="17.7109375" style="1" customWidth="1"/>
    <col min="15328" max="15328" width="3.42578125" style="1" customWidth="1"/>
    <col min="15329" max="15329" width="0" style="1" hidden="1" customWidth="1"/>
    <col min="15330" max="15330" width="23.7109375" style="1" customWidth="1"/>
    <col min="15331" max="15331" width="10" style="1" customWidth="1"/>
    <col min="15332" max="15332" width="0" style="1" hidden="1" customWidth="1"/>
    <col min="15333" max="15334" width="14.7109375" style="1" customWidth="1"/>
    <col min="15335" max="15335" width="12.85546875" style="1" customWidth="1"/>
    <col min="15336" max="15336" width="3.28515625" style="1" customWidth="1"/>
    <col min="15337" max="15337" width="30.28515625" style="1" customWidth="1"/>
    <col min="15338" max="15338" width="5" style="1" customWidth="1"/>
    <col min="15339" max="15339" width="0" style="1" hidden="1" customWidth="1"/>
    <col min="15340" max="15340" width="14.28515625" style="1" customWidth="1"/>
    <col min="15341" max="15341" width="5.7109375" style="1" customWidth="1"/>
    <col min="15342" max="15342" width="0" style="1" hidden="1" customWidth="1"/>
    <col min="15343" max="15343" width="17.28515625" style="1" customWidth="1"/>
    <col min="15344" max="15344" width="12.7109375" style="1" customWidth="1"/>
    <col min="15345" max="15345" width="0" style="1" hidden="1" customWidth="1"/>
    <col min="15346" max="15346" width="5.28515625" style="1" customWidth="1"/>
    <col min="15347" max="15347" width="0" style="1" hidden="1" customWidth="1"/>
    <col min="15348" max="15348" width="17" style="1" customWidth="1"/>
    <col min="15349" max="15349" width="6.28515625" style="1" customWidth="1"/>
    <col min="15350" max="15350" width="0" style="1" hidden="1" customWidth="1"/>
    <col min="15351" max="15351" width="14.28515625" style="1" customWidth="1"/>
    <col min="15352" max="15352" width="7.5703125" style="1" customWidth="1"/>
    <col min="15353" max="15353" width="0" style="1" hidden="1" customWidth="1"/>
    <col min="15354" max="15355" width="14.28515625" style="1" customWidth="1"/>
    <col min="15356" max="15356" width="20.85546875" style="1" customWidth="1"/>
    <col min="15357" max="15357" width="14.42578125" style="1" customWidth="1"/>
    <col min="15358" max="15358" width="15" style="1" customWidth="1"/>
    <col min="15359" max="15359" width="2.7109375" style="1" customWidth="1"/>
    <col min="15360" max="15360" width="11.7109375" style="1" customWidth="1"/>
    <col min="15361" max="15361" width="11.5703125" style="1" customWidth="1"/>
    <col min="15362" max="15362" width="2.28515625" style="1" customWidth="1"/>
    <col min="15363" max="15363" width="41" style="1" customWidth="1"/>
    <col min="15364" max="15364" width="14.28515625" style="1" customWidth="1"/>
    <col min="15365" max="15366" width="11.5703125" style="1" customWidth="1"/>
    <col min="15367" max="15367" width="21.85546875" style="1" customWidth="1"/>
    <col min="15368" max="15559" width="11.42578125" style="1"/>
    <col min="15560" max="15560" width="21.85546875" style="1" customWidth="1"/>
    <col min="15561" max="15561" width="13.85546875" style="1" customWidth="1"/>
    <col min="15562" max="15562" width="38.7109375" style="1" customWidth="1"/>
    <col min="15563" max="15563" width="3" style="1" bestFit="1" customWidth="1"/>
    <col min="15564" max="15564" width="32.28515625" style="1" customWidth="1"/>
    <col min="15565" max="15565" width="46.28515625" style="1" customWidth="1"/>
    <col min="15566" max="15566" width="19" style="1" customWidth="1"/>
    <col min="15567" max="15567" width="0" style="1" hidden="1" customWidth="1"/>
    <col min="15568" max="15568" width="17.7109375" style="1" customWidth="1"/>
    <col min="15569" max="15569" width="0" style="1" hidden="1" customWidth="1"/>
    <col min="15570" max="15570" width="22.28515625" style="1" customWidth="1"/>
    <col min="15571" max="15571" width="5.28515625" style="1" customWidth="1"/>
    <col min="15572" max="15572" width="36.28515625" style="1" customWidth="1"/>
    <col min="15573" max="15573" width="5.7109375" style="1" customWidth="1"/>
    <col min="15574" max="15574" width="0" style="1" hidden="1" customWidth="1"/>
    <col min="15575" max="15575" width="20.7109375" style="1" customWidth="1"/>
    <col min="15576" max="15576" width="4.85546875" style="1" customWidth="1"/>
    <col min="15577" max="15577" width="0" style="1" hidden="1" customWidth="1"/>
    <col min="15578" max="15578" width="24.7109375" style="1" customWidth="1"/>
    <col min="15579" max="15579" width="12.28515625" style="1" customWidth="1"/>
    <col min="15580" max="15580" width="0" style="1" hidden="1" customWidth="1"/>
    <col min="15581" max="15581" width="3.42578125" style="1" customWidth="1"/>
    <col min="15582" max="15582" width="0" style="1" hidden="1" customWidth="1"/>
    <col min="15583" max="15583" width="17.7109375" style="1" customWidth="1"/>
    <col min="15584" max="15584" width="3.42578125" style="1" customWidth="1"/>
    <col min="15585" max="15585" width="0" style="1" hidden="1" customWidth="1"/>
    <col min="15586" max="15586" width="23.7109375" style="1" customWidth="1"/>
    <col min="15587" max="15587" width="10" style="1" customWidth="1"/>
    <col min="15588" max="15588" width="0" style="1" hidden="1" customWidth="1"/>
    <col min="15589" max="15590" width="14.7109375" style="1" customWidth="1"/>
    <col min="15591" max="15591" width="12.85546875" style="1" customWidth="1"/>
    <col min="15592" max="15592" width="3.28515625" style="1" customWidth="1"/>
    <col min="15593" max="15593" width="30.28515625" style="1" customWidth="1"/>
    <col min="15594" max="15594" width="5" style="1" customWidth="1"/>
    <col min="15595" max="15595" width="0" style="1" hidden="1" customWidth="1"/>
    <col min="15596" max="15596" width="14.28515625" style="1" customWidth="1"/>
    <col min="15597" max="15597" width="5.7109375" style="1" customWidth="1"/>
    <col min="15598" max="15598" width="0" style="1" hidden="1" customWidth="1"/>
    <col min="15599" max="15599" width="17.28515625" style="1" customWidth="1"/>
    <col min="15600" max="15600" width="12.7109375" style="1" customWidth="1"/>
    <col min="15601" max="15601" width="0" style="1" hidden="1" customWidth="1"/>
    <col min="15602" max="15602" width="5.28515625" style="1" customWidth="1"/>
    <col min="15603" max="15603" width="0" style="1" hidden="1" customWidth="1"/>
    <col min="15604" max="15604" width="17" style="1" customWidth="1"/>
    <col min="15605" max="15605" width="6.28515625" style="1" customWidth="1"/>
    <col min="15606" max="15606" width="0" style="1" hidden="1" customWidth="1"/>
    <col min="15607" max="15607" width="14.28515625" style="1" customWidth="1"/>
    <col min="15608" max="15608" width="7.5703125" style="1" customWidth="1"/>
    <col min="15609" max="15609" width="0" style="1" hidden="1" customWidth="1"/>
    <col min="15610" max="15611" width="14.28515625" style="1" customWidth="1"/>
    <col min="15612" max="15612" width="20.85546875" style="1" customWidth="1"/>
    <col min="15613" max="15613" width="14.42578125" style="1" customWidth="1"/>
    <col min="15614" max="15614" width="15" style="1" customWidth="1"/>
    <col min="15615" max="15615" width="2.7109375" style="1" customWidth="1"/>
    <col min="15616" max="15616" width="11.7109375" style="1" customWidth="1"/>
    <col min="15617" max="15617" width="11.5703125" style="1" customWidth="1"/>
    <col min="15618" max="15618" width="2.28515625" style="1" customWidth="1"/>
    <col min="15619" max="15619" width="41" style="1" customWidth="1"/>
    <col min="15620" max="15620" width="14.28515625" style="1" customWidth="1"/>
    <col min="15621" max="15622" width="11.5703125" style="1" customWidth="1"/>
    <col min="15623" max="15623" width="21.85546875" style="1" customWidth="1"/>
    <col min="15624" max="15815" width="11.42578125" style="1"/>
    <col min="15816" max="15816" width="21.85546875" style="1" customWidth="1"/>
    <col min="15817" max="15817" width="13.85546875" style="1" customWidth="1"/>
    <col min="15818" max="15818" width="38.7109375" style="1" customWidth="1"/>
    <col min="15819" max="15819" width="3" style="1" bestFit="1" customWidth="1"/>
    <col min="15820" max="15820" width="32.28515625" style="1" customWidth="1"/>
    <col min="15821" max="15821" width="46.28515625" style="1" customWidth="1"/>
    <col min="15822" max="15822" width="19" style="1" customWidth="1"/>
    <col min="15823" max="15823" width="0" style="1" hidden="1" customWidth="1"/>
    <col min="15824" max="15824" width="17.7109375" style="1" customWidth="1"/>
    <col min="15825" max="15825" width="0" style="1" hidden="1" customWidth="1"/>
    <col min="15826" max="15826" width="22.28515625" style="1" customWidth="1"/>
    <col min="15827" max="15827" width="5.28515625" style="1" customWidth="1"/>
    <col min="15828" max="15828" width="36.28515625" style="1" customWidth="1"/>
    <col min="15829" max="15829" width="5.7109375" style="1" customWidth="1"/>
    <col min="15830" max="15830" width="0" style="1" hidden="1" customWidth="1"/>
    <col min="15831" max="15831" width="20.7109375" style="1" customWidth="1"/>
    <col min="15832" max="15832" width="4.85546875" style="1" customWidth="1"/>
    <col min="15833" max="15833" width="0" style="1" hidden="1" customWidth="1"/>
    <col min="15834" max="15834" width="24.7109375" style="1" customWidth="1"/>
    <col min="15835" max="15835" width="12.28515625" style="1" customWidth="1"/>
    <col min="15836" max="15836" width="0" style="1" hidden="1" customWidth="1"/>
    <col min="15837" max="15837" width="3.42578125" style="1" customWidth="1"/>
    <col min="15838" max="15838" width="0" style="1" hidden="1" customWidth="1"/>
    <col min="15839" max="15839" width="17.7109375" style="1" customWidth="1"/>
    <col min="15840" max="15840" width="3.42578125" style="1" customWidth="1"/>
    <col min="15841" max="15841" width="0" style="1" hidden="1" customWidth="1"/>
    <col min="15842" max="15842" width="23.7109375" style="1" customWidth="1"/>
    <col min="15843" max="15843" width="10" style="1" customWidth="1"/>
    <col min="15844" max="15844" width="0" style="1" hidden="1" customWidth="1"/>
    <col min="15845" max="15846" width="14.7109375" style="1" customWidth="1"/>
    <col min="15847" max="15847" width="12.85546875" style="1" customWidth="1"/>
    <col min="15848" max="15848" width="3.28515625" style="1" customWidth="1"/>
    <col min="15849" max="15849" width="30.28515625" style="1" customWidth="1"/>
    <col min="15850" max="15850" width="5" style="1" customWidth="1"/>
    <col min="15851" max="15851" width="0" style="1" hidden="1" customWidth="1"/>
    <col min="15852" max="15852" width="14.28515625" style="1" customWidth="1"/>
    <col min="15853" max="15853" width="5.7109375" style="1" customWidth="1"/>
    <col min="15854" max="15854" width="0" style="1" hidden="1" customWidth="1"/>
    <col min="15855" max="15855" width="17.28515625" style="1" customWidth="1"/>
    <col min="15856" max="15856" width="12.7109375" style="1" customWidth="1"/>
    <col min="15857" max="15857" width="0" style="1" hidden="1" customWidth="1"/>
    <col min="15858" max="15858" width="5.28515625" style="1" customWidth="1"/>
    <col min="15859" max="15859" width="0" style="1" hidden="1" customWidth="1"/>
    <col min="15860" max="15860" width="17" style="1" customWidth="1"/>
    <col min="15861" max="15861" width="6.28515625" style="1" customWidth="1"/>
    <col min="15862" max="15862" width="0" style="1" hidden="1" customWidth="1"/>
    <col min="15863" max="15863" width="14.28515625" style="1" customWidth="1"/>
    <col min="15864" max="15864" width="7.5703125" style="1" customWidth="1"/>
    <col min="15865" max="15865" width="0" style="1" hidden="1" customWidth="1"/>
    <col min="15866" max="15867" width="14.28515625" style="1" customWidth="1"/>
    <col min="15868" max="15868" width="20.85546875" style="1" customWidth="1"/>
    <col min="15869" max="15869" width="14.42578125" style="1" customWidth="1"/>
    <col min="15870" max="15870" width="15" style="1" customWidth="1"/>
    <col min="15871" max="15871" width="2.7109375" style="1" customWidth="1"/>
    <col min="15872" max="15872" width="11.7109375" style="1" customWidth="1"/>
    <col min="15873" max="15873" width="11.5703125" style="1" customWidth="1"/>
    <col min="15874" max="15874" width="2.28515625" style="1" customWidth="1"/>
    <col min="15875" max="15875" width="41" style="1" customWidth="1"/>
    <col min="15876" max="15876" width="14.28515625" style="1" customWidth="1"/>
    <col min="15877" max="15878" width="11.5703125" style="1" customWidth="1"/>
    <col min="15879" max="15879" width="21.85546875" style="1" customWidth="1"/>
    <col min="15880" max="16071" width="11.42578125" style="1"/>
    <col min="16072" max="16072" width="21.85546875" style="1" customWidth="1"/>
    <col min="16073" max="16073" width="13.85546875" style="1" customWidth="1"/>
    <col min="16074" max="16074" width="38.7109375" style="1" customWidth="1"/>
    <col min="16075" max="16075" width="3" style="1" bestFit="1" customWidth="1"/>
    <col min="16076" max="16076" width="32.28515625" style="1" customWidth="1"/>
    <col min="16077" max="16077" width="46.28515625" style="1" customWidth="1"/>
    <col min="16078" max="16078" width="19" style="1" customWidth="1"/>
    <col min="16079" max="16079" width="0" style="1" hidden="1" customWidth="1"/>
    <col min="16080" max="16080" width="17.7109375" style="1" customWidth="1"/>
    <col min="16081" max="16081" width="0" style="1" hidden="1" customWidth="1"/>
    <col min="16082" max="16082" width="22.28515625" style="1" customWidth="1"/>
    <col min="16083" max="16083" width="5.28515625" style="1" customWidth="1"/>
    <col min="16084" max="16084" width="36.28515625" style="1" customWidth="1"/>
    <col min="16085" max="16085" width="5.7109375" style="1" customWidth="1"/>
    <col min="16086" max="16086" width="0" style="1" hidden="1" customWidth="1"/>
    <col min="16087" max="16087" width="20.7109375" style="1" customWidth="1"/>
    <col min="16088" max="16088" width="4.85546875" style="1" customWidth="1"/>
    <col min="16089" max="16089" width="0" style="1" hidden="1" customWidth="1"/>
    <col min="16090" max="16090" width="24.7109375" style="1" customWidth="1"/>
    <col min="16091" max="16091" width="12.28515625" style="1" customWidth="1"/>
    <col min="16092" max="16092" width="0" style="1" hidden="1" customWidth="1"/>
    <col min="16093" max="16093" width="3.42578125" style="1" customWidth="1"/>
    <col min="16094" max="16094" width="0" style="1" hidden="1" customWidth="1"/>
    <col min="16095" max="16095" width="17.7109375" style="1" customWidth="1"/>
    <col min="16096" max="16096" width="3.42578125" style="1" customWidth="1"/>
    <col min="16097" max="16097" width="0" style="1" hidden="1" customWidth="1"/>
    <col min="16098" max="16098" width="23.7109375" style="1" customWidth="1"/>
    <col min="16099" max="16099" width="10" style="1" customWidth="1"/>
    <col min="16100" max="16100" width="0" style="1" hidden="1" customWidth="1"/>
    <col min="16101" max="16102" width="14.7109375" style="1" customWidth="1"/>
    <col min="16103" max="16103" width="12.85546875" style="1" customWidth="1"/>
    <col min="16104" max="16104" width="3.28515625" style="1" customWidth="1"/>
    <col min="16105" max="16105" width="30.28515625" style="1" customWidth="1"/>
    <col min="16106" max="16106" width="5" style="1" customWidth="1"/>
    <col min="16107" max="16107" width="0" style="1" hidden="1" customWidth="1"/>
    <col min="16108" max="16108" width="14.28515625" style="1" customWidth="1"/>
    <col min="16109" max="16109" width="5.7109375" style="1" customWidth="1"/>
    <col min="16110" max="16110" width="0" style="1" hidden="1" customWidth="1"/>
    <col min="16111" max="16111" width="17.28515625" style="1" customWidth="1"/>
    <col min="16112" max="16112" width="12.7109375" style="1" customWidth="1"/>
    <col min="16113" max="16113" width="0" style="1" hidden="1" customWidth="1"/>
    <col min="16114" max="16114" width="5.28515625" style="1" customWidth="1"/>
    <col min="16115" max="16115" width="0" style="1" hidden="1" customWidth="1"/>
    <col min="16116" max="16116" width="17" style="1" customWidth="1"/>
    <col min="16117" max="16117" width="6.28515625" style="1" customWidth="1"/>
    <col min="16118" max="16118" width="0" style="1" hidden="1" customWidth="1"/>
    <col min="16119" max="16119" width="14.28515625" style="1" customWidth="1"/>
    <col min="16120" max="16120" width="7.5703125" style="1" customWidth="1"/>
    <col min="16121" max="16121" width="0" style="1" hidden="1" customWidth="1"/>
    <col min="16122" max="16123" width="14.28515625" style="1" customWidth="1"/>
    <col min="16124" max="16124" width="20.85546875" style="1" customWidth="1"/>
    <col min="16125" max="16125" width="14.42578125" style="1" customWidth="1"/>
    <col min="16126" max="16126" width="15" style="1" customWidth="1"/>
    <col min="16127" max="16127" width="2.7109375" style="1" customWidth="1"/>
    <col min="16128" max="16128" width="11.7109375" style="1" customWidth="1"/>
    <col min="16129" max="16129" width="11.5703125" style="1" customWidth="1"/>
    <col min="16130" max="16130" width="2.28515625" style="1" customWidth="1"/>
    <col min="16131" max="16131" width="41" style="1" customWidth="1"/>
    <col min="16132" max="16132" width="14.28515625" style="1" customWidth="1"/>
    <col min="16133" max="16134" width="11.5703125" style="1" customWidth="1"/>
    <col min="16135" max="16135" width="21.85546875" style="1" customWidth="1"/>
    <col min="16136" max="16384" width="11.42578125" style="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row>
    <row r="4" spans="1:47"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row>
    <row r="5" spans="1:47" ht="219.75" customHeight="1">
      <c r="A5" s="439" t="s">
        <v>51</v>
      </c>
      <c r="B5" s="291" t="s">
        <v>1091</v>
      </c>
      <c r="C5" s="291" t="s">
        <v>109</v>
      </c>
      <c r="D5" s="291" t="s">
        <v>640</v>
      </c>
      <c r="E5" s="291" t="s">
        <v>91</v>
      </c>
      <c r="F5" s="303" t="s">
        <v>1092</v>
      </c>
      <c r="G5" s="48" t="s">
        <v>1093</v>
      </c>
      <c r="H5" s="461" t="s">
        <v>1094</v>
      </c>
      <c r="I5" s="461" t="s">
        <v>953</v>
      </c>
      <c r="J5" s="291" t="s">
        <v>33</v>
      </c>
      <c r="K5" s="291">
        <v>72</v>
      </c>
      <c r="L5" s="462">
        <f>IF(J5="Diaria",+(K5/360),IF(J5="Mensual",+(K5/12),IF(J5="Bimestral",+(K5/6),IF(J5="Trimestral",+(K5/4),IF(J5="Semestral",+(K5/2),IF(J5="Anual",+(K5/1),""))))))</f>
        <v>0.2</v>
      </c>
      <c r="M5" s="291" t="s">
        <v>73</v>
      </c>
      <c r="N5" s="291">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1" t="s">
        <v>1095</v>
      </c>
      <c r="P5" s="291">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0.8</v>
      </c>
      <c r="Q5" s="291" t="s">
        <v>73</v>
      </c>
      <c r="R5" s="291">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86" t="s">
        <v>72</v>
      </c>
      <c r="T5" s="286" t="s">
        <v>28</v>
      </c>
      <c r="U5" s="286">
        <f>+MAX(N5,P5,R5)</f>
        <v>0.8</v>
      </c>
      <c r="V5" s="288" t="str">
        <f>IF(L5&lt;=20%,"Muy baja",IF(L5&lt;=40%,"Baja",IF(L5&lt;=60%,"Media",IF(L5&lt;=80%,"Alta",IF(L5&lt;=100%,"Muy alta",IF(L5&gt;=100%,"Muy alta",""))))))</f>
        <v>Muy baja</v>
      </c>
      <c r="W5" s="463">
        <f>+IFERROR(VLOOKUP(V5,[6]Fórmula!$F$1:$G$6,2,FALSE),"")</f>
        <v>0.2</v>
      </c>
      <c r="X5" s="498" t="str">
        <f>IF(U5=20%,"Leve",IF(U5=40%,"Menor",IF(U5=60%,"Moderado",IF(U5=80%,"Mayor",IF(U5=100%,"Catastrófico","")))))</f>
        <v>Mayor</v>
      </c>
      <c r="Y5" s="463">
        <f>+IFERROR(VLOOKUP(X5,[6]Fórmula!$H$1:$I$6,2,FALSE),"")</f>
        <v>0.8</v>
      </c>
      <c r="Z5" s="497" t="str">
        <f>+IFERROR(VLOOKUP(V5&amp;X5,[6]Fórmula!$C$2:$D$26,2,FALSE),"")</f>
        <v>Alto</v>
      </c>
      <c r="AA5" s="463">
        <f>IF(Z5="Bajo",25%,IF(Z5="Moderado",50%,IF(Z5="Alto",75%,IF(Z5="Extremo",100%,""))))</f>
        <v>0.75</v>
      </c>
      <c r="AB5" s="465" t="s">
        <v>1096</v>
      </c>
      <c r="AC5" s="48" t="s">
        <v>1097</v>
      </c>
      <c r="AD5" s="48" t="s">
        <v>57</v>
      </c>
      <c r="AE5" s="466">
        <f>IF(AD5="Preventivo",25%,IF(AD5="Detectivo",15%,IF(AD5="Correctivo",10%,"")))</f>
        <v>0.25</v>
      </c>
      <c r="AF5" s="303" t="s">
        <v>214</v>
      </c>
      <c r="AG5" s="466">
        <f>IF(AF5="Manual",15%,IF(AF5="Automático",25%,""))</f>
        <v>0.15</v>
      </c>
      <c r="AH5" s="466">
        <f>+AG5+AE5</f>
        <v>0.4</v>
      </c>
      <c r="AI5" s="467" t="s">
        <v>215</v>
      </c>
      <c r="AJ5" s="468" t="s">
        <v>24</v>
      </c>
      <c r="AK5" s="467" t="s">
        <v>1098</v>
      </c>
      <c r="AL5" s="303">
        <f>+AH5*AA5</f>
        <v>0.30000000000000004</v>
      </c>
      <c r="AM5" s="469">
        <f>+AA5-AL5</f>
        <v>0.44999999999999996</v>
      </c>
      <c r="AN5" s="297" t="str">
        <f>+IF(C5="Corrupción","Moderado",IF(AM5&lt;=25%,"Bajo",IF(AM5&lt;=50%,"Moderado",IF(AM5&lt;=75%,"Alto",IF(AM5&gt;75%,"Extremo","")))))</f>
        <v>Moderado</v>
      </c>
      <c r="AO5" s="286" t="s">
        <v>59</v>
      </c>
      <c r="AP5" s="464">
        <v>1</v>
      </c>
      <c r="AQ5" s="33" t="s">
        <v>1099</v>
      </c>
      <c r="AR5" s="294" t="s">
        <v>1100</v>
      </c>
    </row>
    <row r="6" spans="1:47" s="571" customFormat="1" ht="409.5">
      <c r="A6" s="556" t="s">
        <v>51</v>
      </c>
      <c r="B6" s="29" t="s">
        <v>1180</v>
      </c>
      <c r="C6" s="29" t="s">
        <v>58</v>
      </c>
      <c r="D6" s="29" t="s">
        <v>79</v>
      </c>
      <c r="E6" s="29" t="s">
        <v>80</v>
      </c>
      <c r="F6" s="40" t="s">
        <v>1177</v>
      </c>
      <c r="G6" s="181" t="s">
        <v>532</v>
      </c>
      <c r="H6" s="576" t="s">
        <v>1178</v>
      </c>
      <c r="I6" s="40" t="s">
        <v>1179</v>
      </c>
      <c r="J6" s="557" t="s">
        <v>95</v>
      </c>
      <c r="K6" s="558">
        <v>1</v>
      </c>
      <c r="L6" s="559">
        <f>IF(J6="Diaria",+(K6/360),IF(J6="Mensual",+(K6/12),IF(J6="Bimestral",+(K6/6),IF(J6="Trimestral",+(K6/4),IF(J6="Semestral",+(K6/2),IF(J6="Anual",+(K6/1),""))))))</f>
        <v>0.5</v>
      </c>
      <c r="M6" s="558" t="s">
        <v>47</v>
      </c>
      <c r="N6" s="542">
        <f t="shared" ref="N6" si="0">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560" t="s">
        <v>76</v>
      </c>
      <c r="P6" s="542" t="str">
        <f t="shared" ref="P6" si="1">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558" t="s">
        <v>73</v>
      </c>
      <c r="R6" s="54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61" t="s">
        <v>60</v>
      </c>
      <c r="T6" s="561" t="s">
        <v>73</v>
      </c>
      <c r="U6" s="562">
        <f>+MAX(N6,P6,R6)</f>
        <v>0.4</v>
      </c>
      <c r="V6" s="563" t="str">
        <f>IF(L6&lt;=20%,"Muy baja",IF(L6&lt;=40%,"Baja",IF(L6&lt;=60%,"Media",IF(L6&lt;=80%,"Alta",IF(L6&lt;=100%,"Muy alta",IF(L6&gt;=100%,"Muy alta",""))))))</f>
        <v>Media</v>
      </c>
      <c r="W6" s="564">
        <f>+IFERROR(VLOOKUP(V6,[3]Fórmula!$F$1:$G$6,2,FALSE),"")</f>
        <v>0.6</v>
      </c>
      <c r="X6" s="565" t="s">
        <v>56</v>
      </c>
      <c r="Y6" s="564">
        <f>+IFERROR(VLOOKUP(X6,[3]Fórmula!$H$1:$I$6,2,FALSE),"")</f>
        <v>0.6</v>
      </c>
      <c r="Z6" s="565" t="str">
        <f>+IFERROR(VLOOKUP(V6&amp;X6,[3]Fórmula!$C$2:$D$26,2,FALSE),"")</f>
        <v>Moderado</v>
      </c>
      <c r="AA6" s="566">
        <f>IF(Z6="Bajo",25%,IF(Z6="Moderado",50%,IF(Z6="Alto",75%,IF(Z6="Extremo",100%,""))))</f>
        <v>0.5</v>
      </c>
      <c r="AB6" s="567"/>
      <c r="AC6" s="557" t="s">
        <v>1224</v>
      </c>
      <c r="AD6" s="40" t="s">
        <v>57</v>
      </c>
      <c r="AE6" s="543">
        <f t="shared" ref="AE6" si="2">IF(AD6="Preventivo",25%,IF(AD6="Detectivo",15%,IF(AD6="Correctivo",10%,"")))</f>
        <v>0.25</v>
      </c>
      <c r="AF6" s="40" t="s">
        <v>214</v>
      </c>
      <c r="AG6" s="543">
        <f t="shared" ref="AG6" si="3">IF(AF6="Manual",15%,IF(AF6="Automático",25%,""))</f>
        <v>0.15</v>
      </c>
      <c r="AH6" s="543">
        <f t="shared" ref="AH6" si="4">+AG6+AE6</f>
        <v>0.4</v>
      </c>
      <c r="AI6" s="40" t="s">
        <v>215</v>
      </c>
      <c r="AJ6" s="40" t="s">
        <v>24</v>
      </c>
      <c r="AK6" s="40" t="s">
        <v>1225</v>
      </c>
      <c r="AL6" s="29">
        <f>+AA6*AH6</f>
        <v>0.2</v>
      </c>
      <c r="AM6" s="568">
        <f>+AA6-AL6</f>
        <v>0.3</v>
      </c>
      <c r="AN6" s="604" t="str">
        <f>IF(AM6&lt;=25%,"Bajo",IF(AM6&lt;=50%,"Moderado",IF(AM6&lt;=75%,"Alto",IF(AM6&gt;75%,"Extremo",""))))</f>
        <v>Moderado</v>
      </c>
      <c r="AO6" s="607" t="s">
        <v>59</v>
      </c>
      <c r="AP6" s="181"/>
      <c r="AQ6" s="46"/>
      <c r="AR6" s="572"/>
    </row>
    <row r="7" spans="1:47" ht="290.25" customHeight="1">
      <c r="A7" s="591" t="s">
        <v>216</v>
      </c>
      <c r="B7" s="346" t="s">
        <v>29</v>
      </c>
      <c r="C7" s="346" t="s">
        <v>92</v>
      </c>
      <c r="D7" s="346" t="s">
        <v>79</v>
      </c>
      <c r="E7" s="346" t="s">
        <v>36</v>
      </c>
      <c r="F7" s="348" t="s">
        <v>1252</v>
      </c>
      <c r="G7" s="346" t="s">
        <v>1214</v>
      </c>
      <c r="H7" s="592" t="s">
        <v>824</v>
      </c>
      <c r="I7" s="348" t="s">
        <v>825</v>
      </c>
      <c r="J7" s="346" t="s">
        <v>66</v>
      </c>
      <c r="K7" s="346">
        <v>1</v>
      </c>
      <c r="L7" s="587">
        <f>IF(J7="Diaria",+(K7/360),IF(J7="Mensual",+(K7/12),IF(J7="Bimestral",+(K7/6),IF(J7="Trimestral",+(K7/4),IF(J7="Semestral",+(K7/2),IF(J7="Anual",+(K7/1),""))))))</f>
        <v>8.3333333333333329E-2</v>
      </c>
      <c r="M7" s="346" t="s">
        <v>73</v>
      </c>
      <c r="N7" s="34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346" t="s">
        <v>31</v>
      </c>
      <c r="P7" s="34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346" t="s">
        <v>73</v>
      </c>
      <c r="R7" s="34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86" t="s">
        <v>60</v>
      </c>
      <c r="T7" s="586" t="s">
        <v>45</v>
      </c>
      <c r="U7" s="586">
        <f>+MAX(N7,P7,R7)</f>
        <v>0.2</v>
      </c>
      <c r="V7" s="588" t="str">
        <f>IF(L7&lt;=20%,"Muy baja",IF(L7&lt;=40%,"Baja",IF(L7&lt;=60%,"Media",IF(L7&lt;=80%,"Alta",IF(L7&lt;=100%,"Muy alta",IF(L7&gt;=100%,"Muy alta",""))))))</f>
        <v>Muy baja</v>
      </c>
      <c r="W7" s="590">
        <f>+IFERROR(VLOOKUP(V7,Fórmula!$F$1:$G$6,2,FALSE),"")</f>
        <v>0.2</v>
      </c>
      <c r="X7" s="588" t="str">
        <f>IF(U7=20%,"Leve",IF(U7=40%,"Menor",IF(U7=60%,"Moderado",IF(U7=80%,"Mayor",IF(U7=100%,"Catastrófico","")))))</f>
        <v>Leve</v>
      </c>
      <c r="Y7" s="590">
        <f>+IFERROR(VLOOKUP(X7,Fórmula!$H$1:$I$6,2,FALSE),"")</f>
        <v>0.2</v>
      </c>
      <c r="Z7" s="350" t="str">
        <f>+IFERROR(VLOOKUP(V7&amp;X7,Fórmula!$C$2:$D$26,2,FALSE),"")</f>
        <v>Bajo</v>
      </c>
      <c r="AA7" s="594">
        <f>IF(Z7="Bajo",25%,IF(Z7="Moderado",50%,IF(Z7="Alto",75%,IF(Z7="Extremo",100%,""))))</f>
        <v>0.25</v>
      </c>
      <c r="AB7" s="593" t="s">
        <v>826</v>
      </c>
      <c r="AC7" s="400" t="s">
        <v>1254</v>
      </c>
      <c r="AD7" s="71" t="s">
        <v>57</v>
      </c>
      <c r="AE7" s="72">
        <f>IF(AD7="Preventivo",25%,IF(AD7="Detectivo",15%,IF(AD7="Correctivo",10%,"")))</f>
        <v>0.25</v>
      </c>
      <c r="AF7" s="348" t="s">
        <v>729</v>
      </c>
      <c r="AG7" s="72">
        <f>IF(AF7="Manual",15%,IF(AF7="Automático",25%,""))</f>
        <v>0.25</v>
      </c>
      <c r="AH7" s="72">
        <f>+AG7+AE7</f>
        <v>0.5</v>
      </c>
      <c r="AI7" s="346" t="s">
        <v>24</v>
      </c>
      <c r="AJ7" s="348" t="s">
        <v>827</v>
      </c>
      <c r="AK7" s="348">
        <f>+AH7*AA7</f>
        <v>0.125</v>
      </c>
      <c r="AL7" s="73">
        <f>+AA7-AK7</f>
        <v>0.125</v>
      </c>
      <c r="AM7" s="350" t="e">
        <f>+IF(C7="Corrupción","Moderado",IF(#REF!&lt;=25%,"Bajo",IF(#REF!&lt;=50%,"Moderado",IF(#REF!&lt;=75%,"Alto",IF(#REF!&gt;75%,"Extremo","")))))</f>
        <v>#REF!</v>
      </c>
      <c r="AN7" s="599" t="s">
        <v>168</v>
      </c>
      <c r="AO7" s="589" t="s">
        <v>59</v>
      </c>
      <c r="AP7" s="93"/>
      <c r="AQ7" s="291"/>
      <c r="AR7" s="36"/>
      <c r="AS7" s="36"/>
      <c r="AT7" s="294"/>
      <c r="AU7" s="34"/>
    </row>
  </sheetData>
  <sheetProtection formatCells="0" formatColumns="0" formatRows="0"/>
  <mergeCells count="16">
    <mergeCell ref="A1:AR1"/>
    <mergeCell ref="A2:T3"/>
    <mergeCell ref="AP2:AR2"/>
    <mergeCell ref="AC3:AC4"/>
    <mergeCell ref="AD3:AG3"/>
    <mergeCell ref="AH3:AH4"/>
    <mergeCell ref="AI3:AK3"/>
    <mergeCell ref="AL3:AN4"/>
    <mergeCell ref="AO3:AO4"/>
    <mergeCell ref="AP3:AQ4"/>
    <mergeCell ref="AR3:AR4"/>
    <mergeCell ref="G4:H4"/>
    <mergeCell ref="AJ4:AK4"/>
    <mergeCell ref="U2:AB3"/>
    <mergeCell ref="AC2:AK2"/>
    <mergeCell ref="AM2:AO2"/>
  </mergeCells>
  <conditionalFormatting sqref="AI5:AI6">
    <cfRule type="containsText" dxfId="20" priority="8" operator="containsText" text="BAJA">
      <formula>NOT(ISERROR(SEARCH("BAJA",AI5)))</formula>
    </cfRule>
    <cfRule type="containsText" dxfId="19" priority="9" operator="containsText" text="MEDIA">
      <formula>NOT(ISERROR(SEARCH("MEDIA",AI5)))</formula>
    </cfRule>
    <cfRule type="containsText" dxfId="18" priority="10" operator="containsText" text="ALTA">
      <formula>NOT(ISERROR(SEARCH("ALTA",AI5)))</formula>
    </cfRule>
  </conditionalFormatting>
  <conditionalFormatting sqref="AK7:AL7">
    <cfRule type="containsText" dxfId="17" priority="5" operator="containsText" text="BAJA">
      <formula>NOT(ISERROR(SEARCH("BAJA",AK7)))</formula>
    </cfRule>
    <cfRule type="containsText" dxfId="16" priority="6" operator="containsText" text="MEDIA">
      <formula>NOT(ISERROR(SEARCH("MEDIA",AK7)))</formula>
    </cfRule>
    <cfRule type="containsText" dxfId="15" priority="7" operator="containsText" text="ALTA">
      <formula>NOT(ISERROR(SEARCH("ALTA",AK7)))</formula>
    </cfRule>
  </conditionalFormatting>
  <conditionalFormatting sqref="AL7">
    <cfRule type="cellIs" dxfId="14" priority="1" operator="greaterThan">
      <formula>75%</formula>
    </cfRule>
    <cfRule type="cellIs" dxfId="13" priority="2" operator="between">
      <formula>51%</formula>
      <formula>75%</formula>
    </cfRule>
    <cfRule type="cellIs" dxfId="12" priority="3" operator="between">
      <formula>26%</formula>
      <formula>50%</formula>
    </cfRule>
    <cfRule type="cellIs" dxfId="11" priority="4" operator="between">
      <formula>0%</formula>
      <formula>25%</formula>
    </cfRule>
  </conditionalFormatting>
  <conditionalFormatting sqref="AL5:AM6">
    <cfRule type="containsText" dxfId="10" priority="15" operator="containsText" text="BAJA">
      <formula>NOT(ISERROR(SEARCH("BAJA",AL5)))</formula>
    </cfRule>
    <cfRule type="containsText" dxfId="9" priority="16" operator="containsText" text="MEDIA">
      <formula>NOT(ISERROR(SEARCH("MEDIA",AL5)))</formula>
    </cfRule>
    <cfRule type="containsText" dxfId="8" priority="17" operator="containsText" text="ALTA">
      <formula>NOT(ISERROR(SEARCH("ALTA",AL5)))</formula>
    </cfRule>
  </conditionalFormatting>
  <conditionalFormatting sqref="AL6:AM6">
    <cfRule type="cellIs" dxfId="7" priority="11" operator="greaterThan">
      <formula>75%</formula>
    </cfRule>
    <cfRule type="cellIs" dxfId="6" priority="12" operator="between">
      <formula>51%</formula>
      <formula>75%</formula>
    </cfRule>
    <cfRule type="cellIs" dxfId="5" priority="13" operator="between">
      <formula>26%</formula>
      <formula>50%</formula>
    </cfRule>
    <cfRule type="cellIs" dxfId="4" priority="14" operator="between">
      <formula>0%</formula>
      <formula>25%</formula>
    </cfRule>
  </conditionalFormatting>
  <conditionalFormatting sqref="AM5">
    <cfRule type="cellIs" dxfId="3" priority="21" operator="greaterThan">
      <formula>75%</formula>
    </cfRule>
    <cfRule type="cellIs" dxfId="2" priority="22" operator="between">
      <formula>51%</formula>
      <formula>75%</formula>
    </cfRule>
    <cfRule type="cellIs" dxfId="1" priority="23" operator="between">
      <formula>26%</formula>
      <formula>50%</formula>
    </cfRule>
    <cfRule type="cellIs" dxfId="0" priority="24" operator="between">
      <formula>0%</formula>
      <formula>25%</formula>
    </cfRule>
  </conditionalFormatting>
  <dataValidations count="17">
    <dataValidation type="list" allowBlank="1" showInputMessage="1" showErrorMessage="1" sqref="AJ5">
      <formula1>INDIRECT("DOCU[DOCUMENTADO]")</formula1>
    </dataValidation>
    <dataValidation type="list" allowBlank="1" showInputMessage="1" showErrorMessage="1" sqref="AD5">
      <formula1>INDIRECT("CONT[CONTROL]")</formula1>
    </dataValidation>
    <dataValidation type="list" allowBlank="1" showInputMessage="1" showErrorMessage="1" sqref="AI5">
      <formula1>INDIRECT("CONF[CONFIABLE]")</formula1>
    </dataValidation>
    <dataValidation type="list" allowBlank="1" showInputMessage="1" showErrorMessage="1" sqref="AF5">
      <formula1>INDIRECT("IMPL[IMPLEMENTACION]")</formula1>
    </dataValidation>
    <dataValidation type="list" allowBlank="1" showInputMessage="1" showErrorMessage="1" sqref="A5:A7">
      <formula1>"SI,NO"</formula1>
    </dataValidation>
    <dataValidation type="list" allowBlank="1" showInputMessage="1" showErrorMessage="1" sqref="AO5">
      <formula1>INDIRECT("TRAT[TRATAMIENTO]")</formula1>
    </dataValidation>
    <dataValidation type="list" allowBlank="1" showInputMessage="1" showErrorMessage="1" sqref="T5">
      <formula1>INDIRECT("CRIT[CRITERIO]")</formula1>
    </dataValidation>
    <dataValidation type="list" allowBlank="1" showInputMessage="1" showErrorMessage="1" sqref="S5">
      <formula1>INDIRECT("ACTI[ACTIVO]")</formula1>
    </dataValidation>
    <dataValidation type="list" allowBlank="1" showInputMessage="1" showErrorMessage="1" sqref="Q5">
      <formula1>INDIRECT("OPER[OPER]")</formula1>
    </dataValidation>
    <dataValidation type="list" allowBlank="1" showInputMessage="1" showErrorMessage="1" sqref="O5">
      <formula1>INDIRECT("REPU[REPUT]")</formula1>
    </dataValidation>
    <dataValidation type="list" allowBlank="1" showInputMessage="1" showErrorMessage="1" sqref="M5">
      <formula1>INDIRECT("ECON[ECONO]")</formula1>
    </dataValidation>
    <dataValidation type="list" allowBlank="1" showInputMessage="1" showErrorMessage="1" sqref="J5">
      <formula1>INDIRECT("PERI[PERIODICIDAD]")</formula1>
    </dataValidation>
    <dataValidation type="list" allowBlank="1" showInputMessage="1" showErrorMessage="1" sqref="E5">
      <formula1>INDIRECT("CLAS[CLASIFICACION]")</formula1>
    </dataValidation>
    <dataValidation type="list" allowBlank="1" showInputMessage="1" showErrorMessage="1" sqref="D5">
      <formula1>INDIRECT("FACT[FACTOR]")</formula1>
    </dataValidation>
    <dataValidation type="list" allowBlank="1" showInputMessage="1" showErrorMessage="1" sqref="B5">
      <formula1>INDIRECT("PROC[PROCESOS]")</formula1>
    </dataValidation>
    <dataValidation type="list" allowBlank="1" showInputMessage="1" showErrorMessage="1" sqref="AF6:AF7">
      <formula1>"Manual,Automático"</formula1>
    </dataValidation>
    <dataValidation type="list" allowBlank="1" showInputMessage="1" showErrorMessage="1" sqref="AI6">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Listas!$G$2:$G$13</xm:f>
          </x14:formula1>
          <xm:sqref>C5</xm:sqref>
        </x14:dataValidation>
        <x14:dataValidation type="list" allowBlank="1" showInputMessage="1" showErrorMessage="1">
          <x14:formula1>
            <xm:f>Listas!$K$2:$K$5</xm:f>
          </x14:formula1>
          <xm:sqref>S7</xm:sqref>
        </x14:dataValidation>
        <x14:dataValidation type="list" allowBlank="1" showInputMessage="1" showErrorMessage="1">
          <x14:formula1>
            <xm:f>Listas!$M$2:$M$15</xm:f>
          </x14:formula1>
          <xm:sqref>B7</xm:sqref>
        </x14:dataValidation>
        <x14:dataValidation type="list" allowBlank="1" showInputMessage="1" showErrorMessage="1">
          <x14:formula1>
            <xm:f>Listas!$L$2:$L$5</xm:f>
          </x14:formula1>
          <xm:sqref>T7</xm:sqref>
        </x14:dataValidation>
        <x14:dataValidation type="list" allowBlank="1" showInputMessage="1" showErrorMessage="1">
          <x14:formula1>
            <xm:f>Listas!$G$2:$G$11</xm:f>
          </x14:formula1>
          <xm:sqref>C7</xm:sqref>
        </x14:dataValidation>
        <x14:dataValidation type="list" allowBlank="1" showInputMessage="1" showErrorMessage="1">
          <x14:formula1>
            <xm:f>Listas!$B$2:$B$7</xm:f>
          </x14:formula1>
          <xm:sqref>D7</xm:sqref>
        </x14:dataValidation>
        <x14:dataValidation type="list" allowBlank="1" showInputMessage="1" showErrorMessage="1">
          <x14:formula1>
            <xm:f>Listas!$H$2:$H$3</xm:f>
          </x14:formula1>
          <xm:sqref>AI7</xm:sqref>
        </x14:dataValidation>
        <x14:dataValidation type="list" allowBlank="1" showInputMessage="1" showErrorMessage="1">
          <x14:formula1>
            <xm:f>Listas!$C$2:$C$8</xm:f>
          </x14:formula1>
          <xm:sqref>E7</xm:sqref>
        </x14:dataValidation>
        <x14:dataValidation type="list" allowBlank="1" showInputMessage="1" showErrorMessage="1">
          <x14:formula1>
            <xm:f>Listas!$F$2:$F$4</xm:f>
          </x14:formula1>
          <xm:sqref>AD7</xm:sqref>
        </x14:dataValidation>
        <x14:dataValidation type="list" allowBlank="1" showInputMessage="1" showErrorMessage="1">
          <x14:formula1>
            <xm:f>Listas!$Q$2:$Q$8</xm:f>
          </x14:formula1>
          <xm:sqref>J7</xm:sqref>
        </x14:dataValidation>
        <x14:dataValidation type="list" allowBlank="1" showInputMessage="1" showErrorMessage="1">
          <x14:formula1>
            <xm:f>Listas!$P$2:$P$7</xm:f>
          </x14:formula1>
          <xm:sqref>Q7</xm:sqref>
        </x14:dataValidation>
        <x14:dataValidation type="list" allowBlank="1" showInputMessage="1" showErrorMessage="1">
          <x14:formula1>
            <xm:f>Listas!$O$2:$O$7</xm:f>
          </x14:formula1>
          <xm:sqref>O7</xm:sqref>
        </x14:dataValidation>
        <x14:dataValidation type="list" allowBlank="1" showInputMessage="1" showErrorMessage="1">
          <x14:formula1>
            <xm:f>Listas!$N$2:$N$7</xm:f>
          </x14:formula1>
          <xm:sqref>M7</xm:sqref>
        </x14:dataValidation>
        <x14:dataValidation type="list" allowBlank="1" showInputMessage="1" showErrorMessage="1">
          <x14:formula1>
            <xm:f>Listas!$J$2:$J$6</xm:f>
          </x14:formula1>
          <xm:sqref>AO7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29"/>
  <sheetViews>
    <sheetView showGridLines="0" topLeftCell="E13" zoomScale="88" zoomScaleNormal="130" workbookViewId="0">
      <selection activeCell="T29" sqref="T29"/>
    </sheetView>
  </sheetViews>
  <sheetFormatPr baseColWidth="10" defaultColWidth="11.42578125" defaultRowHeight="15"/>
  <cols>
    <col min="1" max="1" width="3.7109375" customWidth="1"/>
    <col min="8" max="8" width="9.7109375" customWidth="1"/>
    <col min="26" max="26" width="22.85546875" customWidth="1"/>
    <col min="27" max="27" width="15" bestFit="1" customWidth="1"/>
    <col min="41" max="41" width="2.7109375" customWidth="1"/>
  </cols>
  <sheetData>
    <row r="1" spans="2:50">
      <c r="B1" t="s">
        <v>1231</v>
      </c>
    </row>
    <row r="3" spans="2:50">
      <c r="B3" s="9" t="s">
        <v>124</v>
      </c>
      <c r="R3" s="9" t="s">
        <v>125</v>
      </c>
    </row>
    <row r="4" spans="2:50">
      <c r="R4" s="9" t="s">
        <v>126</v>
      </c>
      <c r="AG4" s="9" t="s">
        <v>127</v>
      </c>
    </row>
    <row r="5" spans="2:50">
      <c r="B5" s="9" t="s">
        <v>128</v>
      </c>
      <c r="J5" s="9" t="s">
        <v>129</v>
      </c>
      <c r="R5" s="9" t="s">
        <v>130</v>
      </c>
      <c r="Y5" s="9" t="s">
        <v>131</v>
      </c>
      <c r="AG5" s="9" t="s">
        <v>132</v>
      </c>
      <c r="AP5" s="9" t="s">
        <v>133</v>
      </c>
      <c r="AX5" s="9" t="s">
        <v>134</v>
      </c>
    </row>
    <row r="23" spans="25:27">
      <c r="Y23" t="s">
        <v>1230</v>
      </c>
    </row>
    <row r="24" spans="25:27">
      <c r="Z24" s="54" t="s">
        <v>1229</v>
      </c>
      <c r="AA24" s="393"/>
    </row>
    <row r="25" spans="25:27" ht="45">
      <c r="Y25" s="55" t="s">
        <v>135</v>
      </c>
      <c r="Z25" s="583">
        <v>42299590289</v>
      </c>
      <c r="AA25" s="582"/>
    </row>
    <row r="26" spans="25:27">
      <c r="Y26" s="56">
        <v>0.01</v>
      </c>
      <c r="Z26" s="581">
        <f>+$Z$25*Y26</f>
        <v>422995902.88999999</v>
      </c>
      <c r="AA26" s="580"/>
    </row>
    <row r="27" spans="25:27">
      <c r="Y27" s="56">
        <v>0.03</v>
      </c>
      <c r="Z27" s="581">
        <f>+$Z$25*Y27</f>
        <v>1268987708.6699998</v>
      </c>
      <c r="AA27" s="580"/>
    </row>
    <row r="28" spans="25:27">
      <c r="Y28" s="56">
        <v>0.06</v>
      </c>
      <c r="Z28" s="581">
        <f>+$Z$25*Y28</f>
        <v>2537975417.3399997</v>
      </c>
      <c r="AA28" s="580"/>
    </row>
    <row r="29" spans="25:27">
      <c r="Y29" s="56">
        <v>0.1</v>
      </c>
      <c r="Z29" s="581">
        <f>+$Z$25*Y29</f>
        <v>4229959028.9000001</v>
      </c>
      <c r="AA29" s="58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4"/>
  <sheetViews>
    <sheetView showGridLines="0" topLeftCell="A8" zoomScale="91" zoomScaleNormal="90" workbookViewId="0">
      <selection activeCell="M9" sqref="M9"/>
    </sheetView>
  </sheetViews>
  <sheetFormatPr baseColWidth="10" defaultColWidth="11.42578125" defaultRowHeight="15"/>
  <cols>
    <col min="1" max="1" width="2.85546875" customWidth="1"/>
    <col min="2" max="2" width="29.7109375" style="63" customWidth="1"/>
    <col min="3" max="3" width="18.7109375" style="61" customWidth="1"/>
    <col min="4" max="4" width="11.42578125" style="62" customWidth="1"/>
    <col min="5" max="5" width="26.7109375" style="61" customWidth="1"/>
    <col min="8" max="8" width="21.42578125" customWidth="1"/>
    <col min="9" max="9" width="11.42578125" customWidth="1"/>
  </cols>
  <sheetData>
    <row r="1" spans="2:9" ht="15.75" thickBot="1"/>
    <row r="2" spans="2:9" ht="31.9" customHeight="1">
      <c r="B2" s="756" t="s">
        <v>136</v>
      </c>
      <c r="C2" s="757"/>
      <c r="D2" s="757"/>
      <c r="E2" s="758"/>
      <c r="H2" s="747" t="s">
        <v>137</v>
      </c>
      <c r="I2" s="748"/>
    </row>
    <row r="3" spans="2:9" ht="15" customHeight="1">
      <c r="B3" s="119" t="s">
        <v>138</v>
      </c>
      <c r="C3" s="65" t="s">
        <v>6</v>
      </c>
      <c r="D3" s="65" t="s">
        <v>139</v>
      </c>
      <c r="E3" s="120" t="s">
        <v>140</v>
      </c>
      <c r="H3" s="119" t="s">
        <v>6</v>
      </c>
      <c r="I3" s="120" t="s">
        <v>1382</v>
      </c>
    </row>
    <row r="4" spans="2:9">
      <c r="B4" s="742" t="s">
        <v>111</v>
      </c>
      <c r="C4" s="64" t="s">
        <v>70</v>
      </c>
      <c r="D4" s="637">
        <v>3</v>
      </c>
      <c r="E4" s="741" t="s">
        <v>141</v>
      </c>
      <c r="H4" s="121" t="s">
        <v>23</v>
      </c>
      <c r="I4" s="122">
        <f>+D33</f>
        <v>1</v>
      </c>
    </row>
    <row r="5" spans="2:9">
      <c r="B5" s="742"/>
      <c r="C5" s="64" t="s">
        <v>12</v>
      </c>
      <c r="D5" s="637">
        <v>1</v>
      </c>
      <c r="E5" s="741"/>
      <c r="H5" s="121" t="s">
        <v>12</v>
      </c>
      <c r="I5" s="122">
        <v>1</v>
      </c>
    </row>
    <row r="6" spans="2:9">
      <c r="B6" s="742"/>
      <c r="C6" s="64" t="s">
        <v>92</v>
      </c>
      <c r="D6" s="637">
        <v>2</v>
      </c>
      <c r="E6" s="741"/>
      <c r="H6" s="121" t="s">
        <v>70</v>
      </c>
      <c r="I6" s="122">
        <v>3</v>
      </c>
    </row>
    <row r="7" spans="2:9">
      <c r="B7" s="742" t="s">
        <v>98</v>
      </c>
      <c r="C7" s="64" t="s">
        <v>92</v>
      </c>
      <c r="D7" s="637">
        <v>3</v>
      </c>
      <c r="E7" s="741" t="s">
        <v>142</v>
      </c>
      <c r="F7" s="417">
        <v>-1</v>
      </c>
      <c r="H7" s="121" t="s">
        <v>1193</v>
      </c>
      <c r="I7" s="122">
        <v>2</v>
      </c>
    </row>
    <row r="8" spans="2:9" ht="30">
      <c r="B8" s="742"/>
      <c r="C8" s="64" t="s">
        <v>143</v>
      </c>
      <c r="D8" s="637">
        <v>1</v>
      </c>
      <c r="E8" s="741"/>
      <c r="F8" s="417"/>
      <c r="H8" s="121" t="s">
        <v>1115</v>
      </c>
      <c r="I8" s="122">
        <v>22</v>
      </c>
    </row>
    <row r="9" spans="2:9">
      <c r="B9" s="742" t="s">
        <v>144</v>
      </c>
      <c r="C9" s="64" t="s">
        <v>58</v>
      </c>
      <c r="D9" s="637">
        <v>2</v>
      </c>
      <c r="E9" s="741" t="s">
        <v>145</v>
      </c>
      <c r="F9" s="418"/>
      <c r="H9" s="121" t="s">
        <v>92</v>
      </c>
      <c r="I9" s="122">
        <v>35</v>
      </c>
    </row>
    <row r="10" spans="2:9" ht="41.25" customHeight="1">
      <c r="B10" s="742"/>
      <c r="C10" s="64" t="s">
        <v>92</v>
      </c>
      <c r="D10" s="637">
        <v>4</v>
      </c>
      <c r="E10" s="741"/>
      <c r="F10" s="417">
        <v>-1</v>
      </c>
      <c r="H10" s="121" t="s">
        <v>146</v>
      </c>
      <c r="I10" s="122">
        <v>2</v>
      </c>
    </row>
    <row r="11" spans="2:9" ht="41.25" customHeight="1">
      <c r="B11" s="742"/>
      <c r="C11" s="64" t="s">
        <v>1115</v>
      </c>
      <c r="D11" s="637">
        <v>1</v>
      </c>
      <c r="E11" s="741"/>
      <c r="F11" s="417"/>
      <c r="H11" s="121" t="s">
        <v>109</v>
      </c>
      <c r="I11" s="122">
        <v>14</v>
      </c>
    </row>
    <row r="12" spans="2:9" ht="30">
      <c r="B12" s="742"/>
      <c r="C12" s="64" t="s">
        <v>143</v>
      </c>
      <c r="D12" s="637">
        <v>2</v>
      </c>
      <c r="E12" s="741"/>
      <c r="F12" s="417"/>
      <c r="H12" s="121" t="s">
        <v>58</v>
      </c>
      <c r="I12" s="122">
        <v>13</v>
      </c>
    </row>
    <row r="13" spans="2:9" ht="21" customHeight="1" thickBot="1">
      <c r="B13" s="742" t="s">
        <v>147</v>
      </c>
      <c r="C13" s="64" t="s">
        <v>58</v>
      </c>
      <c r="D13" s="637">
        <v>1</v>
      </c>
      <c r="E13" s="741" t="s">
        <v>148</v>
      </c>
      <c r="F13" s="417"/>
      <c r="H13" s="584" t="s">
        <v>149</v>
      </c>
      <c r="I13" s="585">
        <f>+SUM(I4:I12)</f>
        <v>93</v>
      </c>
    </row>
    <row r="14" spans="2:9">
      <c r="B14" s="742"/>
      <c r="C14" s="64" t="s">
        <v>92</v>
      </c>
      <c r="D14" s="637">
        <v>2</v>
      </c>
      <c r="E14" s="741"/>
      <c r="F14" s="417"/>
    </row>
    <row r="15" spans="2:9">
      <c r="B15" s="742"/>
      <c r="C15" s="64" t="s">
        <v>1115</v>
      </c>
      <c r="D15" s="637">
        <v>3</v>
      </c>
      <c r="E15" s="741"/>
      <c r="F15" s="417"/>
    </row>
    <row r="16" spans="2:9" ht="30">
      <c r="B16" s="742"/>
      <c r="C16" s="64" t="s">
        <v>143</v>
      </c>
      <c r="D16" s="637">
        <v>1</v>
      </c>
      <c r="E16" s="741"/>
      <c r="F16" s="417"/>
    </row>
    <row r="17" spans="2:6" ht="42.75" customHeight="1">
      <c r="B17" s="742" t="s">
        <v>150</v>
      </c>
      <c r="C17" s="64" t="s">
        <v>58</v>
      </c>
      <c r="D17" s="637">
        <v>1</v>
      </c>
      <c r="E17" s="741" t="s">
        <v>151</v>
      </c>
      <c r="F17" s="417"/>
    </row>
    <row r="18" spans="2:6" ht="42.75" customHeight="1">
      <c r="B18" s="742"/>
      <c r="C18" s="64" t="s">
        <v>92</v>
      </c>
      <c r="D18" s="637">
        <v>1</v>
      </c>
      <c r="E18" s="741"/>
      <c r="F18" s="417"/>
    </row>
    <row r="19" spans="2:6">
      <c r="B19" s="742"/>
      <c r="C19" s="64" t="s">
        <v>1115</v>
      </c>
      <c r="D19" s="637">
        <v>3</v>
      </c>
      <c r="E19" s="741"/>
      <c r="F19" s="417">
        <v>1</v>
      </c>
    </row>
    <row r="20" spans="2:6" ht="30" customHeight="1">
      <c r="B20" s="743" t="s">
        <v>62</v>
      </c>
      <c r="C20" s="64" t="s">
        <v>1115</v>
      </c>
      <c r="D20" s="637">
        <v>1</v>
      </c>
      <c r="E20" s="745" t="s">
        <v>145</v>
      </c>
      <c r="F20" s="417"/>
    </row>
    <row r="21" spans="2:6">
      <c r="B21" s="744"/>
      <c r="C21" s="64" t="s">
        <v>92</v>
      </c>
      <c r="D21" s="637">
        <v>2</v>
      </c>
      <c r="E21" s="746"/>
      <c r="F21" s="417"/>
    </row>
    <row r="22" spans="2:6" ht="30">
      <c r="B22" s="268" t="s">
        <v>29</v>
      </c>
      <c r="C22" s="64" t="s">
        <v>92</v>
      </c>
      <c r="D22" s="637">
        <v>1</v>
      </c>
      <c r="E22" s="267" t="s">
        <v>152</v>
      </c>
      <c r="F22" s="417">
        <v>-1</v>
      </c>
    </row>
    <row r="23" spans="2:6">
      <c r="B23" s="742" t="s">
        <v>153</v>
      </c>
      <c r="C23" s="64" t="s">
        <v>92</v>
      </c>
      <c r="D23" s="637">
        <v>4</v>
      </c>
      <c r="E23" s="741" t="s">
        <v>154</v>
      </c>
      <c r="F23" s="417"/>
    </row>
    <row r="24" spans="2:6">
      <c r="B24" s="742"/>
      <c r="C24" s="64" t="s">
        <v>58</v>
      </c>
      <c r="D24" s="637">
        <v>3</v>
      </c>
      <c r="E24" s="741"/>
      <c r="F24" s="417"/>
    </row>
    <row r="25" spans="2:6">
      <c r="B25" s="742"/>
      <c r="C25" s="64" t="s">
        <v>1115</v>
      </c>
      <c r="D25" s="637">
        <v>5</v>
      </c>
      <c r="E25" s="741"/>
      <c r="F25" s="417"/>
    </row>
    <row r="26" spans="2:6" ht="30">
      <c r="B26" s="742"/>
      <c r="C26" s="64" t="s">
        <v>143</v>
      </c>
      <c r="D26" s="637">
        <v>2</v>
      </c>
      <c r="E26" s="741"/>
      <c r="F26" s="417"/>
    </row>
    <row r="27" spans="2:6">
      <c r="B27" s="742" t="s">
        <v>106</v>
      </c>
      <c r="C27" s="64" t="s">
        <v>58</v>
      </c>
      <c r="D27" s="637">
        <v>1</v>
      </c>
      <c r="E27" s="741" t="s">
        <v>155</v>
      </c>
      <c r="F27" s="417"/>
    </row>
    <row r="28" spans="2:6">
      <c r="B28" s="742"/>
      <c r="C28" s="64" t="s">
        <v>1115</v>
      </c>
      <c r="D28" s="637">
        <v>3</v>
      </c>
      <c r="E28" s="741"/>
      <c r="F28" s="417"/>
    </row>
    <row r="29" spans="2:6">
      <c r="B29" s="742"/>
      <c r="C29" s="64" t="s">
        <v>1193</v>
      </c>
      <c r="D29" s="637">
        <v>2</v>
      </c>
      <c r="E29" s="741"/>
      <c r="F29" s="417"/>
    </row>
    <row r="30" spans="2:6">
      <c r="B30" s="742"/>
      <c r="C30" s="64" t="s">
        <v>92</v>
      </c>
      <c r="D30" s="637">
        <v>1</v>
      </c>
      <c r="E30" s="741"/>
      <c r="F30" s="417"/>
    </row>
    <row r="31" spans="2:6" ht="30">
      <c r="B31" s="742"/>
      <c r="C31" s="64" t="s">
        <v>143</v>
      </c>
      <c r="D31" s="637">
        <v>1</v>
      </c>
      <c r="E31" s="741"/>
      <c r="F31" s="417"/>
    </row>
    <row r="32" spans="2:6">
      <c r="B32" s="742" t="s">
        <v>94</v>
      </c>
      <c r="C32" s="64" t="s">
        <v>58</v>
      </c>
      <c r="D32" s="637">
        <v>2</v>
      </c>
      <c r="E32" s="741" t="s">
        <v>156</v>
      </c>
      <c r="F32" s="417"/>
    </row>
    <row r="33" spans="2:6">
      <c r="B33" s="742"/>
      <c r="C33" s="64" t="s">
        <v>23</v>
      </c>
      <c r="D33" s="637">
        <v>1</v>
      </c>
      <c r="E33" s="741"/>
      <c r="F33" s="417"/>
    </row>
    <row r="34" spans="2:6">
      <c r="B34" s="742"/>
      <c r="C34" s="64" t="s">
        <v>1115</v>
      </c>
      <c r="D34" s="637">
        <v>2</v>
      </c>
      <c r="E34" s="741"/>
      <c r="F34" s="417"/>
    </row>
    <row r="35" spans="2:6">
      <c r="B35" s="742"/>
      <c r="C35" s="64" t="s">
        <v>92</v>
      </c>
      <c r="D35" s="637">
        <v>1</v>
      </c>
      <c r="E35" s="741"/>
      <c r="F35" s="417"/>
    </row>
    <row r="36" spans="2:6" ht="30">
      <c r="B36" s="742"/>
      <c r="C36" s="64" t="s">
        <v>143</v>
      </c>
      <c r="D36" s="637">
        <v>1</v>
      </c>
      <c r="E36" s="741"/>
      <c r="F36" s="417"/>
    </row>
    <row r="37" spans="2:6" ht="45">
      <c r="B37" s="268" t="s">
        <v>104</v>
      </c>
      <c r="C37" s="64" t="s">
        <v>92</v>
      </c>
      <c r="D37" s="637">
        <v>3</v>
      </c>
      <c r="E37" s="267" t="s">
        <v>157</v>
      </c>
      <c r="F37" s="417">
        <v>-1</v>
      </c>
    </row>
    <row r="38" spans="2:6" ht="33" customHeight="1">
      <c r="B38" s="742" t="s">
        <v>158</v>
      </c>
      <c r="C38" s="64" t="s">
        <v>146</v>
      </c>
      <c r="D38" s="67">
        <v>1</v>
      </c>
      <c r="E38" s="741" t="s">
        <v>159</v>
      </c>
      <c r="F38" s="417"/>
    </row>
    <row r="39" spans="2:6">
      <c r="B39" s="742"/>
      <c r="C39" s="64" t="s">
        <v>92</v>
      </c>
      <c r="D39" s="67">
        <v>2</v>
      </c>
      <c r="E39" s="741"/>
      <c r="F39" s="417"/>
    </row>
    <row r="40" spans="2:6">
      <c r="B40" s="742"/>
      <c r="C40" s="64" t="s">
        <v>1115</v>
      </c>
      <c r="D40" s="67">
        <v>4</v>
      </c>
      <c r="E40" s="741"/>
      <c r="F40" s="417"/>
    </row>
    <row r="41" spans="2:6" ht="30">
      <c r="B41" s="742"/>
      <c r="C41" s="64" t="s">
        <v>143</v>
      </c>
      <c r="D41" s="67">
        <v>3</v>
      </c>
      <c r="E41" s="741"/>
      <c r="F41" s="417"/>
    </row>
    <row r="42" spans="2:6">
      <c r="B42" s="742" t="s">
        <v>108</v>
      </c>
      <c r="C42" s="64" t="s">
        <v>58</v>
      </c>
      <c r="D42" s="67">
        <v>1</v>
      </c>
      <c r="E42" s="741" t="s">
        <v>160</v>
      </c>
      <c r="F42" s="417"/>
    </row>
    <row r="43" spans="2:6">
      <c r="B43" s="742"/>
      <c r="C43" s="64" t="s">
        <v>92</v>
      </c>
      <c r="D43" s="67">
        <v>3</v>
      </c>
      <c r="E43" s="741"/>
      <c r="F43" s="417"/>
    </row>
    <row r="44" spans="2:6">
      <c r="B44" s="742" t="s">
        <v>74</v>
      </c>
      <c r="C44" s="64" t="s">
        <v>92</v>
      </c>
      <c r="D44" s="67">
        <v>2</v>
      </c>
      <c r="E44" s="741" t="s">
        <v>161</v>
      </c>
      <c r="F44" s="417"/>
    </row>
    <row r="45" spans="2:6" ht="30">
      <c r="B45" s="742"/>
      <c r="C45" s="64" t="s">
        <v>146</v>
      </c>
      <c r="D45" s="67">
        <v>1</v>
      </c>
      <c r="E45" s="741"/>
      <c r="F45" s="417"/>
    </row>
    <row r="46" spans="2:6">
      <c r="B46" s="742"/>
      <c r="C46" s="64" t="s">
        <v>1115</v>
      </c>
      <c r="D46" s="67">
        <v>1</v>
      </c>
      <c r="E46" s="741"/>
      <c r="F46" s="417"/>
    </row>
    <row r="47" spans="2:6" ht="30">
      <c r="B47" s="742"/>
      <c r="C47" s="64" t="s">
        <v>143</v>
      </c>
      <c r="D47" s="67">
        <v>1</v>
      </c>
      <c r="E47" s="741"/>
      <c r="F47" s="417"/>
    </row>
    <row r="48" spans="2:6">
      <c r="B48" s="751" t="s">
        <v>46</v>
      </c>
      <c r="C48" s="64" t="s">
        <v>58</v>
      </c>
      <c r="D48" s="637">
        <v>1</v>
      </c>
      <c r="E48" s="741" t="s">
        <v>162</v>
      </c>
      <c r="F48" s="417"/>
    </row>
    <row r="49" spans="2:6" ht="30">
      <c r="B49" s="751"/>
      <c r="C49" s="64" t="s">
        <v>143</v>
      </c>
      <c r="D49" s="637">
        <v>1</v>
      </c>
      <c r="E49" s="741"/>
      <c r="F49" s="417"/>
    </row>
    <row r="50" spans="2:6">
      <c r="B50" s="751"/>
      <c r="C50" s="64" t="s">
        <v>92</v>
      </c>
      <c r="D50" s="637">
        <v>3</v>
      </c>
      <c r="E50" s="741"/>
      <c r="F50" s="417"/>
    </row>
    <row r="51" spans="2:6" ht="30">
      <c r="B51" s="505" t="s">
        <v>143</v>
      </c>
      <c r="C51" s="64" t="s">
        <v>143</v>
      </c>
      <c r="D51" s="67">
        <v>1</v>
      </c>
      <c r="E51" s="483" t="s">
        <v>163</v>
      </c>
      <c r="F51" s="417"/>
    </row>
    <row r="52" spans="2:6">
      <c r="B52" s="752" t="s">
        <v>164</v>
      </c>
      <c r="C52" s="64" t="s">
        <v>58</v>
      </c>
      <c r="D52" s="67">
        <v>1</v>
      </c>
      <c r="E52" s="754" t="s">
        <v>165</v>
      </c>
      <c r="F52" s="417">
        <v>2</v>
      </c>
    </row>
    <row r="53" spans="2:6" ht="15.75" thickBot="1">
      <c r="B53" s="753"/>
      <c r="C53" s="64" t="s">
        <v>92</v>
      </c>
      <c r="D53" s="67">
        <v>1</v>
      </c>
      <c r="E53" s="755"/>
      <c r="F53" s="417"/>
    </row>
    <row r="54" spans="2:6" ht="15.75" thickBot="1">
      <c r="B54" s="749" t="s">
        <v>149</v>
      </c>
      <c r="C54" s="750"/>
      <c r="D54" s="77">
        <f>+SUM(D4:D53)</f>
        <v>94</v>
      </c>
      <c r="E54"/>
    </row>
  </sheetData>
  <mergeCells count="31">
    <mergeCell ref="H2:I2"/>
    <mergeCell ref="B54:C54"/>
    <mergeCell ref="B17:B19"/>
    <mergeCell ref="B42:B43"/>
    <mergeCell ref="E23:E26"/>
    <mergeCell ref="B23:B26"/>
    <mergeCell ref="E17:E19"/>
    <mergeCell ref="E48:E50"/>
    <mergeCell ref="B48:B50"/>
    <mergeCell ref="B52:B53"/>
    <mergeCell ref="E52:E53"/>
    <mergeCell ref="B4:B6"/>
    <mergeCell ref="E4:E6"/>
    <mergeCell ref="B2:E2"/>
    <mergeCell ref="E7:E8"/>
    <mergeCell ref="B7:B8"/>
    <mergeCell ref="E9:E12"/>
    <mergeCell ref="B9:B12"/>
    <mergeCell ref="E13:E16"/>
    <mergeCell ref="B13:B16"/>
    <mergeCell ref="E44:E47"/>
    <mergeCell ref="B44:B47"/>
    <mergeCell ref="B27:B31"/>
    <mergeCell ref="E27:E31"/>
    <mergeCell ref="E32:E36"/>
    <mergeCell ref="B32:B36"/>
    <mergeCell ref="E38:E41"/>
    <mergeCell ref="B38:B41"/>
    <mergeCell ref="E42:E43"/>
    <mergeCell ref="B20:B21"/>
    <mergeCell ref="E20:E21"/>
  </mergeCells>
  <hyperlinks>
    <hyperlink ref="B4" location="'Planeación y D Estratégico'!A1" display="Planeación y Direccionamiento Estratégico"/>
    <hyperlink ref="B7" location="'G. Comunicaciones'!A1" display="Gestión de Comunicaciones"/>
    <hyperlink ref="B13:B14" location="'Explotación JSA Loterías'!A1" display="Explotación JSA Loterías"/>
    <hyperlink ref="B17" location="'Recaudo'!A1" display="Gestión de Recaudo"/>
    <hyperlink ref="B20" location="'Control, Ins y Fisca'!A1" display="Control, Inspección y Fiscalización"/>
    <hyperlink ref="B22" location="'Atención al cliente'!A1" display="Atención y Servicio al Cliente"/>
    <hyperlink ref="B23" location="'G TH'!A1" display="Gestión de Talento Humano"/>
    <hyperlink ref="B27" location="'G. Financiera'!A1" display="Gestión Financiera y Contable"/>
    <hyperlink ref="B32:B33" location="'Gestión ByS'!A1" display="Gestión de Bienes y Servicios"/>
    <hyperlink ref="B37" location="'G. Documental'!A1" display="Gestión Documental"/>
    <hyperlink ref="B38:B39" location="'G. TIC'!A1" display="Gestión de las Tecnologías y la Información"/>
    <hyperlink ref="B42:B43" location="'G Jurídica'!A1" display="Gestión Jurídica"/>
    <hyperlink ref="B44" location="'Evaluación Independiente G'!A1" display="Evaluación Independiente y Control a la Gestión"/>
    <hyperlink ref="B9:B10" location="'Explotación JSA AP'!A1" display="Explotación JSA Apuestas Permanentes"/>
    <hyperlink ref="B48:B49" location="'Control Disciplinario Interno'!A1" display="Control Disciplinario Interno"/>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D14" sqref="D14"/>
    </sheetView>
  </sheetViews>
  <sheetFormatPr baseColWidth="10" defaultColWidth="11.42578125" defaultRowHeight="15"/>
  <cols>
    <col min="3" max="3" width="11.5703125" style="12"/>
  </cols>
  <sheetData>
    <row r="1" spans="1:11" ht="30">
      <c r="A1" s="8" t="s">
        <v>3</v>
      </c>
      <c r="B1" s="8" t="s">
        <v>4</v>
      </c>
      <c r="C1" s="8"/>
      <c r="D1" s="8" t="s">
        <v>166</v>
      </c>
      <c r="F1" s="16" t="s">
        <v>3</v>
      </c>
      <c r="G1" s="16" t="s">
        <v>167</v>
      </c>
      <c r="H1" s="8" t="s">
        <v>4</v>
      </c>
      <c r="I1" s="16" t="s">
        <v>167</v>
      </c>
      <c r="J1" s="8" t="s">
        <v>166</v>
      </c>
      <c r="K1" s="16" t="s">
        <v>167</v>
      </c>
    </row>
    <row r="2" spans="1:11" ht="30">
      <c r="A2" s="7" t="s">
        <v>20</v>
      </c>
      <c r="B2" s="7" t="s">
        <v>21</v>
      </c>
      <c r="C2" s="7" t="str">
        <f t="shared" ref="C2:C26" si="0">+A2&amp;B2</f>
        <v>Muy bajaLeve</v>
      </c>
      <c r="D2" s="11" t="s">
        <v>168</v>
      </c>
      <c r="F2" s="17" t="s">
        <v>20</v>
      </c>
      <c r="G2" s="18">
        <v>0.2</v>
      </c>
      <c r="H2" s="17" t="s">
        <v>21</v>
      </c>
      <c r="I2" s="18">
        <v>0.2</v>
      </c>
      <c r="J2" s="17" t="s">
        <v>168</v>
      </c>
    </row>
    <row r="3" spans="1:11" ht="30">
      <c r="A3" s="7" t="s">
        <v>20</v>
      </c>
      <c r="B3" s="7" t="s">
        <v>38</v>
      </c>
      <c r="C3" s="7" t="str">
        <f t="shared" si="0"/>
        <v>Muy bajaMenor</v>
      </c>
      <c r="D3" s="11" t="s">
        <v>168</v>
      </c>
      <c r="F3" s="7" t="s">
        <v>37</v>
      </c>
      <c r="G3" s="19">
        <v>0.4</v>
      </c>
      <c r="H3" s="10" t="s">
        <v>38</v>
      </c>
      <c r="I3" s="19">
        <v>0.4</v>
      </c>
      <c r="J3" s="10" t="s">
        <v>169</v>
      </c>
    </row>
    <row r="4" spans="1:11" ht="45">
      <c r="A4" s="7" t="s">
        <v>20</v>
      </c>
      <c r="B4" s="7" t="s">
        <v>56</v>
      </c>
      <c r="C4" s="7" t="str">
        <f t="shared" si="0"/>
        <v>Muy bajaModerado</v>
      </c>
      <c r="D4" s="11" t="s">
        <v>56</v>
      </c>
      <c r="F4" s="7" t="s">
        <v>55</v>
      </c>
      <c r="G4" s="19">
        <v>0.6</v>
      </c>
      <c r="H4" s="10" t="s">
        <v>56</v>
      </c>
      <c r="I4" s="19">
        <v>0.6</v>
      </c>
      <c r="J4" s="10" t="s">
        <v>56</v>
      </c>
    </row>
    <row r="5" spans="1:11" ht="30">
      <c r="A5" s="7" t="s">
        <v>20</v>
      </c>
      <c r="B5" s="7" t="s">
        <v>69</v>
      </c>
      <c r="C5" s="7" t="str">
        <f t="shared" si="0"/>
        <v>Muy bajaMayor</v>
      </c>
      <c r="D5" s="11" t="s">
        <v>169</v>
      </c>
      <c r="F5" s="7" t="s">
        <v>68</v>
      </c>
      <c r="G5" s="18">
        <v>0.8</v>
      </c>
      <c r="H5" s="17" t="s">
        <v>69</v>
      </c>
      <c r="I5" s="18">
        <v>0.8</v>
      </c>
      <c r="J5" s="17" t="s">
        <v>168</v>
      </c>
    </row>
    <row r="6" spans="1:11" ht="45">
      <c r="A6" s="7" t="s">
        <v>20</v>
      </c>
      <c r="B6" s="7" t="s">
        <v>82</v>
      </c>
      <c r="C6" s="7" t="str">
        <f t="shared" si="0"/>
        <v>Muy bajaCatastrófico</v>
      </c>
      <c r="D6" s="11" t="s">
        <v>170</v>
      </c>
      <c r="F6" s="7" t="s">
        <v>81</v>
      </c>
      <c r="G6" s="18">
        <v>1</v>
      </c>
      <c r="H6" s="17" t="s">
        <v>82</v>
      </c>
      <c r="I6" s="18">
        <v>1</v>
      </c>
    </row>
    <row r="7" spans="1:11">
      <c r="A7" s="7" t="s">
        <v>37</v>
      </c>
      <c r="B7" s="7" t="s">
        <v>21</v>
      </c>
      <c r="C7" s="7" t="str">
        <f t="shared" si="0"/>
        <v>BajaLeve</v>
      </c>
      <c r="D7" s="11" t="s">
        <v>168</v>
      </c>
    </row>
    <row r="8" spans="1:11">
      <c r="A8" s="7" t="s">
        <v>37</v>
      </c>
      <c r="B8" s="7" t="s">
        <v>38</v>
      </c>
      <c r="C8" s="7" t="str">
        <f t="shared" si="0"/>
        <v>BajaMenor</v>
      </c>
      <c r="D8" s="11" t="s">
        <v>56</v>
      </c>
    </row>
    <row r="9" spans="1:11" ht="30">
      <c r="A9" s="7" t="s">
        <v>37</v>
      </c>
      <c r="B9" s="7" t="s">
        <v>56</v>
      </c>
      <c r="C9" s="7" t="str">
        <f t="shared" si="0"/>
        <v>BajaModerado</v>
      </c>
      <c r="D9" s="11" t="s">
        <v>56</v>
      </c>
    </row>
    <row r="10" spans="1:11">
      <c r="A10" s="7" t="s">
        <v>37</v>
      </c>
      <c r="B10" s="7" t="s">
        <v>69</v>
      </c>
      <c r="C10" s="7" t="str">
        <f t="shared" si="0"/>
        <v>BajaMayor</v>
      </c>
      <c r="D10" s="11" t="s">
        <v>169</v>
      </c>
    </row>
    <row r="11" spans="1:11" ht="30">
      <c r="A11" s="7" t="s">
        <v>37</v>
      </c>
      <c r="B11" s="7" t="s">
        <v>82</v>
      </c>
      <c r="C11" s="7" t="str">
        <f t="shared" si="0"/>
        <v>BajaCatastrófico</v>
      </c>
      <c r="D11" s="11" t="s">
        <v>170</v>
      </c>
    </row>
    <row r="12" spans="1:11">
      <c r="A12" s="7" t="s">
        <v>55</v>
      </c>
      <c r="B12" s="7" t="s">
        <v>21</v>
      </c>
      <c r="C12" s="7" t="str">
        <f t="shared" si="0"/>
        <v>MediaLeve</v>
      </c>
      <c r="D12" s="11" t="s">
        <v>56</v>
      </c>
    </row>
    <row r="13" spans="1:11" ht="30">
      <c r="A13" s="7" t="s">
        <v>55</v>
      </c>
      <c r="B13" s="7" t="s">
        <v>38</v>
      </c>
      <c r="C13" s="7" t="str">
        <f t="shared" si="0"/>
        <v>MediaMenor</v>
      </c>
      <c r="D13" s="11" t="s">
        <v>56</v>
      </c>
    </row>
    <row r="14" spans="1:11" ht="30">
      <c r="A14" s="7" t="s">
        <v>55</v>
      </c>
      <c r="B14" s="7" t="s">
        <v>56</v>
      </c>
      <c r="C14" s="7" t="str">
        <f t="shared" si="0"/>
        <v>MediaModerado</v>
      </c>
      <c r="D14" s="11" t="s">
        <v>56</v>
      </c>
    </row>
    <row r="15" spans="1:11" ht="30">
      <c r="A15" s="7" t="s">
        <v>55</v>
      </c>
      <c r="B15" s="7" t="s">
        <v>69</v>
      </c>
      <c r="C15" s="7" t="str">
        <f t="shared" si="0"/>
        <v>MediaMayor</v>
      </c>
      <c r="D15" s="11" t="s">
        <v>169</v>
      </c>
    </row>
    <row r="16" spans="1:11" ht="30">
      <c r="A16" s="7" t="s">
        <v>55</v>
      </c>
      <c r="B16" s="7" t="s">
        <v>82</v>
      </c>
      <c r="C16" s="7" t="str">
        <f t="shared" si="0"/>
        <v>MediaCatastrófico</v>
      </c>
      <c r="D16" s="11" t="s">
        <v>170</v>
      </c>
    </row>
    <row r="17" spans="1:4">
      <c r="A17" s="7" t="s">
        <v>68</v>
      </c>
      <c r="B17" s="7" t="s">
        <v>21</v>
      </c>
      <c r="C17" s="7" t="str">
        <f t="shared" si="0"/>
        <v>AltaLeve</v>
      </c>
      <c r="D17" s="11" t="s">
        <v>56</v>
      </c>
    </row>
    <row r="18" spans="1:4">
      <c r="A18" s="7" t="s">
        <v>68</v>
      </c>
      <c r="B18" s="7" t="s">
        <v>38</v>
      </c>
      <c r="C18" s="7" t="str">
        <f t="shared" si="0"/>
        <v>AltaMenor</v>
      </c>
      <c r="D18" s="11" t="s">
        <v>56</v>
      </c>
    </row>
    <row r="19" spans="1:4" ht="30">
      <c r="A19" s="7" t="s">
        <v>68</v>
      </c>
      <c r="B19" s="7" t="s">
        <v>56</v>
      </c>
      <c r="C19" s="7" t="str">
        <f t="shared" si="0"/>
        <v>AltaModerado</v>
      </c>
      <c r="D19" s="11" t="s">
        <v>169</v>
      </c>
    </row>
    <row r="20" spans="1:4">
      <c r="A20" s="7" t="s">
        <v>68</v>
      </c>
      <c r="B20" s="7" t="s">
        <v>69</v>
      </c>
      <c r="C20" s="7" t="str">
        <f t="shared" si="0"/>
        <v>AltaMayor</v>
      </c>
      <c r="D20" s="11" t="s">
        <v>169</v>
      </c>
    </row>
    <row r="21" spans="1:4" ht="30">
      <c r="A21" s="7" t="s">
        <v>68</v>
      </c>
      <c r="B21" s="7" t="s">
        <v>82</v>
      </c>
      <c r="C21" s="7" t="str">
        <f t="shared" si="0"/>
        <v>AltaCatastrófico</v>
      </c>
      <c r="D21" s="11" t="s">
        <v>170</v>
      </c>
    </row>
    <row r="22" spans="1:4" ht="30">
      <c r="A22" s="7" t="s">
        <v>81</v>
      </c>
      <c r="B22" s="7" t="s">
        <v>21</v>
      </c>
      <c r="C22" s="7" t="str">
        <f t="shared" si="0"/>
        <v>Muy altaLeve</v>
      </c>
      <c r="D22" s="11" t="s">
        <v>169</v>
      </c>
    </row>
    <row r="23" spans="1:4" ht="30">
      <c r="A23" s="7" t="s">
        <v>81</v>
      </c>
      <c r="B23" s="7" t="s">
        <v>38</v>
      </c>
      <c r="C23" s="7" t="str">
        <f t="shared" si="0"/>
        <v>Muy altaMenor</v>
      </c>
      <c r="D23" s="11" t="s">
        <v>169</v>
      </c>
    </row>
    <row r="24" spans="1:4" ht="45">
      <c r="A24" s="7" t="s">
        <v>81</v>
      </c>
      <c r="B24" s="7" t="s">
        <v>56</v>
      </c>
      <c r="C24" s="7" t="str">
        <f t="shared" si="0"/>
        <v>Muy altaModerado</v>
      </c>
      <c r="D24" s="11" t="s">
        <v>169</v>
      </c>
    </row>
    <row r="25" spans="1:4" ht="30">
      <c r="A25" s="7" t="s">
        <v>81</v>
      </c>
      <c r="B25" s="7" t="s">
        <v>69</v>
      </c>
      <c r="C25" s="7" t="str">
        <f t="shared" si="0"/>
        <v>Muy altaMayor</v>
      </c>
      <c r="D25" s="11" t="s">
        <v>169</v>
      </c>
    </row>
    <row r="26" spans="1:4" ht="52.9" customHeight="1">
      <c r="A26" s="7" t="s">
        <v>81</v>
      </c>
      <c r="B26" s="7" t="s">
        <v>82</v>
      </c>
      <c r="C26" s="7" t="str">
        <f t="shared" si="0"/>
        <v>Muy altaCatastrófico</v>
      </c>
      <c r="D26" s="11" t="s">
        <v>170</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69" hidden="1" customWidth="1"/>
    <col min="64" max="64" width="23.5703125" style="69"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c r="A1" s="824" t="s">
        <v>171</v>
      </c>
      <c r="B1" s="825"/>
      <c r="C1" s="825"/>
      <c r="D1" s="825"/>
      <c r="E1" s="825"/>
      <c r="F1" s="825"/>
      <c r="G1" s="825"/>
      <c r="H1" s="825"/>
      <c r="I1" s="825"/>
      <c r="J1" s="825"/>
      <c r="K1" s="825"/>
      <c r="L1" s="825"/>
      <c r="M1" s="825"/>
      <c r="N1" s="825"/>
      <c r="O1" s="825"/>
      <c r="P1" s="825"/>
      <c r="Q1" s="825"/>
      <c r="R1" s="825"/>
      <c r="S1" s="825"/>
      <c r="T1" s="825"/>
      <c r="U1" s="828" t="s">
        <v>172</v>
      </c>
      <c r="V1" s="828"/>
      <c r="W1" s="828"/>
      <c r="X1" s="828"/>
      <c r="Y1" s="828"/>
      <c r="Z1" s="828"/>
      <c r="AA1" s="828"/>
      <c r="AB1" s="828"/>
      <c r="AC1" s="830" t="s">
        <v>173</v>
      </c>
      <c r="AD1" s="830"/>
      <c r="AE1" s="830"/>
      <c r="AF1" s="830"/>
      <c r="AG1" s="830"/>
      <c r="AH1" s="830"/>
      <c r="AI1" s="830"/>
      <c r="AJ1" s="830"/>
      <c r="AK1" s="830"/>
      <c r="AL1" s="830"/>
      <c r="AM1" s="830"/>
      <c r="AN1" s="830"/>
      <c r="AO1" s="830"/>
      <c r="AP1" s="830"/>
      <c r="AQ1" s="830"/>
      <c r="AR1" s="830"/>
      <c r="AS1" s="830"/>
      <c r="AT1" s="830"/>
      <c r="AU1" s="367"/>
      <c r="AV1" s="831" t="s">
        <v>174</v>
      </c>
      <c r="AW1" s="831"/>
      <c r="AX1" s="832"/>
      <c r="AY1" s="833"/>
      <c r="AZ1" s="834"/>
      <c r="BA1" s="834"/>
      <c r="BB1" s="834"/>
      <c r="BC1" s="834"/>
      <c r="BD1" s="834"/>
      <c r="BE1" s="834"/>
      <c r="BF1" s="834"/>
      <c r="BG1" s="834"/>
      <c r="BH1" s="834"/>
      <c r="BI1" s="834"/>
      <c r="BJ1" s="834"/>
      <c r="BK1" s="834"/>
      <c r="BL1" s="834"/>
      <c r="BM1" s="834"/>
      <c r="BN1" s="834"/>
      <c r="BO1" s="834"/>
      <c r="BP1" s="834"/>
      <c r="BQ1" s="834"/>
      <c r="BR1" s="834"/>
      <c r="BS1" s="834"/>
      <c r="BT1" s="834"/>
      <c r="BU1" s="835"/>
    </row>
    <row r="2" spans="1:16382" ht="18" customHeight="1">
      <c r="A2" s="826"/>
      <c r="B2" s="827"/>
      <c r="C2" s="827"/>
      <c r="D2" s="827"/>
      <c r="E2" s="827"/>
      <c r="F2" s="827"/>
      <c r="G2" s="827"/>
      <c r="H2" s="827"/>
      <c r="I2" s="827"/>
      <c r="J2" s="827"/>
      <c r="K2" s="827"/>
      <c r="L2" s="827"/>
      <c r="M2" s="827"/>
      <c r="N2" s="827"/>
      <c r="O2" s="827"/>
      <c r="P2" s="827"/>
      <c r="Q2" s="827"/>
      <c r="R2" s="827"/>
      <c r="S2" s="827"/>
      <c r="T2" s="827"/>
      <c r="U2" s="829"/>
      <c r="V2" s="829"/>
      <c r="W2" s="829"/>
      <c r="X2" s="829"/>
      <c r="Y2" s="829"/>
      <c r="Z2" s="829"/>
      <c r="AA2" s="829"/>
      <c r="AB2" s="829"/>
      <c r="AC2" s="820" t="s">
        <v>175</v>
      </c>
      <c r="AD2" s="820" t="s">
        <v>176</v>
      </c>
      <c r="AE2" s="820" t="s">
        <v>177</v>
      </c>
      <c r="AF2" s="820"/>
      <c r="AG2" s="820"/>
      <c r="AH2" s="820"/>
      <c r="AI2" s="820" t="s">
        <v>178</v>
      </c>
      <c r="AJ2" s="820" t="s">
        <v>179</v>
      </c>
      <c r="AK2" s="820"/>
      <c r="AL2" s="820"/>
      <c r="AM2" s="820"/>
      <c r="AN2" s="820"/>
      <c r="AO2" s="820"/>
      <c r="AP2" s="820"/>
      <c r="AQ2" s="820"/>
      <c r="AR2" s="820"/>
      <c r="AS2" s="820"/>
      <c r="AT2" s="820"/>
      <c r="AU2" s="821" t="s">
        <v>180</v>
      </c>
      <c r="AV2" s="821"/>
      <c r="AW2" s="821"/>
      <c r="AX2" s="822" t="s">
        <v>9</v>
      </c>
      <c r="AY2" s="823" t="s">
        <v>181</v>
      </c>
      <c r="AZ2" s="817"/>
      <c r="BA2" s="817" t="s">
        <v>140</v>
      </c>
      <c r="BB2" s="817" t="s">
        <v>182</v>
      </c>
      <c r="BC2" s="817" t="s">
        <v>183</v>
      </c>
      <c r="BD2" s="817" t="s">
        <v>184</v>
      </c>
      <c r="BE2" s="817" t="s">
        <v>185</v>
      </c>
      <c r="BF2" s="817"/>
      <c r="BG2" s="817"/>
      <c r="BH2" s="817"/>
      <c r="BI2" s="817"/>
      <c r="BJ2" s="817"/>
      <c r="BK2" s="817"/>
      <c r="BL2" s="817"/>
      <c r="BM2" s="817"/>
      <c r="BN2" s="817"/>
      <c r="BO2" s="817"/>
      <c r="BP2" s="817"/>
      <c r="BQ2" s="817"/>
      <c r="BR2" s="817"/>
      <c r="BS2" s="817"/>
      <c r="BT2" s="817"/>
      <c r="BU2" s="818"/>
    </row>
    <row r="3" spans="1:16382" s="15" customFormat="1" ht="27" customHeight="1">
      <c r="A3" s="128" t="s">
        <v>186</v>
      </c>
      <c r="B3" s="311" t="s">
        <v>138</v>
      </c>
      <c r="C3" s="311" t="s">
        <v>6</v>
      </c>
      <c r="D3" s="311" t="s">
        <v>1</v>
      </c>
      <c r="E3" s="311" t="s">
        <v>2</v>
      </c>
      <c r="F3" s="311" t="s">
        <v>187</v>
      </c>
      <c r="G3" s="819" t="s">
        <v>188</v>
      </c>
      <c r="H3" s="819"/>
      <c r="I3" s="311" t="s">
        <v>189</v>
      </c>
      <c r="J3" s="311" t="s">
        <v>16</v>
      </c>
      <c r="K3" s="311" t="s">
        <v>190</v>
      </c>
      <c r="L3" s="311" t="s">
        <v>191</v>
      </c>
      <c r="M3" s="311" t="s">
        <v>13</v>
      </c>
      <c r="N3" s="311" t="s">
        <v>167</v>
      </c>
      <c r="O3" s="311" t="s">
        <v>14</v>
      </c>
      <c r="P3" s="311" t="s">
        <v>167</v>
      </c>
      <c r="Q3" s="311" t="s">
        <v>15</v>
      </c>
      <c r="R3" s="311" t="s">
        <v>167</v>
      </c>
      <c r="S3" s="311" t="s">
        <v>192</v>
      </c>
      <c r="T3" s="311" t="s">
        <v>11</v>
      </c>
      <c r="U3" s="129" t="s">
        <v>193</v>
      </c>
      <c r="V3" s="127" t="s">
        <v>194</v>
      </c>
      <c r="W3" s="129" t="s">
        <v>167</v>
      </c>
      <c r="X3" s="127" t="s">
        <v>195</v>
      </c>
      <c r="Y3" s="129" t="s">
        <v>167</v>
      </c>
      <c r="Z3" s="127" t="s">
        <v>196</v>
      </c>
      <c r="AA3" s="127" t="s">
        <v>167</v>
      </c>
      <c r="AB3" s="127" t="s">
        <v>197</v>
      </c>
      <c r="AC3" s="820"/>
      <c r="AD3" s="820"/>
      <c r="AE3" s="312" t="s">
        <v>5</v>
      </c>
      <c r="AF3" s="130" t="s">
        <v>198</v>
      </c>
      <c r="AG3" s="312" t="s">
        <v>199</v>
      </c>
      <c r="AH3" s="312" t="s">
        <v>198</v>
      </c>
      <c r="AI3" s="820"/>
      <c r="AJ3" s="312" t="s">
        <v>200</v>
      </c>
      <c r="AK3" s="820" t="s">
        <v>201</v>
      </c>
      <c r="AL3" s="820"/>
      <c r="AM3" s="820" t="s">
        <v>7</v>
      </c>
      <c r="AN3" s="820"/>
      <c r="AO3" s="820" t="s">
        <v>8</v>
      </c>
      <c r="AP3" s="820"/>
      <c r="AQ3" s="312" t="s">
        <v>202</v>
      </c>
      <c r="AR3" s="820" t="s">
        <v>140</v>
      </c>
      <c r="AS3" s="820"/>
      <c r="AT3" s="312" t="s">
        <v>203</v>
      </c>
      <c r="AU3" s="821"/>
      <c r="AV3" s="821"/>
      <c r="AW3" s="821"/>
      <c r="AX3" s="822"/>
      <c r="AY3" s="823"/>
      <c r="AZ3" s="817"/>
      <c r="BA3" s="817"/>
      <c r="BB3" s="817"/>
      <c r="BC3" s="817"/>
      <c r="BD3" s="817"/>
      <c r="BE3" s="309" t="s">
        <v>204</v>
      </c>
      <c r="BF3" s="309" t="s">
        <v>205</v>
      </c>
      <c r="BG3" s="309" t="s">
        <v>204</v>
      </c>
      <c r="BH3" s="309" t="s">
        <v>205</v>
      </c>
      <c r="BI3" s="309" t="s">
        <v>206</v>
      </c>
      <c r="BJ3" s="309" t="s">
        <v>204</v>
      </c>
      <c r="BK3" s="309" t="s">
        <v>205</v>
      </c>
      <c r="BL3" s="309" t="s">
        <v>206</v>
      </c>
      <c r="BM3" s="309" t="s">
        <v>204</v>
      </c>
      <c r="BN3" s="309" t="s">
        <v>205</v>
      </c>
      <c r="BO3" s="309" t="s">
        <v>206</v>
      </c>
      <c r="BP3" s="309" t="s">
        <v>204</v>
      </c>
      <c r="BQ3" s="309" t="s">
        <v>205</v>
      </c>
      <c r="BR3" s="309" t="s">
        <v>206</v>
      </c>
      <c r="BS3" s="309" t="s">
        <v>204</v>
      </c>
      <c r="BT3" s="309" t="s">
        <v>205</v>
      </c>
      <c r="BU3" s="310" t="s">
        <v>206</v>
      </c>
    </row>
    <row r="4" spans="1:16382" s="110" customFormat="1" ht="139.9" customHeight="1">
      <c r="A4" s="96" t="s">
        <v>51</v>
      </c>
      <c r="B4" s="351" t="s">
        <v>85</v>
      </c>
      <c r="C4" s="351" t="s">
        <v>58</v>
      </c>
      <c r="D4" s="351" t="s">
        <v>79</v>
      </c>
      <c r="E4" s="351" t="s">
        <v>80</v>
      </c>
      <c r="F4" s="97" t="s">
        <v>207</v>
      </c>
      <c r="G4" s="354" t="s">
        <v>208</v>
      </c>
      <c r="H4" s="351" t="s">
        <v>209</v>
      </c>
      <c r="I4" s="97" t="s">
        <v>210</v>
      </c>
      <c r="J4" s="351" t="s">
        <v>50</v>
      </c>
      <c r="K4" s="351">
        <v>0</v>
      </c>
      <c r="L4" s="356">
        <f>IF(J4="Diaria",+(K4/360),IF(J4="Semanal",+(K4/52),IF(J4="Mensual",+(K4/12),IF(J4="Bimestral",+(K4/6),IF(J4="Trimestral",+(K4/4),IF(J4="Semestral",+(K4/2),IF(J4="Anual",+(K4/1),"")))))))</f>
        <v>0</v>
      </c>
      <c r="M4" s="351" t="s">
        <v>30</v>
      </c>
      <c r="N4" s="9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1" t="s">
        <v>31</v>
      </c>
      <c r="P4" s="9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51" t="s">
        <v>73</v>
      </c>
      <c r="R4" s="9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2" t="s">
        <v>60</v>
      </c>
      <c r="T4" s="352" t="s">
        <v>61</v>
      </c>
      <c r="U4" s="99">
        <f>+MAX(N4,P4,R4)</f>
        <v>0.2</v>
      </c>
      <c r="V4" s="288" t="str">
        <f>IF(L4&lt;=20%,"Muy baja",IF(L4&lt;=40%,"Baja",IF(L4&lt;=60%,"Media",IF(L4&lt;=80%,"Alta",IF(L4&lt;=100%,"Muy alta",IF(L4&gt;=100%,"Muy alta",""))))))</f>
        <v>Muy baja</v>
      </c>
      <c r="W4" s="353">
        <f>+IFERROR(VLOOKUP(V4,Fórmula!$F$1:$G$6,2,FALSE),"")</f>
        <v>0.2</v>
      </c>
      <c r="X4" s="290" t="s">
        <v>56</v>
      </c>
      <c r="Y4" s="353">
        <f>+IFERROR(VLOOKUP(X4,Fórmula!$H$1:$I$6,2,FALSE),"")</f>
        <v>0.6</v>
      </c>
      <c r="Z4" s="297" t="s">
        <v>56</v>
      </c>
      <c r="AA4" s="353">
        <f>IF(Z4="Bajo",25%,IF(Z4="Moderado",50%,IF(Z4="Alto",75%,IF(Z4="Extremo",100%,""))))</f>
        <v>0.5</v>
      </c>
      <c r="AB4" s="507" t="s">
        <v>211</v>
      </c>
      <c r="AC4" s="100" t="s">
        <v>212</v>
      </c>
      <c r="AD4" s="100" t="s">
        <v>213</v>
      </c>
      <c r="AE4" s="100" t="s">
        <v>57</v>
      </c>
      <c r="AF4" s="101">
        <f t="shared" ref="AF4:AF10" si="0">IF(AE4="Preventivo",25%,IF(AE4="Detectivo",15%,IF(AE4="Correctivo",10%,"")))</f>
        <v>0.25</v>
      </c>
      <c r="AG4" s="97" t="s">
        <v>214</v>
      </c>
      <c r="AH4" s="101">
        <f>IF(AG4="Manual",15%,IF(AG4="Automático",25%,""))</f>
        <v>0.15</v>
      </c>
      <c r="AI4" s="101">
        <f t="shared" ref="AI4:AI7" si="1">+AH4+AF4</f>
        <v>0.4</v>
      </c>
      <c r="AJ4" s="97" t="s">
        <v>215</v>
      </c>
      <c r="AK4" s="351" t="s">
        <v>216</v>
      </c>
      <c r="AL4" s="100" t="s">
        <v>217</v>
      </c>
      <c r="AM4" s="351" t="s">
        <v>24</v>
      </c>
      <c r="AN4" s="97" t="s">
        <v>218</v>
      </c>
      <c r="AO4" s="97" t="s">
        <v>42</v>
      </c>
      <c r="AP4" s="97" t="s">
        <v>219</v>
      </c>
      <c r="AQ4" s="102" t="s">
        <v>220</v>
      </c>
      <c r="AR4" s="97" t="s">
        <v>221</v>
      </c>
      <c r="AS4" s="97" t="s">
        <v>222</v>
      </c>
      <c r="AT4" s="97" t="s">
        <v>223</v>
      </c>
      <c r="AU4" s="97">
        <f>+AA4*AI4</f>
        <v>0.2</v>
      </c>
      <c r="AV4" s="103">
        <f>+AA4-AU4</f>
        <v>0.3</v>
      </c>
      <c r="AW4" s="297" t="str">
        <f>+IF(C4="Corrupción","Moderado",IF(#REF!&lt;=25%,"Bajo",IF(#REF!&lt;=50%,"Moderado",IF(#REF!&lt;=75%,"Alto",IF(#REF!&gt;75%,"Extremo","")))))</f>
        <v>Moderado</v>
      </c>
      <c r="AX4" s="357" t="s">
        <v>59</v>
      </c>
      <c r="AY4" s="144">
        <v>1</v>
      </c>
      <c r="AZ4" s="104" t="s">
        <v>224</v>
      </c>
      <c r="BA4" s="105" t="str">
        <f t="shared" ref="BA4" si="2">+AS4</f>
        <v>Profesional III de apuestas</v>
      </c>
      <c r="BB4" s="106">
        <v>44562</v>
      </c>
      <c r="BC4" s="106">
        <v>44742</v>
      </c>
      <c r="BD4" s="97" t="str">
        <f t="shared" ref="BD4" si="3">+AQ4</f>
        <v>Plataforma de Juegos Promocionales y Rifas</v>
      </c>
      <c r="BE4" s="107">
        <v>44620</v>
      </c>
      <c r="BF4" s="303" t="s">
        <v>225</v>
      </c>
      <c r="BG4" s="109">
        <v>44681</v>
      </c>
      <c r="BH4" s="303" t="s">
        <v>226</v>
      </c>
      <c r="BI4" s="108"/>
      <c r="BJ4" s="109">
        <v>44742</v>
      </c>
      <c r="BK4" s="108"/>
      <c r="BL4" s="108"/>
      <c r="BM4" s="109">
        <v>44804</v>
      </c>
      <c r="BN4" s="108" t="s">
        <v>227</v>
      </c>
      <c r="BO4" s="200" t="s">
        <v>228</v>
      </c>
      <c r="BP4" s="109">
        <v>44865</v>
      </c>
      <c r="BQ4" s="108" t="s">
        <v>227</v>
      </c>
      <c r="BR4" s="200" t="s">
        <v>228</v>
      </c>
      <c r="BS4" s="109">
        <v>44926</v>
      </c>
      <c r="BT4" s="108"/>
      <c r="BU4" s="145"/>
    </row>
    <row r="5" spans="1:16382" ht="184.5" customHeight="1">
      <c r="A5" s="807" t="s">
        <v>216</v>
      </c>
      <c r="B5" s="795" t="s">
        <v>85</v>
      </c>
      <c r="C5" s="795" t="s">
        <v>58</v>
      </c>
      <c r="D5" s="795" t="s">
        <v>18</v>
      </c>
      <c r="E5" s="795" t="s">
        <v>67</v>
      </c>
      <c r="F5" s="795" t="s">
        <v>229</v>
      </c>
      <c r="G5" s="797" t="s">
        <v>230</v>
      </c>
      <c r="H5" s="795" t="s">
        <v>231</v>
      </c>
      <c r="I5" s="795" t="s">
        <v>232</v>
      </c>
      <c r="J5" s="795" t="s">
        <v>33</v>
      </c>
      <c r="K5" s="795">
        <v>1</v>
      </c>
      <c r="L5" s="805">
        <f>IF(J5="Diaria",+(K5/360),IF(J5="Mensual",+(K5/12),IF(J5="Bimestral",+(K5/6),IF(J5="Trimestral",+(K5/4),IF(J5="Semestral",+(K5/2),IF(J5="Anual",+(K5/1),""))))))</f>
        <v>2.7777777777777779E-3</v>
      </c>
      <c r="M5" s="795" t="s">
        <v>75</v>
      </c>
      <c r="N5" s="79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95" t="s">
        <v>64</v>
      </c>
      <c r="P5" s="79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95" t="s">
        <v>73</v>
      </c>
      <c r="R5" s="79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0" t="s">
        <v>60</v>
      </c>
      <c r="T5" s="790" t="s">
        <v>61</v>
      </c>
      <c r="U5" s="790">
        <f>+MAX(N5,P5,R5)</f>
        <v>0.8</v>
      </c>
      <c r="V5" s="792" t="str">
        <f>IF(L5&lt;=20%,"Muy baja",IF(L5&lt;=40%,"Baja",IF(L5&lt;=60%,"Media",IF(L5&lt;=80%,"Alta",IF(L5&lt;=100%,"Muy alta",IF(L5&gt;=100%,"Muy alta",""))))))</f>
        <v>Muy baja</v>
      </c>
      <c r="W5" s="793">
        <f>+IFERROR(VLOOKUP(V5,Fórmula!$F$1:$G$6,2,FALSE),"")</f>
        <v>0.2</v>
      </c>
      <c r="X5" s="816" t="str">
        <f>IF(U5=20%,"Leve",IF(U5=40%,"Menor",IF(U5=60%,"Moderado",IF(U5=80%,"Mayor",IF(U5=100%,"Catastrófico","")))))</f>
        <v>Mayor</v>
      </c>
      <c r="Y5" s="793">
        <f>+IFERROR(VLOOKUP(X5,Fórmula!$H$1:$I$6,2,FALSE),"")</f>
        <v>0.8</v>
      </c>
      <c r="Z5" s="814" t="str">
        <f>+IFERROR(VLOOKUP(V5&amp;X5,Fórmula!$C$2:$D$26,2,FALSE),"")</f>
        <v>Alto</v>
      </c>
      <c r="AA5" s="793">
        <f>IF(Z5="Bajo",25%,IF(Z5="Moderado",50%,IF(Z5="Alto",75%,IF(Z5="Extremo",100%,""))))</f>
        <v>0.75</v>
      </c>
      <c r="AB5" s="815" t="s">
        <v>233</v>
      </c>
      <c r="AC5" s="48" t="s">
        <v>234</v>
      </c>
      <c r="AD5" s="48" t="s">
        <v>235</v>
      </c>
      <c r="AE5" s="48" t="s">
        <v>57</v>
      </c>
      <c r="AF5" s="31">
        <f t="shared" si="0"/>
        <v>0.25</v>
      </c>
      <c r="AG5" s="303" t="s">
        <v>214</v>
      </c>
      <c r="AH5" s="31">
        <f t="shared" ref="AH5:AH10" si="4">IF(AG5="Manual",15%,IF(AG5="Automático",25%,""))</f>
        <v>0.15</v>
      </c>
      <c r="AI5" s="31">
        <f t="shared" si="1"/>
        <v>0.4</v>
      </c>
      <c r="AJ5" s="303" t="s">
        <v>215</v>
      </c>
      <c r="AK5" s="291" t="s">
        <v>216</v>
      </c>
      <c r="AL5" s="48" t="s">
        <v>236</v>
      </c>
      <c r="AM5" s="291" t="s">
        <v>24</v>
      </c>
      <c r="AN5" s="303" t="s">
        <v>237</v>
      </c>
      <c r="AO5" s="303" t="s">
        <v>25</v>
      </c>
      <c r="AP5" s="303" t="s">
        <v>89</v>
      </c>
      <c r="AQ5" s="303" t="s">
        <v>237</v>
      </c>
      <c r="AR5" s="303" t="s">
        <v>221</v>
      </c>
      <c r="AS5" s="303" t="s">
        <v>238</v>
      </c>
      <c r="AT5" s="303" t="s">
        <v>223</v>
      </c>
      <c r="AU5" s="795">
        <f>+AA5*AI5</f>
        <v>0.30000000000000004</v>
      </c>
      <c r="AV5" s="805">
        <f>+AA5-AU5</f>
        <v>0.44999999999999996</v>
      </c>
      <c r="AW5" s="802" t="str">
        <f>IF(AV5&lt;=25%,"Bajo",IF(AV5&lt;=50%,"Moderado",IF(AV5&lt;=75%,"Alto",IF(AV5&gt;75%,"Extremo",""))))</f>
        <v>Moderado</v>
      </c>
      <c r="AX5" s="804" t="s">
        <v>59</v>
      </c>
      <c r="AY5" s="142">
        <v>1</v>
      </c>
      <c r="AZ5" s="29" t="s">
        <v>239</v>
      </c>
      <c r="BA5" s="322" t="s">
        <v>240</v>
      </c>
      <c r="BB5" s="143">
        <v>44896</v>
      </c>
      <c r="BC5" s="143">
        <v>44926</v>
      </c>
      <c r="BD5" s="324" t="s">
        <v>241</v>
      </c>
      <c r="BE5" s="78">
        <v>44620</v>
      </c>
      <c r="BF5" s="303" t="s">
        <v>242</v>
      </c>
      <c r="BG5" s="34">
        <v>44681</v>
      </c>
      <c r="BH5" s="79" t="s">
        <v>243</v>
      </c>
      <c r="BI5" s="79"/>
      <c r="BJ5" s="34">
        <v>44742</v>
      </c>
      <c r="BK5" s="79"/>
      <c r="BL5" s="79"/>
      <c r="BM5" s="34">
        <v>44804</v>
      </c>
      <c r="BN5" s="79"/>
      <c r="BO5" s="79"/>
      <c r="BP5" s="34">
        <v>44865</v>
      </c>
      <c r="BQ5" s="79" t="s">
        <v>244</v>
      </c>
      <c r="BR5" s="201" t="s">
        <v>245</v>
      </c>
      <c r="BS5" s="34">
        <v>44926</v>
      </c>
      <c r="BT5" s="79"/>
      <c r="BU5" s="135"/>
    </row>
    <row r="6" spans="1:16382" ht="300.75" customHeight="1">
      <c r="A6" s="807"/>
      <c r="B6" s="795"/>
      <c r="C6" s="795"/>
      <c r="D6" s="795"/>
      <c r="E6" s="795"/>
      <c r="F6" s="795"/>
      <c r="G6" s="797"/>
      <c r="H6" s="795"/>
      <c r="I6" s="795"/>
      <c r="J6" s="795"/>
      <c r="K6" s="795"/>
      <c r="L6" s="805"/>
      <c r="M6" s="795"/>
      <c r="N6" s="795"/>
      <c r="O6" s="795"/>
      <c r="P6" s="795"/>
      <c r="Q6" s="795"/>
      <c r="R6" s="795"/>
      <c r="S6" s="790"/>
      <c r="T6" s="790"/>
      <c r="U6" s="790"/>
      <c r="V6" s="792"/>
      <c r="W6" s="793"/>
      <c r="X6" s="816"/>
      <c r="Y6" s="793"/>
      <c r="Z6" s="814"/>
      <c r="AA6" s="793"/>
      <c r="AB6" s="815"/>
      <c r="AC6" s="48" t="s">
        <v>246</v>
      </c>
      <c r="AD6" s="48" t="s">
        <v>247</v>
      </c>
      <c r="AE6" s="48" t="s">
        <v>57</v>
      </c>
      <c r="AF6" s="31">
        <f t="shared" si="0"/>
        <v>0.25</v>
      </c>
      <c r="AG6" s="303" t="s">
        <v>214</v>
      </c>
      <c r="AH6" s="31">
        <f t="shared" si="4"/>
        <v>0.15</v>
      </c>
      <c r="AI6" s="31">
        <f t="shared" si="1"/>
        <v>0.4</v>
      </c>
      <c r="AJ6" s="303" t="s">
        <v>215</v>
      </c>
      <c r="AK6" s="291" t="s">
        <v>216</v>
      </c>
      <c r="AL6" s="48" t="s">
        <v>248</v>
      </c>
      <c r="AM6" s="291" t="s">
        <v>24</v>
      </c>
      <c r="AN6" s="303" t="s">
        <v>249</v>
      </c>
      <c r="AO6" s="303" t="s">
        <v>25</v>
      </c>
      <c r="AP6" s="303" t="s">
        <v>250</v>
      </c>
      <c r="AQ6" s="303" t="s">
        <v>249</v>
      </c>
      <c r="AR6" s="303" t="s">
        <v>221</v>
      </c>
      <c r="AS6" s="303" t="s">
        <v>238</v>
      </c>
      <c r="AT6" s="303" t="s">
        <v>223</v>
      </c>
      <c r="AU6" s="795"/>
      <c r="AV6" s="805"/>
      <c r="AW6" s="802"/>
      <c r="AX6" s="804"/>
      <c r="AY6" s="146">
        <v>2</v>
      </c>
      <c r="AZ6" s="29" t="s">
        <v>251</v>
      </c>
      <c r="BA6" s="322" t="s">
        <v>240</v>
      </c>
      <c r="BB6" s="143">
        <v>44896</v>
      </c>
      <c r="BC6" s="143">
        <v>44926</v>
      </c>
      <c r="BD6" s="324" t="s">
        <v>241</v>
      </c>
      <c r="BE6" s="78">
        <v>44620</v>
      </c>
      <c r="BF6" s="303" t="s">
        <v>252</v>
      </c>
      <c r="BG6" s="34">
        <v>44681</v>
      </c>
      <c r="BH6" s="79" t="s">
        <v>253</v>
      </c>
      <c r="BI6" s="79"/>
      <c r="BJ6" s="34">
        <v>44742</v>
      </c>
      <c r="BK6" s="79"/>
      <c r="BL6" s="79"/>
      <c r="BM6" s="34">
        <v>44804</v>
      </c>
      <c r="BN6" s="79"/>
      <c r="BO6" s="79"/>
      <c r="BP6" s="34">
        <v>44865</v>
      </c>
      <c r="BQ6" s="79" t="s">
        <v>254</v>
      </c>
      <c r="BR6" s="111" t="s">
        <v>255</v>
      </c>
      <c r="BS6" s="34">
        <v>44926</v>
      </c>
      <c r="BT6" s="79"/>
      <c r="BU6" s="135"/>
    </row>
    <row r="7" spans="1:16382" ht="193.5" customHeight="1">
      <c r="A7" s="807"/>
      <c r="B7" s="795"/>
      <c r="C7" s="795"/>
      <c r="D7" s="795"/>
      <c r="E7" s="795"/>
      <c r="F7" s="795"/>
      <c r="G7" s="797"/>
      <c r="H7" s="795"/>
      <c r="I7" s="795"/>
      <c r="J7" s="795"/>
      <c r="K7" s="795"/>
      <c r="L7" s="805"/>
      <c r="M7" s="795"/>
      <c r="N7" s="795"/>
      <c r="O7" s="795"/>
      <c r="P7" s="795"/>
      <c r="Q7" s="795"/>
      <c r="R7" s="795"/>
      <c r="S7" s="790"/>
      <c r="T7" s="790"/>
      <c r="U7" s="790"/>
      <c r="V7" s="792"/>
      <c r="W7" s="793"/>
      <c r="X7" s="816"/>
      <c r="Y7" s="793"/>
      <c r="Z7" s="814"/>
      <c r="AA7" s="793"/>
      <c r="AB7" s="815"/>
      <c r="AC7" s="48" t="s">
        <v>256</v>
      </c>
      <c r="AD7" s="324" t="s">
        <v>257</v>
      </c>
      <c r="AE7" s="48" t="s">
        <v>57</v>
      </c>
      <c r="AF7" s="31">
        <f t="shared" si="0"/>
        <v>0.25</v>
      </c>
      <c r="AG7" s="303" t="s">
        <v>214</v>
      </c>
      <c r="AH7" s="31">
        <f t="shared" si="4"/>
        <v>0.15</v>
      </c>
      <c r="AI7" s="31">
        <f t="shared" si="1"/>
        <v>0.4</v>
      </c>
      <c r="AJ7" s="303" t="s">
        <v>215</v>
      </c>
      <c r="AK7" s="291" t="s">
        <v>216</v>
      </c>
      <c r="AL7" s="48" t="s">
        <v>236</v>
      </c>
      <c r="AM7" s="291" t="s">
        <v>24</v>
      </c>
      <c r="AN7" s="303" t="s">
        <v>237</v>
      </c>
      <c r="AO7" s="303" t="s">
        <v>25</v>
      </c>
      <c r="AP7" s="303" t="s">
        <v>89</v>
      </c>
      <c r="AQ7" s="303" t="s">
        <v>237</v>
      </c>
      <c r="AR7" s="303" t="s">
        <v>221</v>
      </c>
      <c r="AS7" s="303" t="s">
        <v>238</v>
      </c>
      <c r="AT7" s="303" t="s">
        <v>223</v>
      </c>
      <c r="AU7" s="795"/>
      <c r="AV7" s="805"/>
      <c r="AW7" s="802"/>
      <c r="AX7" s="804"/>
      <c r="AY7" s="146">
        <v>3</v>
      </c>
      <c r="AZ7" s="29" t="s">
        <v>258</v>
      </c>
      <c r="BA7" s="322" t="s">
        <v>240</v>
      </c>
      <c r="BB7" s="143">
        <v>44896</v>
      </c>
      <c r="BC7" s="143">
        <v>44926</v>
      </c>
      <c r="BD7" s="324" t="s">
        <v>241</v>
      </c>
      <c r="BE7" s="78">
        <v>44620</v>
      </c>
      <c r="BF7" s="303" t="s">
        <v>259</v>
      </c>
      <c r="BG7" s="34">
        <v>44681</v>
      </c>
      <c r="BH7" s="79" t="s">
        <v>260</v>
      </c>
      <c r="BI7" s="79"/>
      <c r="BJ7" s="34">
        <v>44742</v>
      </c>
      <c r="BK7" s="79"/>
      <c r="BL7" s="79"/>
      <c r="BM7" s="34">
        <v>44804</v>
      </c>
      <c r="BN7" s="79"/>
      <c r="BO7" s="79"/>
      <c r="BP7" s="34">
        <v>44865</v>
      </c>
      <c r="BQ7" s="202" t="s">
        <v>261</v>
      </c>
      <c r="BR7" s="79"/>
      <c r="BS7" s="34">
        <v>44926</v>
      </c>
      <c r="BT7" s="79"/>
      <c r="BU7" s="135"/>
    </row>
    <row r="8" spans="1:16382" ht="330">
      <c r="A8" s="807" t="s">
        <v>216</v>
      </c>
      <c r="B8" s="795" t="s">
        <v>85</v>
      </c>
      <c r="C8" s="795" t="s">
        <v>58</v>
      </c>
      <c r="D8" s="795" t="s">
        <v>79</v>
      </c>
      <c r="E8" s="795" t="s">
        <v>80</v>
      </c>
      <c r="F8" s="809" t="s">
        <v>262</v>
      </c>
      <c r="G8" s="797" t="s">
        <v>263</v>
      </c>
      <c r="H8" s="813" t="s">
        <v>264</v>
      </c>
      <c r="I8" s="809" t="s">
        <v>265</v>
      </c>
      <c r="J8" s="795" t="s">
        <v>50</v>
      </c>
      <c r="K8" s="795">
        <v>1</v>
      </c>
      <c r="L8" s="805">
        <f>IF(J8="Diaria",+(K8/360),IF(J8="Mensual",+(K8/12),IF(J8="Semanal",+(K8/52),IF(J8="Bimestral",+(K8/6),IF(J8="Trimestral",+(K8/4),IF(J8="Semestral",+(K8/2),IF(J8="Anual",+(K8/1),"")))))))</f>
        <v>1.9230769230769232E-2</v>
      </c>
      <c r="M8" s="795" t="s">
        <v>30</v>
      </c>
      <c r="N8" s="79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95" t="s">
        <v>48</v>
      </c>
      <c r="P8" s="79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95" t="s">
        <v>73</v>
      </c>
      <c r="R8" s="79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90" t="s">
        <v>60</v>
      </c>
      <c r="T8" s="790" t="s">
        <v>61</v>
      </c>
      <c r="U8" s="790">
        <f>+MAX(N8,P8,R8)</f>
        <v>0.4</v>
      </c>
      <c r="V8" s="792" t="str">
        <f>IF(L8&lt;=20%,"Muy baja",IF(L8&lt;=40%,"Baja",IF(L8&lt;=60%,"Media",IF(L8&lt;=80%,"Alta",IF(L8&lt;=100%,"Muy alta",IF(L8&gt;=100%,"Muy alta",""))))))</f>
        <v>Muy baja</v>
      </c>
      <c r="W8" s="793">
        <f>+IFERROR(VLOOKUP(V8,Fórmula!$F$1:$G$6,2,FALSE),"")</f>
        <v>0.2</v>
      </c>
      <c r="X8" s="794" t="s">
        <v>56</v>
      </c>
      <c r="Y8" s="793">
        <f>+IFERROR(VLOOKUP(X8,Fórmula!$H$1:$I$6,2,FALSE),"")</f>
        <v>0.6</v>
      </c>
      <c r="Z8" s="802" t="s">
        <v>56</v>
      </c>
      <c r="AA8" s="793">
        <f>IF(Z8="Bajo",25%,IF(Z8="Moderado",50%,IF(Z8="Alto",75%,IF(Z8="Extremo",100%,""))))</f>
        <v>0.5</v>
      </c>
      <c r="AB8" s="810" t="s">
        <v>266</v>
      </c>
      <c r="AC8" s="48" t="s">
        <v>267</v>
      </c>
      <c r="AD8" s="48" t="s">
        <v>268</v>
      </c>
      <c r="AE8" s="48" t="s">
        <v>57</v>
      </c>
      <c r="AF8" s="31">
        <f t="shared" si="0"/>
        <v>0.25</v>
      </c>
      <c r="AG8" s="303" t="s">
        <v>214</v>
      </c>
      <c r="AH8" s="31">
        <f t="shared" si="4"/>
        <v>0.15</v>
      </c>
      <c r="AI8" s="31">
        <f>+AH8+AF8</f>
        <v>0.4</v>
      </c>
      <c r="AJ8" s="303" t="s">
        <v>215</v>
      </c>
      <c r="AK8" s="291" t="s">
        <v>216</v>
      </c>
      <c r="AL8" s="48" t="s">
        <v>269</v>
      </c>
      <c r="AM8" s="291" t="s">
        <v>24</v>
      </c>
      <c r="AN8" s="303" t="s">
        <v>270</v>
      </c>
      <c r="AO8" s="303" t="s">
        <v>25</v>
      </c>
      <c r="AP8" s="303" t="s">
        <v>50</v>
      </c>
      <c r="AQ8" s="303" t="s">
        <v>271</v>
      </c>
      <c r="AR8" s="303" t="s">
        <v>221</v>
      </c>
      <c r="AS8" s="303" t="s">
        <v>272</v>
      </c>
      <c r="AT8" s="303" t="s">
        <v>223</v>
      </c>
      <c r="AU8" s="303">
        <f>+AA8*AI8</f>
        <v>0.2</v>
      </c>
      <c r="AV8" s="32">
        <f>+AA8-AU8</f>
        <v>0.3</v>
      </c>
      <c r="AW8" s="802" t="str">
        <f>+IF(C8="Corrupción","Moderado",IF(AV9&lt;=25%,"Bajo",IF(AV9&lt;=50%,"Moderado",IF(AV9&lt;=75%,"Alto",IF(AV9&gt;75%,"Extremo","")))))</f>
        <v>Moderado</v>
      </c>
      <c r="AX8" s="804" t="s">
        <v>59</v>
      </c>
      <c r="AY8" s="134">
        <v>1</v>
      </c>
      <c r="AZ8" s="87" t="s">
        <v>273</v>
      </c>
      <c r="BA8" s="291" t="s">
        <v>274</v>
      </c>
      <c r="BB8" s="38">
        <v>44766</v>
      </c>
      <c r="BC8" s="36">
        <v>44865</v>
      </c>
      <c r="BD8" s="35" t="s">
        <v>275</v>
      </c>
      <c r="BE8" s="78">
        <v>44620</v>
      </c>
      <c r="BF8" s="79" t="s">
        <v>276</v>
      </c>
      <c r="BG8" s="34">
        <v>44681</v>
      </c>
      <c r="BH8" s="79" t="s">
        <v>276</v>
      </c>
      <c r="BI8" s="79" t="s">
        <v>277</v>
      </c>
      <c r="BJ8" s="34">
        <v>44742</v>
      </c>
      <c r="BK8" s="79" t="s">
        <v>276</v>
      </c>
      <c r="BL8" s="79" t="s">
        <v>277</v>
      </c>
      <c r="BM8" s="34">
        <v>44804</v>
      </c>
      <c r="BN8" s="79" t="s">
        <v>276</v>
      </c>
      <c r="BO8" s="79" t="s">
        <v>277</v>
      </c>
      <c r="BP8" s="34">
        <v>44865</v>
      </c>
      <c r="BQ8" s="79" t="s">
        <v>276</v>
      </c>
      <c r="BR8" s="79" t="s">
        <v>277</v>
      </c>
      <c r="BS8" s="34">
        <v>44926</v>
      </c>
      <c r="BT8" s="92"/>
      <c r="BU8" s="135"/>
    </row>
    <row r="9" spans="1:16382" s="2" customFormat="1" ht="210">
      <c r="A9" s="807"/>
      <c r="B9" s="795"/>
      <c r="C9" s="795"/>
      <c r="D9" s="795"/>
      <c r="E9" s="795"/>
      <c r="F9" s="809"/>
      <c r="G9" s="797"/>
      <c r="H9" s="813"/>
      <c r="I9" s="809"/>
      <c r="J9" s="795"/>
      <c r="K9" s="795"/>
      <c r="L9" s="805"/>
      <c r="M9" s="795"/>
      <c r="N9" s="795"/>
      <c r="O9" s="795"/>
      <c r="P9" s="795"/>
      <c r="Q9" s="795"/>
      <c r="R9" s="795"/>
      <c r="S9" s="790"/>
      <c r="T9" s="790"/>
      <c r="U9" s="790"/>
      <c r="V9" s="792"/>
      <c r="W9" s="793"/>
      <c r="X9" s="794"/>
      <c r="Y9" s="793"/>
      <c r="Z9" s="802"/>
      <c r="AA9" s="793"/>
      <c r="AB9" s="810"/>
      <c r="AC9" s="48" t="s">
        <v>278</v>
      </c>
      <c r="AD9" s="48" t="s">
        <v>279</v>
      </c>
      <c r="AE9" s="48" t="s">
        <v>57</v>
      </c>
      <c r="AF9" s="31">
        <f t="shared" si="0"/>
        <v>0.25</v>
      </c>
      <c r="AG9" s="303" t="s">
        <v>214</v>
      </c>
      <c r="AH9" s="31">
        <f t="shared" si="4"/>
        <v>0.15</v>
      </c>
      <c r="AI9" s="31">
        <f>+AH9+AF9</f>
        <v>0.4</v>
      </c>
      <c r="AJ9" s="303" t="s">
        <v>215</v>
      </c>
      <c r="AK9" s="291" t="s">
        <v>216</v>
      </c>
      <c r="AL9" s="48" t="s">
        <v>269</v>
      </c>
      <c r="AM9" s="291" t="s">
        <v>24</v>
      </c>
      <c r="AN9" s="303" t="s">
        <v>270</v>
      </c>
      <c r="AO9" s="303" t="s">
        <v>25</v>
      </c>
      <c r="AP9" s="303" t="s">
        <v>50</v>
      </c>
      <c r="AQ9" s="303" t="s">
        <v>280</v>
      </c>
      <c r="AR9" s="303" t="s">
        <v>221</v>
      </c>
      <c r="AS9" s="303" t="s">
        <v>281</v>
      </c>
      <c r="AT9" s="303" t="s">
        <v>223</v>
      </c>
      <c r="AU9" s="303">
        <f>+AV8*AI9</f>
        <v>0.12</v>
      </c>
      <c r="AV9" s="32">
        <f>+AV8-AU9</f>
        <v>0.18</v>
      </c>
      <c r="AW9" s="802"/>
      <c r="AX9" s="804"/>
      <c r="AY9" s="140">
        <v>2</v>
      </c>
      <c r="AZ9" s="88" t="s">
        <v>282</v>
      </c>
      <c r="BA9" s="291" t="s">
        <v>283</v>
      </c>
      <c r="BB9" s="38">
        <v>44774</v>
      </c>
      <c r="BC9" s="38">
        <v>44864</v>
      </c>
      <c r="BD9" s="294" t="s">
        <v>284</v>
      </c>
      <c r="BE9" s="78">
        <v>44620</v>
      </c>
      <c r="BF9" s="79"/>
      <c r="BG9" s="34">
        <v>44681</v>
      </c>
      <c r="BH9" s="79" t="s">
        <v>285</v>
      </c>
      <c r="BI9" s="79" t="s">
        <v>285</v>
      </c>
      <c r="BJ9" s="34">
        <v>44742</v>
      </c>
      <c r="BK9" s="79" t="s">
        <v>285</v>
      </c>
      <c r="BL9" s="92" t="s">
        <v>286</v>
      </c>
      <c r="BM9" s="34">
        <v>44804</v>
      </c>
      <c r="BN9" s="79" t="s">
        <v>285</v>
      </c>
      <c r="BO9" s="92" t="s">
        <v>286</v>
      </c>
      <c r="BP9" s="34">
        <v>44865</v>
      </c>
      <c r="BQ9" s="92" t="s">
        <v>287</v>
      </c>
      <c r="BR9" s="92" t="s">
        <v>286</v>
      </c>
      <c r="BS9" s="34">
        <v>44926</v>
      </c>
      <c r="BT9" s="92"/>
      <c r="BU9" s="135"/>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c r="A10" s="316" t="s">
        <v>216</v>
      </c>
      <c r="B10" s="281" t="s">
        <v>112</v>
      </c>
      <c r="C10" s="281" t="s">
        <v>58</v>
      </c>
      <c r="D10" s="281" t="s">
        <v>79</v>
      </c>
      <c r="E10" s="281" t="s">
        <v>80</v>
      </c>
      <c r="F10" s="317" t="s">
        <v>288</v>
      </c>
      <c r="G10" s="281" t="s">
        <v>289</v>
      </c>
      <c r="H10" s="196" t="s">
        <v>290</v>
      </c>
      <c r="I10" s="317" t="s">
        <v>291</v>
      </c>
      <c r="J10" s="281" t="s">
        <v>33</v>
      </c>
      <c r="K10" s="281">
        <v>0</v>
      </c>
      <c r="L10" s="284">
        <f>IF(J10="Diaria",+(K10/360),IF(J10="Mensual",+(K10/12),IF(J10="Bimestral",+(K10/6),IF(J10="Trimestral",+(K10/4),IF(J10="Semestral",+(K10/2),IF(J10="Anual",+(K10/1),""))))))</f>
        <v>0</v>
      </c>
      <c r="M10" s="281" t="s">
        <v>30</v>
      </c>
      <c r="N10" s="281">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281" t="s">
        <v>48</v>
      </c>
      <c r="P10" s="281">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281" t="s">
        <v>73</v>
      </c>
      <c r="R10" s="281">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277" t="s">
        <v>72</v>
      </c>
      <c r="T10" s="277" t="s">
        <v>61</v>
      </c>
      <c r="U10" s="277">
        <f>+MAX(N10,P10,R10)</f>
        <v>0.4</v>
      </c>
      <c r="V10" s="315" t="str">
        <f>IF(L10&lt;=20%,"Muy baja",IF(L10&lt;=40%,"Baja",IF(L10&lt;=60%,"Media",IF(L10&lt;=80%,"Alta",IF(L10&lt;=100%,"Muy alta",IF(L10&gt;=100%,"Muy alta",""))))))</f>
        <v>Muy baja</v>
      </c>
      <c r="W10" s="270">
        <f>+IFERROR(VLOOKUP(V10,[1]Fórmula!$F$1:$G$6,2,FALSE),"")</f>
        <v>0.2</v>
      </c>
      <c r="X10" s="279" t="s">
        <v>56</v>
      </c>
      <c r="Y10" s="270">
        <f>+IFERROR(VLOOKUP(X10,[1]Fórmula!$H$1:$I$6,2,FALSE),"")</f>
        <v>0.6</v>
      </c>
      <c r="Z10" s="274" t="s">
        <v>56</v>
      </c>
      <c r="AA10" s="270">
        <f>IF(Z10="Bajo",25%,IF(Z10="Moderado",50%,IF(Z10="Alto",75%,IF(Z10="Extremo",100%,""))))</f>
        <v>0.5</v>
      </c>
      <c r="AB10" s="509" t="s">
        <v>292</v>
      </c>
      <c r="AC10" s="197" t="s">
        <v>293</v>
      </c>
      <c r="AD10" s="167"/>
      <c r="AE10" s="28" t="s">
        <v>57</v>
      </c>
      <c r="AF10" s="37">
        <f t="shared" si="0"/>
        <v>0.25</v>
      </c>
      <c r="AG10" s="317" t="s">
        <v>214</v>
      </c>
      <c r="AH10" s="37">
        <f t="shared" si="4"/>
        <v>0.15</v>
      </c>
      <c r="AI10" s="37">
        <f t="shared" ref="AI10" si="5">+AH10+AF10</f>
        <v>0.4</v>
      </c>
      <c r="AJ10" s="317" t="s">
        <v>215</v>
      </c>
      <c r="AK10" s="281" t="s">
        <v>216</v>
      </c>
      <c r="AL10" s="41" t="s">
        <v>294</v>
      </c>
      <c r="AM10" s="281" t="s">
        <v>41</v>
      </c>
      <c r="AN10" s="317"/>
      <c r="AO10" s="317" t="s">
        <v>25</v>
      </c>
      <c r="AP10" s="317" t="s">
        <v>66</v>
      </c>
      <c r="AQ10" s="317" t="s">
        <v>295</v>
      </c>
      <c r="AR10" s="317" t="s">
        <v>221</v>
      </c>
      <c r="AS10" s="317" t="s">
        <v>296</v>
      </c>
      <c r="AT10" s="317" t="s">
        <v>223</v>
      </c>
      <c r="AU10" s="317">
        <f>+AA10*AI10</f>
        <v>0.2</v>
      </c>
      <c r="AV10" s="364">
        <f>+AA10-AU10</f>
        <v>0.3</v>
      </c>
      <c r="AW10" s="274" t="str">
        <f>+IF(C10="Corrupción","Moderado",IF(AV10&lt;=25%,"Bajo",IF(AV10&lt;=50%,"Moderado",IF(AV10&lt;=75%,"Alto",IF(AV10&gt;75%,"Extremo","")))))</f>
        <v>Moderado</v>
      </c>
      <c r="AX10" s="314" t="s">
        <v>59</v>
      </c>
      <c r="AY10" s="136">
        <v>1</v>
      </c>
      <c r="AZ10" s="198" t="s">
        <v>297</v>
      </c>
      <c r="BA10" s="94" t="s">
        <v>274</v>
      </c>
      <c r="BB10" s="14">
        <v>44876</v>
      </c>
      <c r="BC10" s="14">
        <v>44926</v>
      </c>
      <c r="BD10" s="199" t="s">
        <v>298</v>
      </c>
      <c r="BE10" s="114">
        <v>44620</v>
      </c>
      <c r="BF10" s="115" t="s">
        <v>299</v>
      </c>
      <c r="BG10" s="116">
        <v>44681</v>
      </c>
      <c r="BH10" s="115" t="s">
        <v>300</v>
      </c>
      <c r="BI10" s="147" t="s">
        <v>301</v>
      </c>
      <c r="BJ10" s="116">
        <v>44742</v>
      </c>
      <c r="BK10" s="115" t="s">
        <v>302</v>
      </c>
      <c r="BL10" s="115" t="s">
        <v>303</v>
      </c>
      <c r="BM10" s="116">
        <v>44804</v>
      </c>
      <c r="BN10" s="115" t="s">
        <v>304</v>
      </c>
      <c r="BO10" s="194" t="s">
        <v>303</v>
      </c>
      <c r="BP10" s="116">
        <v>44865</v>
      </c>
      <c r="BQ10" s="115"/>
      <c r="BR10" s="115"/>
      <c r="BS10" s="116">
        <v>44926</v>
      </c>
      <c r="BT10" s="115"/>
      <c r="BU10" s="137"/>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c r="A11" s="301" t="s">
        <v>51</v>
      </c>
      <c r="B11" s="291" t="s">
        <v>102</v>
      </c>
      <c r="C11" s="291" t="s">
        <v>58</v>
      </c>
      <c r="D11" s="291" t="s">
        <v>79</v>
      </c>
      <c r="E11" s="291" t="s">
        <v>36</v>
      </c>
      <c r="F11" s="304" t="s">
        <v>305</v>
      </c>
      <c r="G11" s="292" t="s">
        <v>306</v>
      </c>
      <c r="H11" s="292" t="s">
        <v>307</v>
      </c>
      <c r="I11" s="304" t="s">
        <v>308</v>
      </c>
      <c r="J11" s="291" t="s">
        <v>33</v>
      </c>
      <c r="K11" s="291">
        <v>0</v>
      </c>
      <c r="L11" s="299">
        <v>0</v>
      </c>
      <c r="M11" s="291" t="s">
        <v>73</v>
      </c>
      <c r="N11" s="291">
        <v>0</v>
      </c>
      <c r="O11" s="291" t="s">
        <v>31</v>
      </c>
      <c r="P11" s="291">
        <v>0.2</v>
      </c>
      <c r="Q11" s="291" t="s">
        <v>73</v>
      </c>
      <c r="R11" s="291">
        <v>0</v>
      </c>
      <c r="S11" s="286" t="s">
        <v>73</v>
      </c>
      <c r="T11" s="286" t="s">
        <v>61</v>
      </c>
      <c r="U11" s="48" t="s">
        <v>309</v>
      </c>
      <c r="V11" s="48" t="s">
        <v>310</v>
      </c>
      <c r="W11" s="48" t="s">
        <v>57</v>
      </c>
      <c r="X11" s="31">
        <v>0.25</v>
      </c>
      <c r="Y11" s="303" t="s">
        <v>214</v>
      </c>
      <c r="Z11" s="31">
        <v>0.15</v>
      </c>
      <c r="AA11" s="31">
        <v>0.4</v>
      </c>
      <c r="AB11" s="303" t="s">
        <v>215</v>
      </c>
      <c r="AC11" s="291" t="s">
        <v>51</v>
      </c>
      <c r="AD11" s="48"/>
      <c r="AE11" s="291" t="s">
        <v>41</v>
      </c>
      <c r="AF11" s="48"/>
      <c r="AG11" s="134">
        <v>1</v>
      </c>
      <c r="AH11" s="89" t="s">
        <v>311</v>
      </c>
      <c r="AI11" s="293">
        <v>44805</v>
      </c>
      <c r="AJ11" s="293">
        <v>44925</v>
      </c>
      <c r="AK11" s="47"/>
      <c r="AL11" s="78">
        <v>44620</v>
      </c>
      <c r="AM11" s="79"/>
      <c r="AN11" s="34" t="s">
        <v>312</v>
      </c>
      <c r="AO11" s="79" t="s">
        <v>313</v>
      </c>
      <c r="AP11" s="79"/>
      <c r="AQ11" s="34">
        <v>44742</v>
      </c>
      <c r="AR11" s="95" t="s">
        <v>314</v>
      </c>
      <c r="AS11" s="185" t="s">
        <v>315</v>
      </c>
      <c r="AT11" s="34">
        <v>44804</v>
      </c>
      <c r="AU11" s="95" t="s">
        <v>314</v>
      </c>
      <c r="AV11" s="184" t="s">
        <v>315</v>
      </c>
      <c r="AW11" s="34">
        <v>44865</v>
      </c>
      <c r="AX11" s="95" t="s">
        <v>314</v>
      </c>
      <c r="AY11" s="184" t="s">
        <v>315</v>
      </c>
      <c r="AZ11" s="34">
        <v>44926</v>
      </c>
      <c r="BA11" s="34"/>
      <c r="BB11" s="135"/>
      <c r="BC11" s="3"/>
      <c r="BE11" s="1"/>
      <c r="BF11" s="1"/>
      <c r="BG11" s="1"/>
      <c r="BH11" s="1"/>
      <c r="BI11" s="1"/>
      <c r="BJ11" s="1"/>
      <c r="BK11" s="69"/>
      <c r="BL11" s="69"/>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c r="A12" s="807" t="s">
        <v>51</v>
      </c>
      <c r="B12" s="795" t="s">
        <v>102</v>
      </c>
      <c r="C12" s="795" t="s">
        <v>58</v>
      </c>
      <c r="D12" s="795" t="s">
        <v>79</v>
      </c>
      <c r="E12" s="795" t="s">
        <v>36</v>
      </c>
      <c r="F12" s="811" t="s">
        <v>316</v>
      </c>
      <c r="G12" s="797" t="s">
        <v>317</v>
      </c>
      <c r="H12" s="797" t="s">
        <v>318</v>
      </c>
      <c r="I12" s="811" t="s">
        <v>319</v>
      </c>
      <c r="J12" s="795" t="s">
        <v>66</v>
      </c>
      <c r="K12" s="795">
        <v>0</v>
      </c>
      <c r="L12" s="805">
        <v>0</v>
      </c>
      <c r="M12" s="795" t="s">
        <v>30</v>
      </c>
      <c r="N12" s="795">
        <v>0.2</v>
      </c>
      <c r="O12" s="795" t="s">
        <v>48</v>
      </c>
      <c r="P12" s="795">
        <v>0.4</v>
      </c>
      <c r="Q12" s="795" t="s">
        <v>73</v>
      </c>
      <c r="R12" s="795">
        <v>0</v>
      </c>
      <c r="S12" s="790" t="s">
        <v>73</v>
      </c>
      <c r="T12" s="790" t="s">
        <v>61</v>
      </c>
      <c r="U12" s="48" t="s">
        <v>320</v>
      </c>
      <c r="V12" s="48" t="s">
        <v>321</v>
      </c>
      <c r="W12" s="48" t="s">
        <v>57</v>
      </c>
      <c r="X12" s="31">
        <v>0.25</v>
      </c>
      <c r="Y12" s="303" t="s">
        <v>214</v>
      </c>
      <c r="Z12" s="31">
        <v>0.15</v>
      </c>
      <c r="AA12" s="31">
        <v>0.4</v>
      </c>
      <c r="AB12" s="303" t="s">
        <v>215</v>
      </c>
      <c r="AC12" s="291" t="s">
        <v>216</v>
      </c>
      <c r="AD12" s="48">
        <v>0</v>
      </c>
      <c r="AE12" s="291" t="s">
        <v>24</v>
      </c>
      <c r="AF12" s="48" t="s">
        <v>322</v>
      </c>
      <c r="AG12" s="134">
        <v>1</v>
      </c>
      <c r="AH12" s="89"/>
      <c r="AI12" s="293">
        <v>44562</v>
      </c>
      <c r="AJ12" s="293">
        <v>44925</v>
      </c>
      <c r="AK12" s="47" t="s">
        <v>298</v>
      </c>
      <c r="AL12" s="78">
        <v>44620</v>
      </c>
      <c r="AM12" s="79" t="s">
        <v>323</v>
      </c>
      <c r="AN12" s="34" t="s">
        <v>312</v>
      </c>
      <c r="AO12" s="79" t="s">
        <v>313</v>
      </c>
      <c r="AP12" s="79"/>
      <c r="AQ12" s="34">
        <v>44742</v>
      </c>
      <c r="AR12" s="187" t="s">
        <v>324</v>
      </c>
      <c r="AS12" s="188" t="s">
        <v>325</v>
      </c>
      <c r="AT12" s="178">
        <v>44804</v>
      </c>
      <c r="AU12" s="322" t="s">
        <v>324</v>
      </c>
      <c r="AV12" s="177" t="s">
        <v>325</v>
      </c>
      <c r="AW12" s="34">
        <v>44865</v>
      </c>
      <c r="AX12" s="322" t="s">
        <v>324</v>
      </c>
      <c r="AY12" s="177" t="s">
        <v>325</v>
      </c>
      <c r="AZ12" s="34">
        <v>44926</v>
      </c>
      <c r="BA12" s="34"/>
      <c r="BB12" s="135"/>
      <c r="BC12" s="3"/>
      <c r="BE12" s="1"/>
      <c r="BF12" s="1"/>
      <c r="BG12" s="1"/>
      <c r="BH12" s="1"/>
      <c r="BI12" s="1"/>
      <c r="BJ12" s="1"/>
      <c r="BK12" s="69"/>
      <c r="BL12" s="69"/>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c r="A13" s="807"/>
      <c r="B13" s="795"/>
      <c r="C13" s="795"/>
      <c r="D13" s="795"/>
      <c r="E13" s="795"/>
      <c r="F13" s="811"/>
      <c r="G13" s="797"/>
      <c r="H13" s="797"/>
      <c r="I13" s="811"/>
      <c r="J13" s="795"/>
      <c r="K13" s="795"/>
      <c r="L13" s="805"/>
      <c r="M13" s="795"/>
      <c r="N13" s="795"/>
      <c r="O13" s="795"/>
      <c r="P13" s="795"/>
      <c r="Q13" s="795"/>
      <c r="R13" s="795"/>
      <c r="S13" s="790"/>
      <c r="T13" s="790"/>
      <c r="U13" s="28" t="s">
        <v>326</v>
      </c>
      <c r="V13" s="28" t="s">
        <v>327</v>
      </c>
      <c r="W13" s="28" t="s">
        <v>57</v>
      </c>
      <c r="X13" s="37">
        <v>0.25</v>
      </c>
      <c r="Y13" s="317" t="s">
        <v>214</v>
      </c>
      <c r="Z13" s="37">
        <v>0.15</v>
      </c>
      <c r="AA13" s="37">
        <v>0.4</v>
      </c>
      <c r="AB13" s="317" t="s">
        <v>215</v>
      </c>
      <c r="AC13" s="281" t="s">
        <v>216</v>
      </c>
      <c r="AD13" s="28" t="s">
        <v>328</v>
      </c>
      <c r="AE13" s="281" t="s">
        <v>41</v>
      </c>
      <c r="AF13" s="317"/>
      <c r="AG13" s="140">
        <v>2</v>
      </c>
      <c r="AH13" s="48"/>
      <c r="AI13" s="293">
        <v>44562</v>
      </c>
      <c r="AJ13" s="293">
        <v>44925</v>
      </c>
      <c r="AK13" s="303" t="s">
        <v>329</v>
      </c>
      <c r="AL13" s="78">
        <v>44620</v>
      </c>
      <c r="AM13" s="79" t="s">
        <v>303</v>
      </c>
      <c r="AN13" s="34">
        <v>44681</v>
      </c>
      <c r="AO13" s="79" t="s">
        <v>330</v>
      </c>
      <c r="AP13" s="79" t="s">
        <v>331</v>
      </c>
      <c r="AQ13" s="179">
        <v>44742</v>
      </c>
      <c r="AR13" s="191" t="s">
        <v>332</v>
      </c>
      <c r="AS13" s="192" t="s">
        <v>333</v>
      </c>
      <c r="AT13" s="162">
        <v>44804</v>
      </c>
      <c r="AU13" s="177" t="s">
        <v>332</v>
      </c>
      <c r="AV13" s="186" t="s">
        <v>333</v>
      </c>
      <c r="AW13" s="178">
        <v>44865</v>
      </c>
      <c r="AX13" s="176" t="s">
        <v>332</v>
      </c>
      <c r="AY13" s="186" t="s">
        <v>333</v>
      </c>
      <c r="AZ13" s="34">
        <v>44926</v>
      </c>
      <c r="BA13" s="34"/>
      <c r="BB13" s="135"/>
      <c r="BC13" s="3"/>
      <c r="BE13" s="1"/>
      <c r="BF13" s="1"/>
      <c r="BG13" s="1"/>
      <c r="BH13" s="1"/>
      <c r="BI13" s="1"/>
      <c r="BJ13" s="1"/>
      <c r="BK13" s="69"/>
      <c r="BL13" s="69"/>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c r="A14" s="301" t="s">
        <v>51</v>
      </c>
      <c r="B14" s="291" t="s">
        <v>102</v>
      </c>
      <c r="C14" s="291" t="s">
        <v>58</v>
      </c>
      <c r="D14" s="291" t="s">
        <v>79</v>
      </c>
      <c r="E14" s="291" t="s">
        <v>36</v>
      </c>
      <c r="F14" s="304" t="s">
        <v>334</v>
      </c>
      <c r="G14" s="292" t="s">
        <v>335</v>
      </c>
      <c r="H14" s="292" t="s">
        <v>336</v>
      </c>
      <c r="I14" s="304" t="s">
        <v>337</v>
      </c>
      <c r="J14" s="291" t="s">
        <v>33</v>
      </c>
      <c r="K14" s="291">
        <v>0</v>
      </c>
      <c r="L14" s="299">
        <v>0</v>
      </c>
      <c r="M14" s="291" t="s">
        <v>73</v>
      </c>
      <c r="N14" s="291">
        <v>0</v>
      </c>
      <c r="O14" s="291" t="s">
        <v>31</v>
      </c>
      <c r="P14" s="291">
        <v>0.2</v>
      </c>
      <c r="Q14" s="291" t="s">
        <v>73</v>
      </c>
      <c r="R14" s="291">
        <v>0</v>
      </c>
      <c r="S14" s="286" t="s">
        <v>73</v>
      </c>
      <c r="T14" s="286" t="s">
        <v>61</v>
      </c>
      <c r="U14" s="48" t="s">
        <v>338</v>
      </c>
      <c r="V14" s="48" t="s">
        <v>339</v>
      </c>
      <c r="W14" s="48" t="s">
        <v>57</v>
      </c>
      <c r="X14" s="31">
        <v>0.25</v>
      </c>
      <c r="Y14" s="303" t="s">
        <v>214</v>
      </c>
      <c r="Z14" s="31">
        <v>0.15</v>
      </c>
      <c r="AA14" s="31">
        <v>0.4</v>
      </c>
      <c r="AB14" s="303" t="s">
        <v>215</v>
      </c>
      <c r="AC14" s="291" t="s">
        <v>51</v>
      </c>
      <c r="AD14" s="48"/>
      <c r="AE14" s="291" t="s">
        <v>41</v>
      </c>
      <c r="AF14" s="48"/>
      <c r="AG14" s="134">
        <v>1</v>
      </c>
      <c r="AH14" s="89" t="s">
        <v>340</v>
      </c>
      <c r="AI14" s="293">
        <v>44805</v>
      </c>
      <c r="AJ14" s="293">
        <v>44925</v>
      </c>
      <c r="AK14" s="47"/>
      <c r="AL14" s="78">
        <v>44620</v>
      </c>
      <c r="AM14" s="79"/>
      <c r="AN14" s="34" t="s">
        <v>312</v>
      </c>
      <c r="AO14" s="79" t="s">
        <v>313</v>
      </c>
      <c r="AP14" s="79"/>
      <c r="AQ14" s="179">
        <v>44742</v>
      </c>
      <c r="AR14" s="189" t="s">
        <v>341</v>
      </c>
      <c r="AS14" s="163" t="s">
        <v>342</v>
      </c>
      <c r="AT14" s="163">
        <v>44804</v>
      </c>
      <c r="AU14" s="190" t="s">
        <v>341</v>
      </c>
      <c r="AV14" s="193" t="s">
        <v>342</v>
      </c>
      <c r="AW14" s="178">
        <v>44865</v>
      </c>
      <c r="AX14" s="190" t="s">
        <v>341</v>
      </c>
      <c r="AY14" s="193" t="s">
        <v>342</v>
      </c>
      <c r="AZ14" s="34">
        <v>44926</v>
      </c>
      <c r="BA14" s="34"/>
      <c r="BB14" s="135"/>
      <c r="BC14" s="3"/>
      <c r="BE14" s="1"/>
      <c r="BF14" s="1"/>
      <c r="BG14" s="1"/>
      <c r="BH14" s="1"/>
      <c r="BI14" s="1"/>
      <c r="BJ14" s="1"/>
      <c r="BK14" s="69"/>
      <c r="BL14" s="69"/>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c r="A15" s="807" t="s">
        <v>51</v>
      </c>
      <c r="B15" s="795" t="s">
        <v>106</v>
      </c>
      <c r="C15" s="795" t="s">
        <v>58</v>
      </c>
      <c r="D15" s="795" t="s">
        <v>79</v>
      </c>
      <c r="E15" s="795" t="s">
        <v>80</v>
      </c>
      <c r="F15" s="809" t="s">
        <v>343</v>
      </c>
      <c r="G15" s="797" t="s">
        <v>344</v>
      </c>
      <c r="H15" s="795" t="s">
        <v>345</v>
      </c>
      <c r="I15" s="809" t="s">
        <v>346</v>
      </c>
      <c r="J15" s="795" t="s">
        <v>50</v>
      </c>
      <c r="K15" s="795">
        <v>0</v>
      </c>
      <c r="L15" s="805">
        <f>IF(J15="Diaria",+(K15/360),IF(J15="Semanal",+(K15/52),IF(J15="Mensual",+(K15/12),IF(J15="Bimestral",+(K15/6),IF(J15="Trimestral",+(K15/4),IF(J15="Semestral",+(K15/2),IF(J15="Anual",+(K15/1),"")))))))</f>
        <v>0</v>
      </c>
      <c r="M15" s="795" t="s">
        <v>47</v>
      </c>
      <c r="N15" s="79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95" t="s">
        <v>48</v>
      </c>
      <c r="P15" s="79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95" t="s">
        <v>73</v>
      </c>
      <c r="R15" s="79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90" t="s">
        <v>60</v>
      </c>
      <c r="T15" s="790" t="s">
        <v>28</v>
      </c>
      <c r="U15" s="790">
        <f>+MAX(N15,P15,R15)</f>
        <v>0.4</v>
      </c>
      <c r="V15" s="792" t="str">
        <f>IF(L15&lt;=20%,"Muy baja",IF(L15&lt;=40%,"Baja",IF(L15&lt;=60%,"Media",IF(L15&lt;=80%,"Alta",IF(L15&lt;=100%,"Muy alta",IF(L15&gt;=100%,"Muy alta",""))))))</f>
        <v>Muy baja</v>
      </c>
      <c r="W15" s="812">
        <f>+IFERROR(VLOOKUP(V15,Fórmula!$F$1:$G$6,2,FALSE),"")</f>
        <v>0.2</v>
      </c>
      <c r="X15" s="794" t="s">
        <v>56</v>
      </c>
      <c r="Y15" s="801">
        <f>+IFERROR(VLOOKUP(X15,Fórmula!$H$1:$I$6,2,FALSE),"")</f>
        <v>0.6</v>
      </c>
      <c r="Z15" s="802" t="str">
        <f>+IFERROR(VLOOKUP(V15&amp;X15,Fórmula!$C$2:$D$26,2,FALSE),"")</f>
        <v>Moderado</v>
      </c>
      <c r="AA15" s="793">
        <f>IF(Z15="Bajo",25%,IF(Z15="Moderado",50%,IF(Z15="Alto",75%,IF(Z15="Extremo",100%,""))))</f>
        <v>0.5</v>
      </c>
      <c r="AB15" s="810" t="s">
        <v>347</v>
      </c>
      <c r="AC15" s="48" t="s">
        <v>348</v>
      </c>
      <c r="AD15" s="48" t="s">
        <v>349</v>
      </c>
      <c r="AE15" s="48" t="s">
        <v>57</v>
      </c>
      <c r="AF15" s="31">
        <f t="shared" ref="AF15:AF29" si="6">IF(AE15="Preventivo",25%,IF(AE15="Detectivo",15%,IF(AE15="Correctivo",10%,"")))</f>
        <v>0.25</v>
      </c>
      <c r="AG15" s="303" t="s">
        <v>214</v>
      </c>
      <c r="AH15" s="31">
        <f t="shared" ref="AH15:AH17" si="7">IF(AG15="Manual",15%,IF(AG15="Automático",25%,""))</f>
        <v>0.15</v>
      </c>
      <c r="AI15" s="31">
        <f t="shared" ref="AI15:AI29" si="8">+AH15+AF15</f>
        <v>0.4</v>
      </c>
      <c r="AJ15" s="303" t="s">
        <v>215</v>
      </c>
      <c r="AK15" s="291" t="s">
        <v>216</v>
      </c>
      <c r="AL15" s="48" t="s">
        <v>350</v>
      </c>
      <c r="AM15" s="291" t="s">
        <v>24</v>
      </c>
      <c r="AN15" s="303" t="s">
        <v>351</v>
      </c>
      <c r="AO15" s="303" t="s">
        <v>25</v>
      </c>
      <c r="AP15" s="303" t="s">
        <v>352</v>
      </c>
      <c r="AQ15" s="303" t="s">
        <v>353</v>
      </c>
      <c r="AR15" s="303" t="s">
        <v>221</v>
      </c>
      <c r="AS15" s="303" t="s">
        <v>354</v>
      </c>
      <c r="AT15" s="303" t="s">
        <v>223</v>
      </c>
      <c r="AU15" s="303">
        <f>+AA15*AI15</f>
        <v>0.2</v>
      </c>
      <c r="AV15" s="32">
        <f>+AA15-AU15</f>
        <v>0.3</v>
      </c>
      <c r="AW15" s="802" t="str">
        <f>+IF(C15="Corrupción","Moderado",IF(AV17&lt;=25%,"Bajo",IF(AV17&lt;=50%,"Moderado",IF(AV17&lt;=75%,"Alto",IF(AV17&gt;75%,"Extremo","")))))</f>
        <v>Moderado</v>
      </c>
      <c r="AX15" s="804" t="s">
        <v>59</v>
      </c>
      <c r="AY15" s="134">
        <v>1</v>
      </c>
      <c r="AZ15" s="40" t="s">
        <v>355</v>
      </c>
      <c r="BA15" s="291" t="s">
        <v>356</v>
      </c>
      <c r="BB15" s="38">
        <v>44562</v>
      </c>
      <c r="BC15" s="38">
        <v>44926</v>
      </c>
      <c r="BD15" s="294" t="s">
        <v>357</v>
      </c>
      <c r="BE15" s="78">
        <v>44620</v>
      </c>
      <c r="BF15" s="79" t="s">
        <v>358</v>
      </c>
      <c r="BG15" s="34">
        <v>44681</v>
      </c>
      <c r="BH15" s="79" t="s">
        <v>359</v>
      </c>
      <c r="BI15" s="111" t="s">
        <v>360</v>
      </c>
      <c r="BJ15" s="34">
        <v>44742</v>
      </c>
      <c r="BK15" s="322" t="s">
        <v>361</v>
      </c>
      <c r="BL15" s="173" t="s">
        <v>362</v>
      </c>
      <c r="BM15" s="34">
        <v>44804</v>
      </c>
      <c r="BN15" s="95" t="s">
        <v>363</v>
      </c>
      <c r="BO15" s="111" t="s">
        <v>364</v>
      </c>
      <c r="BP15" s="34">
        <v>44865</v>
      </c>
      <c r="BQ15" s="95"/>
      <c r="BR15" s="111"/>
      <c r="BS15" s="34">
        <v>44926</v>
      </c>
      <c r="BT15" s="79"/>
      <c r="BU15" s="135"/>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c r="A16" s="807"/>
      <c r="B16" s="795"/>
      <c r="C16" s="795"/>
      <c r="D16" s="795"/>
      <c r="E16" s="795"/>
      <c r="F16" s="809"/>
      <c r="G16" s="797"/>
      <c r="H16" s="795"/>
      <c r="I16" s="809"/>
      <c r="J16" s="795"/>
      <c r="K16" s="795"/>
      <c r="L16" s="805"/>
      <c r="M16" s="795"/>
      <c r="N16" s="795"/>
      <c r="O16" s="795"/>
      <c r="P16" s="795"/>
      <c r="Q16" s="795"/>
      <c r="R16" s="795"/>
      <c r="S16" s="790"/>
      <c r="T16" s="790"/>
      <c r="U16" s="790"/>
      <c r="V16" s="792"/>
      <c r="W16" s="812"/>
      <c r="X16" s="794"/>
      <c r="Y16" s="801"/>
      <c r="Z16" s="802"/>
      <c r="AA16" s="793"/>
      <c r="AB16" s="810"/>
      <c r="AC16" s="48" t="s">
        <v>365</v>
      </c>
      <c r="AD16" s="48" t="s">
        <v>366</v>
      </c>
      <c r="AE16" s="48" t="s">
        <v>57</v>
      </c>
      <c r="AF16" s="31">
        <f t="shared" si="6"/>
        <v>0.25</v>
      </c>
      <c r="AG16" s="303" t="s">
        <v>214</v>
      </c>
      <c r="AH16" s="31">
        <f t="shared" si="7"/>
        <v>0.15</v>
      </c>
      <c r="AI16" s="31">
        <f t="shared" si="8"/>
        <v>0.4</v>
      </c>
      <c r="AJ16" s="303" t="s">
        <v>215</v>
      </c>
      <c r="AK16" s="291" t="s">
        <v>216</v>
      </c>
      <c r="AL16" s="48" t="s">
        <v>350</v>
      </c>
      <c r="AM16" s="291" t="s">
        <v>24</v>
      </c>
      <c r="AN16" s="303" t="s">
        <v>367</v>
      </c>
      <c r="AO16" s="303" t="s">
        <v>25</v>
      </c>
      <c r="AP16" s="303" t="s">
        <v>352</v>
      </c>
      <c r="AQ16" s="303" t="s">
        <v>368</v>
      </c>
      <c r="AR16" s="303" t="s">
        <v>221</v>
      </c>
      <c r="AS16" s="303" t="s">
        <v>369</v>
      </c>
      <c r="AT16" s="303" t="s">
        <v>223</v>
      </c>
      <c r="AU16" s="303">
        <f>+AV15*AI16</f>
        <v>0.12</v>
      </c>
      <c r="AV16" s="32">
        <f>+AV15-AU16</f>
        <v>0.18</v>
      </c>
      <c r="AW16" s="802"/>
      <c r="AX16" s="804"/>
      <c r="AY16" s="140">
        <v>2</v>
      </c>
      <c r="AZ16" s="33" t="s">
        <v>370</v>
      </c>
      <c r="BA16" s="294" t="s">
        <v>371</v>
      </c>
      <c r="BB16" s="38">
        <v>44562</v>
      </c>
      <c r="BC16" s="38">
        <v>44772</v>
      </c>
      <c r="BD16" s="294" t="s">
        <v>372</v>
      </c>
      <c r="BE16" s="78">
        <v>44620</v>
      </c>
      <c r="BF16" s="79" t="s">
        <v>373</v>
      </c>
      <c r="BG16" s="34">
        <v>44681</v>
      </c>
      <c r="BH16" s="359" t="s">
        <v>374</v>
      </c>
      <c r="BI16" s="111" t="s">
        <v>360</v>
      </c>
      <c r="BJ16" s="34">
        <v>44742</v>
      </c>
      <c r="BK16" s="174" t="s">
        <v>375</v>
      </c>
      <c r="BL16" s="175" t="s">
        <v>376</v>
      </c>
      <c r="BM16" s="34">
        <v>44804</v>
      </c>
      <c r="BN16" s="168" t="s">
        <v>377</v>
      </c>
      <c r="BO16" s="111" t="s">
        <v>378</v>
      </c>
      <c r="BP16" s="34">
        <v>44865</v>
      </c>
      <c r="BQ16" s="168"/>
      <c r="BR16" s="195"/>
      <c r="BS16" s="34">
        <v>44926</v>
      </c>
      <c r="BT16" s="85"/>
      <c r="BU16" s="135"/>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c r="A17" s="807"/>
      <c r="B17" s="795"/>
      <c r="C17" s="795"/>
      <c r="D17" s="795"/>
      <c r="E17" s="795"/>
      <c r="F17" s="809"/>
      <c r="G17" s="797"/>
      <c r="H17" s="795"/>
      <c r="I17" s="809"/>
      <c r="J17" s="795"/>
      <c r="K17" s="795"/>
      <c r="L17" s="805"/>
      <c r="M17" s="795"/>
      <c r="N17" s="795"/>
      <c r="O17" s="795"/>
      <c r="P17" s="795"/>
      <c r="Q17" s="795"/>
      <c r="R17" s="795"/>
      <c r="S17" s="790"/>
      <c r="T17" s="790"/>
      <c r="U17" s="790"/>
      <c r="V17" s="792"/>
      <c r="W17" s="812"/>
      <c r="X17" s="794"/>
      <c r="Y17" s="801"/>
      <c r="Z17" s="802"/>
      <c r="AA17" s="793"/>
      <c r="AB17" s="810"/>
      <c r="AC17" s="48" t="s">
        <v>379</v>
      </c>
      <c r="AD17" s="48" t="s">
        <v>380</v>
      </c>
      <c r="AE17" s="48" t="s">
        <v>57</v>
      </c>
      <c r="AF17" s="31">
        <f t="shared" si="6"/>
        <v>0.25</v>
      </c>
      <c r="AG17" s="303" t="s">
        <v>214</v>
      </c>
      <c r="AH17" s="31">
        <f t="shared" si="7"/>
        <v>0.15</v>
      </c>
      <c r="AI17" s="31">
        <f t="shared" si="8"/>
        <v>0.4</v>
      </c>
      <c r="AJ17" s="48">
        <f>+AJ14</f>
        <v>44925</v>
      </c>
      <c r="AK17" s="291">
        <f>+AK14</f>
        <v>0</v>
      </c>
      <c r="AL17" s="48" t="s">
        <v>381</v>
      </c>
      <c r="AM17" s="291" t="s">
        <v>24</v>
      </c>
      <c r="AN17" s="303" t="s">
        <v>367</v>
      </c>
      <c r="AO17" s="303" t="s">
        <v>25</v>
      </c>
      <c r="AP17" s="303" t="s">
        <v>66</v>
      </c>
      <c r="AQ17" s="303" t="s">
        <v>382</v>
      </c>
      <c r="AR17" s="48"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03" t="s">
        <v>369</v>
      </c>
      <c r="AT17" s="48">
        <f>+AT14</f>
        <v>44804</v>
      </c>
      <c r="AU17" s="303">
        <f>+AV16*AI17</f>
        <v>7.1999999999999995E-2</v>
      </c>
      <c r="AV17" s="32">
        <f>+AV16-AU17</f>
        <v>0.108</v>
      </c>
      <c r="AW17" s="802"/>
      <c r="AX17" s="804"/>
      <c r="AY17" s="140">
        <v>3</v>
      </c>
      <c r="AZ17" s="33" t="s">
        <v>383</v>
      </c>
      <c r="BA17" s="294" t="s">
        <v>384</v>
      </c>
      <c r="BB17" s="38">
        <v>44562</v>
      </c>
      <c r="BC17" s="38">
        <v>44926</v>
      </c>
      <c r="BD17" s="294" t="s">
        <v>385</v>
      </c>
      <c r="BE17" s="78">
        <v>44620</v>
      </c>
      <c r="BF17" s="79" t="s">
        <v>386</v>
      </c>
      <c r="BG17" s="34">
        <v>44681</v>
      </c>
      <c r="BH17" s="79" t="s">
        <v>387</v>
      </c>
      <c r="BI17" s="111" t="s">
        <v>360</v>
      </c>
      <c r="BJ17" s="34">
        <v>44742</v>
      </c>
      <c r="BK17" s="174" t="s">
        <v>388</v>
      </c>
      <c r="BL17" s="175" t="s">
        <v>389</v>
      </c>
      <c r="BM17" s="34">
        <v>44804</v>
      </c>
      <c r="BN17" s="168" t="s">
        <v>390</v>
      </c>
      <c r="BO17" s="160" t="s">
        <v>391</v>
      </c>
      <c r="BP17" s="34">
        <v>44865</v>
      </c>
      <c r="BQ17" s="168"/>
      <c r="BR17" s="180"/>
      <c r="BS17" s="34">
        <v>44926</v>
      </c>
      <c r="BT17" s="34"/>
      <c r="BU17" s="135"/>
    </row>
    <row r="18" spans="1:73" s="2" customFormat="1" ht="306">
      <c r="A18" s="807" t="s">
        <v>51</v>
      </c>
      <c r="B18" s="795" t="s">
        <v>94</v>
      </c>
      <c r="C18" s="795" t="s">
        <v>58</v>
      </c>
      <c r="D18" s="795" t="s">
        <v>79</v>
      </c>
      <c r="E18" s="795" t="s">
        <v>80</v>
      </c>
      <c r="F18" s="811" t="s">
        <v>392</v>
      </c>
      <c r="G18" s="797" t="s">
        <v>393</v>
      </c>
      <c r="H18" s="795" t="s">
        <v>394</v>
      </c>
      <c r="I18" s="811" t="s">
        <v>395</v>
      </c>
      <c r="J18" s="795" t="s">
        <v>89</v>
      </c>
      <c r="K18" s="795">
        <v>0</v>
      </c>
      <c r="L18" s="805">
        <f>IF(J18="Diaria",+(K18/360),IF(J18="Mensual",+(K18/12),IF(J18="Bimestral",+(K18/6),IF(J18="Trimestral",+(K18/4),IF(J18="Semestral",+(K18/2),IF(J18="Anual",+(K18/1),""))))))</f>
        <v>0</v>
      </c>
      <c r="M18" s="795" t="s">
        <v>30</v>
      </c>
      <c r="N18" s="795">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95" t="s">
        <v>73</v>
      </c>
      <c r="P18" s="795">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95" t="s">
        <v>73</v>
      </c>
      <c r="R18" s="795">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90" t="s">
        <v>93</v>
      </c>
      <c r="T18" s="790" t="s">
        <v>45</v>
      </c>
      <c r="U18" s="790">
        <f>+MAX(N18,P18,R18)</f>
        <v>0.2</v>
      </c>
      <c r="V18" s="792" t="str">
        <f>IF(L18&lt;=20%,"Muy baja",IF(L18&lt;=40%,"Baja",IF(L18&lt;=60%,"Media",IF(L18&lt;=80%,"Alta",IF(L18&lt;=100%,"Muy alta",IF(L18&gt;=100%,"Muy alta",""))))))</f>
        <v>Muy baja</v>
      </c>
      <c r="W18" s="812">
        <f>+IFERROR(VLOOKUP(V18,Fórmula!$F$1:$G$6,2,FALSE),"")</f>
        <v>0.2</v>
      </c>
      <c r="X18" s="794" t="s">
        <v>56</v>
      </c>
      <c r="Y18" s="793">
        <f>+IFERROR(VLOOKUP(X18,Fórmula!$H$1:$I$6,2,FALSE),"")</f>
        <v>0.6</v>
      </c>
      <c r="Z18" s="802" t="s">
        <v>56</v>
      </c>
      <c r="AA18" s="793">
        <f>IF(Z18="Bajo",25%,IF(Z18="Moderado",50%,IF(Z18="Alto",75%,IF(Z18="Extremo",100%,""))))</f>
        <v>0.5</v>
      </c>
      <c r="AB18" s="810" t="s">
        <v>396</v>
      </c>
      <c r="AC18" s="330" t="s">
        <v>397</v>
      </c>
      <c r="AD18" s="39" t="s">
        <v>398</v>
      </c>
      <c r="AE18" s="48" t="s">
        <v>57</v>
      </c>
      <c r="AF18" s="31">
        <f t="shared" si="6"/>
        <v>0.25</v>
      </c>
      <c r="AG18" s="303" t="s">
        <v>214</v>
      </c>
      <c r="AH18" s="31">
        <f>IF(AG18="Manual",15%,IF(AG18="Automático",25%,""))</f>
        <v>0.15</v>
      </c>
      <c r="AI18" s="31">
        <f t="shared" si="8"/>
        <v>0.4</v>
      </c>
      <c r="AJ18" s="303" t="s">
        <v>215</v>
      </c>
      <c r="AK18" s="291" t="s">
        <v>216</v>
      </c>
      <c r="AL18" s="48" t="s">
        <v>399</v>
      </c>
      <c r="AM18" s="291" t="s">
        <v>24</v>
      </c>
      <c r="AN18" s="303" t="s">
        <v>400</v>
      </c>
      <c r="AO18" s="303" t="s">
        <v>25</v>
      </c>
      <c r="AP18" s="303" t="s">
        <v>89</v>
      </c>
      <c r="AQ18" s="303" t="s">
        <v>401</v>
      </c>
      <c r="AR18" s="303" t="s">
        <v>221</v>
      </c>
      <c r="AS18" s="303" t="s">
        <v>402</v>
      </c>
      <c r="AT18" s="303" t="s">
        <v>223</v>
      </c>
      <c r="AU18" s="303">
        <f>+AI18*AA18</f>
        <v>0.2</v>
      </c>
      <c r="AV18" s="32">
        <f>+AA18-AU18</f>
        <v>0.3</v>
      </c>
      <c r="AW18" s="802" t="str">
        <f>+IF(C18="Corrupción","Moderado",IF(AV22&lt;=25%,"Bajo",IF(AV22&lt;=50%,"Moderado",IF(AV22&lt;=75%,"Alto",IF(AV22&gt;75%,"Extremo","")))))</f>
        <v>Moderado</v>
      </c>
      <c r="AX18" s="804" t="s">
        <v>59</v>
      </c>
      <c r="AY18" s="134">
        <v>1</v>
      </c>
      <c r="AZ18" s="46" t="s">
        <v>403</v>
      </c>
      <c r="BA18" s="292" t="s">
        <v>404</v>
      </c>
      <c r="BB18" s="293">
        <v>44805</v>
      </c>
      <c r="BC18" s="293">
        <v>44926</v>
      </c>
      <c r="BD18" s="304" t="s">
        <v>405</v>
      </c>
      <c r="BE18" s="78">
        <v>44620</v>
      </c>
      <c r="BF18" s="79"/>
      <c r="BG18" s="34">
        <v>44681</v>
      </c>
      <c r="BH18" s="79"/>
      <c r="BI18" s="79"/>
      <c r="BJ18" s="34">
        <v>44742</v>
      </c>
      <c r="BK18" s="92"/>
      <c r="BL18" s="92"/>
      <c r="BM18" s="34">
        <v>44804</v>
      </c>
      <c r="BN18" s="154" t="s">
        <v>406</v>
      </c>
      <c r="BO18" s="92"/>
      <c r="BP18" s="34">
        <v>44865</v>
      </c>
      <c r="BQ18" s="92"/>
      <c r="BR18" s="92"/>
      <c r="BS18" s="34">
        <v>44926</v>
      </c>
      <c r="BT18" s="92"/>
      <c r="BU18" s="135"/>
    </row>
    <row r="19" spans="1:73" s="2" customFormat="1" ht="409.5">
      <c r="A19" s="807"/>
      <c r="B19" s="795"/>
      <c r="C19" s="795"/>
      <c r="D19" s="795"/>
      <c r="E19" s="795"/>
      <c r="F19" s="811"/>
      <c r="G19" s="797"/>
      <c r="H19" s="795"/>
      <c r="I19" s="811"/>
      <c r="J19" s="795"/>
      <c r="K19" s="795"/>
      <c r="L19" s="805"/>
      <c r="M19" s="795"/>
      <c r="N19" s="795"/>
      <c r="O19" s="795"/>
      <c r="P19" s="795"/>
      <c r="Q19" s="795"/>
      <c r="R19" s="795"/>
      <c r="S19" s="790"/>
      <c r="T19" s="790"/>
      <c r="U19" s="790"/>
      <c r="V19" s="792"/>
      <c r="W19" s="812"/>
      <c r="X19" s="794"/>
      <c r="Y19" s="793"/>
      <c r="Z19" s="802"/>
      <c r="AA19" s="793"/>
      <c r="AB19" s="810"/>
      <c r="AC19" s="329" t="s">
        <v>407</v>
      </c>
      <c r="AD19" s="39" t="s">
        <v>408</v>
      </c>
      <c r="AE19" s="48" t="s">
        <v>57</v>
      </c>
      <c r="AF19" s="31">
        <f t="shared" si="6"/>
        <v>0.25</v>
      </c>
      <c r="AG19" s="303" t="s">
        <v>214</v>
      </c>
      <c r="AH19" s="31">
        <f>IF(AG19="Manual",15%,IF(AG19="Automático",25%,""))</f>
        <v>0.15</v>
      </c>
      <c r="AI19" s="31">
        <f t="shared" si="8"/>
        <v>0.4</v>
      </c>
      <c r="AJ19" s="303" t="s">
        <v>215</v>
      </c>
      <c r="AK19" s="291" t="s">
        <v>216</v>
      </c>
      <c r="AL19" s="48" t="s">
        <v>409</v>
      </c>
      <c r="AM19" s="291" t="s">
        <v>24</v>
      </c>
      <c r="AN19" s="303" t="s">
        <v>410</v>
      </c>
      <c r="AO19" s="303" t="s">
        <v>25</v>
      </c>
      <c r="AP19" s="303" t="s">
        <v>99</v>
      </c>
      <c r="AQ19" s="303" t="s">
        <v>411</v>
      </c>
      <c r="AR19" s="303" t="s">
        <v>221</v>
      </c>
      <c r="AS19" s="303" t="s">
        <v>412</v>
      </c>
      <c r="AT19" s="303" t="s">
        <v>223</v>
      </c>
      <c r="AU19" s="303">
        <f>+AV18*AI19</f>
        <v>0.12</v>
      </c>
      <c r="AV19" s="32">
        <f>+AV18-AU19</f>
        <v>0.18</v>
      </c>
      <c r="AW19" s="802"/>
      <c r="AX19" s="804"/>
      <c r="AY19" s="140">
        <v>2</v>
      </c>
      <c r="AZ19" s="46" t="s">
        <v>413</v>
      </c>
      <c r="BA19" s="292" t="s">
        <v>414</v>
      </c>
      <c r="BB19" s="293">
        <v>44805</v>
      </c>
      <c r="BC19" s="293">
        <v>44926</v>
      </c>
      <c r="BD19" s="304" t="s">
        <v>415</v>
      </c>
      <c r="BE19" s="78">
        <v>44620</v>
      </c>
      <c r="BF19" s="79"/>
      <c r="BG19" s="34">
        <v>44681</v>
      </c>
      <c r="BH19" s="79"/>
      <c r="BI19" s="79"/>
      <c r="BJ19" s="34">
        <v>44742</v>
      </c>
      <c r="BK19" s="92"/>
      <c r="BL19" s="92"/>
      <c r="BM19" s="34">
        <v>44804</v>
      </c>
      <c r="BN19" s="92"/>
      <c r="BO19" s="92"/>
      <c r="BP19" s="34">
        <v>44865</v>
      </c>
      <c r="BQ19" s="92"/>
      <c r="BR19" s="92"/>
      <c r="BS19" s="34">
        <v>44926</v>
      </c>
      <c r="BT19" s="92"/>
      <c r="BU19" s="135"/>
    </row>
    <row r="20" spans="1:73" s="2" customFormat="1" ht="255">
      <c r="A20" s="807"/>
      <c r="B20" s="795"/>
      <c r="C20" s="795"/>
      <c r="D20" s="795"/>
      <c r="E20" s="795"/>
      <c r="F20" s="811"/>
      <c r="G20" s="797"/>
      <c r="H20" s="795"/>
      <c r="I20" s="811"/>
      <c r="J20" s="795"/>
      <c r="K20" s="795"/>
      <c r="L20" s="805"/>
      <c r="M20" s="795"/>
      <c r="N20" s="795"/>
      <c r="O20" s="795"/>
      <c r="P20" s="795"/>
      <c r="Q20" s="795"/>
      <c r="R20" s="795"/>
      <c r="S20" s="790"/>
      <c r="T20" s="790"/>
      <c r="U20" s="790"/>
      <c r="V20" s="792"/>
      <c r="W20" s="812"/>
      <c r="X20" s="794"/>
      <c r="Y20" s="793"/>
      <c r="Z20" s="802"/>
      <c r="AA20" s="793"/>
      <c r="AB20" s="810"/>
      <c r="AC20" s="329" t="s">
        <v>416</v>
      </c>
      <c r="AD20" s="39" t="s">
        <v>417</v>
      </c>
      <c r="AE20" s="48" t="s">
        <v>57</v>
      </c>
      <c r="AF20" s="31">
        <f t="shared" si="6"/>
        <v>0.25</v>
      </c>
      <c r="AG20" s="303" t="s">
        <v>214</v>
      </c>
      <c r="AH20" s="31">
        <f>IF(AG20="Manual",15%,IF(AG20="Automático",25%,""))</f>
        <v>0.15</v>
      </c>
      <c r="AI20" s="31">
        <f t="shared" si="8"/>
        <v>0.4</v>
      </c>
      <c r="AJ20" s="303" t="s">
        <v>215</v>
      </c>
      <c r="AK20" s="291" t="s">
        <v>216</v>
      </c>
      <c r="AL20" s="48" t="s">
        <v>418</v>
      </c>
      <c r="AM20" s="291" t="s">
        <v>24</v>
      </c>
      <c r="AN20" s="303" t="s">
        <v>419</v>
      </c>
      <c r="AO20" s="303" t="s">
        <v>42</v>
      </c>
      <c r="AP20" s="303" t="s">
        <v>420</v>
      </c>
      <c r="AQ20" s="303" t="s">
        <v>421</v>
      </c>
      <c r="AR20" s="303" t="s">
        <v>221</v>
      </c>
      <c r="AS20" s="303" t="s">
        <v>412</v>
      </c>
      <c r="AT20" s="303" t="s">
        <v>223</v>
      </c>
      <c r="AU20" s="303">
        <f>+AV19*AI20</f>
        <v>7.1999999999999995E-2</v>
      </c>
      <c r="AV20" s="32">
        <f>+AV19-AU20</f>
        <v>0.108</v>
      </c>
      <c r="AW20" s="802"/>
      <c r="AX20" s="804"/>
      <c r="AY20" s="140">
        <v>3</v>
      </c>
      <c r="AZ20" s="33"/>
      <c r="BA20" s="303" t="s">
        <v>412</v>
      </c>
      <c r="BB20" s="293">
        <v>44562</v>
      </c>
      <c r="BC20" s="293">
        <v>44926</v>
      </c>
      <c r="BD20" s="294"/>
      <c r="BE20" s="78">
        <v>44620</v>
      </c>
      <c r="BF20" s="79"/>
      <c r="BG20" s="34">
        <v>44681</v>
      </c>
      <c r="BH20" s="80"/>
      <c r="BI20" s="80"/>
      <c r="BJ20" s="34">
        <v>44742</v>
      </c>
      <c r="BK20" s="80"/>
      <c r="BL20" s="80"/>
      <c r="BM20" s="34">
        <v>44804</v>
      </c>
      <c r="BN20" s="80"/>
      <c r="BO20" s="80"/>
      <c r="BP20" s="34">
        <v>44865</v>
      </c>
      <c r="BQ20" s="80"/>
      <c r="BR20" s="80"/>
      <c r="BS20" s="34">
        <v>44926</v>
      </c>
      <c r="BT20" s="80"/>
      <c r="BU20" s="135"/>
    </row>
    <row r="21" spans="1:73" s="2" customFormat="1" ht="409.5">
      <c r="A21" s="807"/>
      <c r="B21" s="795"/>
      <c r="C21" s="795"/>
      <c r="D21" s="795"/>
      <c r="E21" s="795"/>
      <c r="F21" s="811"/>
      <c r="G21" s="797"/>
      <c r="H21" s="795"/>
      <c r="I21" s="811"/>
      <c r="J21" s="795"/>
      <c r="K21" s="795"/>
      <c r="L21" s="805"/>
      <c r="M21" s="795"/>
      <c r="N21" s="795"/>
      <c r="O21" s="795"/>
      <c r="P21" s="795"/>
      <c r="Q21" s="795"/>
      <c r="R21" s="795"/>
      <c r="S21" s="790"/>
      <c r="T21" s="790"/>
      <c r="U21" s="790"/>
      <c r="V21" s="792"/>
      <c r="W21" s="812"/>
      <c r="X21" s="794"/>
      <c r="Y21" s="793"/>
      <c r="Z21" s="802"/>
      <c r="AA21" s="793"/>
      <c r="AB21" s="810"/>
      <c r="AC21" s="329" t="s">
        <v>422</v>
      </c>
      <c r="AD21" s="48" t="s">
        <v>423</v>
      </c>
      <c r="AE21" s="48" t="s">
        <v>57</v>
      </c>
      <c r="AF21" s="31">
        <f t="shared" si="6"/>
        <v>0.25</v>
      </c>
      <c r="AG21" s="303" t="s">
        <v>214</v>
      </c>
      <c r="AH21" s="31">
        <f>IF(AG21="Manual",15%,IF(AG21="Automático",25%,""))</f>
        <v>0.15</v>
      </c>
      <c r="AI21" s="31">
        <f t="shared" si="8"/>
        <v>0.4</v>
      </c>
      <c r="AJ21" s="303" t="s">
        <v>215</v>
      </c>
      <c r="AK21" s="291" t="s">
        <v>216</v>
      </c>
      <c r="AL21" s="48" t="s">
        <v>424</v>
      </c>
      <c r="AM21" s="291" t="s">
        <v>24</v>
      </c>
      <c r="AN21" s="303" t="s">
        <v>425</v>
      </c>
      <c r="AO21" s="303" t="s">
        <v>25</v>
      </c>
      <c r="AP21" s="303" t="s">
        <v>426</v>
      </c>
      <c r="AQ21" s="303" t="s">
        <v>427</v>
      </c>
      <c r="AR21" s="303" t="s">
        <v>221</v>
      </c>
      <c r="AS21" s="303" t="s">
        <v>428</v>
      </c>
      <c r="AT21" s="303" t="s">
        <v>223</v>
      </c>
      <c r="AU21" s="303">
        <f>+AV20*AI21</f>
        <v>4.3200000000000002E-2</v>
      </c>
      <c r="AV21" s="32">
        <f>+AV20-AU21</f>
        <v>6.4799999999999996E-2</v>
      </c>
      <c r="AW21" s="802"/>
      <c r="AX21" s="804"/>
      <c r="AY21" s="140">
        <v>4</v>
      </c>
      <c r="AZ21" s="33"/>
      <c r="BA21" s="303" t="s">
        <v>428</v>
      </c>
      <c r="BB21" s="293">
        <v>44562</v>
      </c>
      <c r="BC21" s="293">
        <v>44926</v>
      </c>
      <c r="BD21" s="294"/>
      <c r="BE21" s="78">
        <v>44620</v>
      </c>
      <c r="BF21" s="79"/>
      <c r="BG21" s="34">
        <v>44681</v>
      </c>
      <c r="BH21" s="79"/>
      <c r="BI21" s="79"/>
      <c r="BJ21" s="34">
        <v>44742</v>
      </c>
      <c r="BK21" s="79"/>
      <c r="BL21" s="79"/>
      <c r="BM21" s="34">
        <v>44804</v>
      </c>
      <c r="BN21" s="79"/>
      <c r="BO21" s="79"/>
      <c r="BP21" s="34">
        <v>44865</v>
      </c>
      <c r="BQ21" s="79"/>
      <c r="BR21" s="79"/>
      <c r="BS21" s="34">
        <v>44926</v>
      </c>
      <c r="BT21" s="79"/>
      <c r="BU21" s="135"/>
    </row>
    <row r="22" spans="1:73" s="2" customFormat="1" ht="267.75">
      <c r="A22" s="807"/>
      <c r="B22" s="795"/>
      <c r="C22" s="795"/>
      <c r="D22" s="795"/>
      <c r="E22" s="795"/>
      <c r="F22" s="811"/>
      <c r="G22" s="797"/>
      <c r="H22" s="795"/>
      <c r="I22" s="811"/>
      <c r="J22" s="795"/>
      <c r="K22" s="795"/>
      <c r="L22" s="805"/>
      <c r="M22" s="795"/>
      <c r="N22" s="795"/>
      <c r="O22" s="795"/>
      <c r="P22" s="795"/>
      <c r="Q22" s="795"/>
      <c r="R22" s="795"/>
      <c r="S22" s="790"/>
      <c r="T22" s="790"/>
      <c r="U22" s="790"/>
      <c r="V22" s="792"/>
      <c r="W22" s="812"/>
      <c r="X22" s="794"/>
      <c r="Y22" s="793"/>
      <c r="Z22" s="802"/>
      <c r="AA22" s="793"/>
      <c r="AB22" s="810"/>
      <c r="AC22" s="329" t="s">
        <v>429</v>
      </c>
      <c r="AD22" s="48" t="s">
        <v>430</v>
      </c>
      <c r="AE22" s="48" t="s">
        <v>57</v>
      </c>
      <c r="AF22" s="31">
        <f t="shared" si="6"/>
        <v>0.25</v>
      </c>
      <c r="AG22" s="303" t="s">
        <v>214</v>
      </c>
      <c r="AH22" s="31">
        <f>IF(AG22="Manual",15%,IF(AG22="Automático",25%,""))</f>
        <v>0.15</v>
      </c>
      <c r="AI22" s="31">
        <f t="shared" si="8"/>
        <v>0.4</v>
      </c>
      <c r="AJ22" s="303" t="s">
        <v>215</v>
      </c>
      <c r="AK22" s="291" t="s">
        <v>216</v>
      </c>
      <c r="AL22" s="48" t="s">
        <v>431</v>
      </c>
      <c r="AM22" s="291" t="s">
        <v>24</v>
      </c>
      <c r="AN22" s="303" t="s">
        <v>400</v>
      </c>
      <c r="AO22" s="303" t="s">
        <v>25</v>
      </c>
      <c r="AP22" s="303" t="s">
        <v>99</v>
      </c>
      <c r="AQ22" s="303" t="s">
        <v>432</v>
      </c>
      <c r="AR22" s="303" t="s">
        <v>433</v>
      </c>
      <c r="AS22" s="303" t="s">
        <v>414</v>
      </c>
      <c r="AT22" s="303" t="s">
        <v>223</v>
      </c>
      <c r="AU22" s="303">
        <f>+AV21*AI22</f>
        <v>2.5919999999999999E-2</v>
      </c>
      <c r="AV22" s="32">
        <f>+AV21-AU22</f>
        <v>3.8879999999999998E-2</v>
      </c>
      <c r="AW22" s="802"/>
      <c r="AX22" s="804"/>
      <c r="AY22" s="140">
        <v>5</v>
      </c>
      <c r="AZ22" s="33"/>
      <c r="BA22" s="303" t="s">
        <v>414</v>
      </c>
      <c r="BB22" s="293">
        <v>44562</v>
      </c>
      <c r="BC22" s="293">
        <v>44926</v>
      </c>
      <c r="BD22" s="294"/>
      <c r="BE22" s="78">
        <v>44620</v>
      </c>
      <c r="BF22" s="79"/>
      <c r="BG22" s="34">
        <v>44681</v>
      </c>
      <c r="BH22" s="85"/>
      <c r="BI22" s="85"/>
      <c r="BJ22" s="34">
        <v>44742</v>
      </c>
      <c r="BK22" s="85"/>
      <c r="BL22" s="85"/>
      <c r="BM22" s="34">
        <v>44804</v>
      </c>
      <c r="BN22" s="85"/>
      <c r="BO22" s="85"/>
      <c r="BP22" s="34">
        <v>44865</v>
      </c>
      <c r="BQ22" s="85"/>
      <c r="BR22" s="85"/>
      <c r="BS22" s="34">
        <v>44926</v>
      </c>
      <c r="BT22" s="85"/>
      <c r="BU22" s="135"/>
    </row>
    <row r="23" spans="1:73" s="2" customFormat="1" ht="369.75">
      <c r="A23" s="807" t="s">
        <v>51</v>
      </c>
      <c r="B23" s="795" t="s">
        <v>94</v>
      </c>
      <c r="C23" s="795" t="s">
        <v>58</v>
      </c>
      <c r="D23" s="795" t="s">
        <v>79</v>
      </c>
      <c r="E23" s="795" t="s">
        <v>80</v>
      </c>
      <c r="F23" s="811" t="s">
        <v>434</v>
      </c>
      <c r="G23" s="797" t="s">
        <v>435</v>
      </c>
      <c r="H23" s="795" t="s">
        <v>436</v>
      </c>
      <c r="I23" s="811" t="s">
        <v>437</v>
      </c>
      <c r="J23" s="795" t="s">
        <v>66</v>
      </c>
      <c r="K23" s="795">
        <v>2</v>
      </c>
      <c r="L23" s="805">
        <f>IF(J23="Diaria",+(K23/360),IF(J23="Mensual",+(K23/12),IF(J23="Bimestral",+(K23/6),IF(J23="Trimestral",+(K23/4),IF(J23="Semestral",+(K23/2),IF(J23="Anual",+(K23/1),""))))))</f>
        <v>0.16666666666666666</v>
      </c>
      <c r="M23" s="795" t="s">
        <v>30</v>
      </c>
      <c r="N23" s="795">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95" t="s">
        <v>48</v>
      </c>
      <c r="P23" s="795">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95" t="s">
        <v>73</v>
      </c>
      <c r="R23" s="795">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90" t="s">
        <v>60</v>
      </c>
      <c r="T23" s="790" t="s">
        <v>73</v>
      </c>
      <c r="U23" s="790">
        <f>+MAX(N23,P23,R23)</f>
        <v>0.4</v>
      </c>
      <c r="V23" s="792" t="str">
        <f>IF(L23&lt;=20%,"Muy baja",IF(L23&lt;=40%,"Baja",IF(L23&lt;=60%,"Media",IF(L23&lt;=80%,"Alta",IF(L23&lt;=100%,"Muy alta",IF(L23&gt;=100%,"Muy alta",""))))))</f>
        <v>Muy baja</v>
      </c>
      <c r="W23" s="793">
        <f>+IFERROR(VLOOKUP(V23,Fórmula!$F$1:$G$6,2,FALSE),"")</f>
        <v>0.2</v>
      </c>
      <c r="X23" s="794" t="s">
        <v>56</v>
      </c>
      <c r="Y23" s="793">
        <f>+IFERROR(VLOOKUP(X23,Fórmula!$H$1:$I$6,2,FALSE),"")</f>
        <v>0.6</v>
      </c>
      <c r="Z23" s="802" t="s">
        <v>56</v>
      </c>
      <c r="AA23" s="793">
        <f>IF(Z23="Bajo",25%,IF(Z23="Moderado",50%,IF(Z23="Alto",75%,IF(Z23="Extremo",100%,""))))</f>
        <v>0.5</v>
      </c>
      <c r="AB23" s="810" t="s">
        <v>438</v>
      </c>
      <c r="AC23" s="39" t="s">
        <v>439</v>
      </c>
      <c r="AD23" s="39" t="s">
        <v>440</v>
      </c>
      <c r="AE23" s="48" t="s">
        <v>57</v>
      </c>
      <c r="AF23" s="31">
        <f t="shared" si="6"/>
        <v>0.25</v>
      </c>
      <c r="AG23" s="303" t="s">
        <v>214</v>
      </c>
      <c r="AH23" s="31">
        <f t="shared" ref="AH23:AH29" si="9">IF(AG23="Manual",15%,IF(AG23="Automático",25%,""))</f>
        <v>0.15</v>
      </c>
      <c r="AI23" s="31">
        <f t="shared" si="8"/>
        <v>0.4</v>
      </c>
      <c r="AJ23" s="303" t="s">
        <v>215</v>
      </c>
      <c r="AK23" s="291" t="s">
        <v>216</v>
      </c>
      <c r="AL23" s="48" t="s">
        <v>441</v>
      </c>
      <c r="AM23" s="291" t="s">
        <v>24</v>
      </c>
      <c r="AN23" s="303" t="s">
        <v>442</v>
      </c>
      <c r="AO23" s="303" t="s">
        <v>25</v>
      </c>
      <c r="AP23" s="303" t="s">
        <v>66</v>
      </c>
      <c r="AQ23" s="303" t="s">
        <v>443</v>
      </c>
      <c r="AR23" s="303" t="s">
        <v>221</v>
      </c>
      <c r="AS23" s="303" t="s">
        <v>444</v>
      </c>
      <c r="AT23" s="303" t="s">
        <v>223</v>
      </c>
      <c r="AU23" s="303">
        <f>+AI23*AA23</f>
        <v>0.2</v>
      </c>
      <c r="AV23" s="32">
        <f>+AA23-AU23</f>
        <v>0.3</v>
      </c>
      <c r="AW23" s="802" t="str">
        <f>+IF(C23="Corrupción","Moderado",IF(AV24&lt;=25%,"Bajo",IF(AV24&lt;=50%,"Moderado",IF(AV24&lt;=75%,"Alto",IF(AV24&gt;75%,"Extremo","")))))</f>
        <v>Moderado</v>
      </c>
      <c r="AX23" s="804" t="s">
        <v>59</v>
      </c>
      <c r="AY23" s="134">
        <v>1</v>
      </c>
      <c r="AZ23" s="303" t="s">
        <v>445</v>
      </c>
      <c r="BA23" s="291" t="s">
        <v>283</v>
      </c>
      <c r="BB23" s="293">
        <v>44562</v>
      </c>
      <c r="BC23" s="293">
        <v>44926</v>
      </c>
      <c r="BD23" s="303" t="s">
        <v>446</v>
      </c>
      <c r="BE23" s="78">
        <v>44620</v>
      </c>
      <c r="BF23" s="79"/>
      <c r="BG23" s="34">
        <v>44681</v>
      </c>
      <c r="BH23" s="79"/>
      <c r="BI23" s="79"/>
      <c r="BJ23" s="34">
        <v>44742</v>
      </c>
      <c r="BK23" s="34"/>
      <c r="BL23" s="34"/>
      <c r="BM23" s="34">
        <v>44804</v>
      </c>
      <c r="BN23" s="34"/>
      <c r="BO23" s="34"/>
      <c r="BP23" s="34">
        <v>44865</v>
      </c>
      <c r="BQ23" s="34"/>
      <c r="BR23" s="34"/>
      <c r="BS23" s="34">
        <v>44926</v>
      </c>
      <c r="BT23" s="34"/>
      <c r="BU23" s="135"/>
    </row>
    <row r="24" spans="1:73" s="2" customFormat="1" ht="357.75" thickBot="1">
      <c r="A24" s="807"/>
      <c r="B24" s="795"/>
      <c r="C24" s="795"/>
      <c r="D24" s="795"/>
      <c r="E24" s="795"/>
      <c r="F24" s="811"/>
      <c r="G24" s="797"/>
      <c r="H24" s="795"/>
      <c r="I24" s="811"/>
      <c r="J24" s="795"/>
      <c r="K24" s="795"/>
      <c r="L24" s="805"/>
      <c r="M24" s="795"/>
      <c r="N24" s="795"/>
      <c r="O24" s="795"/>
      <c r="P24" s="795"/>
      <c r="Q24" s="795"/>
      <c r="R24" s="795"/>
      <c r="S24" s="790"/>
      <c r="T24" s="790"/>
      <c r="U24" s="790"/>
      <c r="V24" s="792"/>
      <c r="W24" s="793"/>
      <c r="X24" s="794"/>
      <c r="Y24" s="793"/>
      <c r="Z24" s="802"/>
      <c r="AA24" s="793"/>
      <c r="AB24" s="810"/>
      <c r="AC24" s="39" t="s">
        <v>447</v>
      </c>
      <c r="AD24" s="39" t="s">
        <v>448</v>
      </c>
      <c r="AE24" s="48" t="s">
        <v>57</v>
      </c>
      <c r="AF24" s="31">
        <f t="shared" si="6"/>
        <v>0.25</v>
      </c>
      <c r="AG24" s="303" t="s">
        <v>214</v>
      </c>
      <c r="AH24" s="31">
        <f t="shared" si="9"/>
        <v>0.15</v>
      </c>
      <c r="AI24" s="31">
        <f t="shared" si="8"/>
        <v>0.4</v>
      </c>
      <c r="AJ24" s="303" t="s">
        <v>215</v>
      </c>
      <c r="AK24" s="291" t="s">
        <v>51</v>
      </c>
      <c r="AL24" s="48"/>
      <c r="AM24" s="291" t="s">
        <v>24</v>
      </c>
      <c r="AN24" s="303" t="s">
        <v>449</v>
      </c>
      <c r="AO24" s="303" t="s">
        <v>25</v>
      </c>
      <c r="AP24" s="303" t="s">
        <v>99</v>
      </c>
      <c r="AQ24" s="303" t="s">
        <v>450</v>
      </c>
      <c r="AR24" s="303" t="s">
        <v>221</v>
      </c>
      <c r="AS24" s="303" t="s">
        <v>283</v>
      </c>
      <c r="AT24" s="303" t="s">
        <v>223</v>
      </c>
      <c r="AU24" s="303">
        <f>+AV23*AI24</f>
        <v>0.12</v>
      </c>
      <c r="AV24" s="32">
        <f>+AV23-AU24</f>
        <v>0.18</v>
      </c>
      <c r="AW24" s="802"/>
      <c r="AX24" s="804"/>
      <c r="AY24" s="140">
        <v>2</v>
      </c>
      <c r="AZ24" s="48" t="s">
        <v>451</v>
      </c>
      <c r="BA24" s="291" t="s">
        <v>283</v>
      </c>
      <c r="BB24" s="293">
        <v>44562</v>
      </c>
      <c r="BC24" s="293">
        <v>44926</v>
      </c>
      <c r="BD24" s="303" t="s">
        <v>452</v>
      </c>
      <c r="BE24" s="78">
        <v>44620</v>
      </c>
      <c r="BF24" s="79" t="s">
        <v>453</v>
      </c>
      <c r="BG24" s="34">
        <v>44681</v>
      </c>
      <c r="BH24" s="79" t="s">
        <v>454</v>
      </c>
      <c r="BI24" s="79" t="s">
        <v>455</v>
      </c>
      <c r="BJ24" s="34" t="s">
        <v>456</v>
      </c>
      <c r="BK24" s="34"/>
      <c r="BL24" s="34"/>
      <c r="BM24" s="34">
        <v>44804</v>
      </c>
      <c r="BN24" s="164" t="s">
        <v>457</v>
      </c>
      <c r="BO24" s="165" t="s">
        <v>458</v>
      </c>
      <c r="BP24" s="34">
        <v>44865</v>
      </c>
      <c r="BQ24" s="164" t="s">
        <v>459</v>
      </c>
      <c r="BR24" s="166" t="s">
        <v>460</v>
      </c>
      <c r="BS24" s="34">
        <v>44926</v>
      </c>
      <c r="BT24" s="164" t="s">
        <v>461</v>
      </c>
      <c r="BU24" s="135"/>
    </row>
    <row r="25" spans="1:73" s="2" customFormat="1" ht="360">
      <c r="A25" s="806" t="s">
        <v>51</v>
      </c>
      <c r="B25" s="779" t="s">
        <v>104</v>
      </c>
      <c r="C25" s="779" t="s">
        <v>58</v>
      </c>
      <c r="D25" s="779" t="s">
        <v>79</v>
      </c>
      <c r="E25" s="779" t="s">
        <v>80</v>
      </c>
      <c r="F25" s="808" t="s">
        <v>462</v>
      </c>
      <c r="G25" s="796" t="s">
        <v>463</v>
      </c>
      <c r="H25" s="779" t="s">
        <v>464</v>
      </c>
      <c r="I25" s="779" t="s">
        <v>465</v>
      </c>
      <c r="J25" s="779" t="s">
        <v>33</v>
      </c>
      <c r="K25" s="779">
        <v>72</v>
      </c>
      <c r="L25" s="783">
        <f>IF(J25="Diaria",+(K25/360),IF(J25="Mensual",+(K25/12),IF(J25="Bimestral",+(K25/6),IF(J25="Trimestral",+(K25/4),IF(J25="Semestral",+(K25/2),IF(J25="Anual",+(K25/1),""))))))</f>
        <v>0.2</v>
      </c>
      <c r="M25" s="779" t="s">
        <v>73</v>
      </c>
      <c r="N25" s="779">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79" t="s">
        <v>64</v>
      </c>
      <c r="P25" s="779">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79" t="s">
        <v>73</v>
      </c>
      <c r="R25" s="779">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71" t="s">
        <v>72</v>
      </c>
      <c r="T25" s="771" t="s">
        <v>84</v>
      </c>
      <c r="U25" s="771">
        <f>+MAX(N25,P25,R25)</f>
        <v>0.6</v>
      </c>
      <c r="V25" s="791" t="str">
        <f>IF(L25&lt;=20%,"Muy baja",IF(L25&lt;=40%,"Baja",IF(L25&lt;=60%,"Media",IF(L25&lt;=80%,"Alta",IF(L25&lt;=100%,"Muy alta",IF(L25&gt;=100%,"Muy alta",""))))))</f>
        <v>Muy baja</v>
      </c>
      <c r="W25" s="759">
        <v>0.2</v>
      </c>
      <c r="X25" s="775" t="str">
        <f>IF(U25=20%,"Leve",IF(U25=40%,"Menor",IF(U25=60%,"Moderado",IF(U25=80%,"Mayor",IF(U25=100%,"Catastrófico","")))))</f>
        <v>Moderado</v>
      </c>
      <c r="Y25" s="800">
        <v>0.6</v>
      </c>
      <c r="Z25" s="763" t="s">
        <v>56</v>
      </c>
      <c r="AA25" s="759">
        <f>IF(Z25="Bajo",25%,IF(Z25="Moderado",50%,IF(Z25="Alto",75%,IF(Z25="Extremo",100%,""))))</f>
        <v>0.5</v>
      </c>
      <c r="AB25" s="803" t="s">
        <v>466</v>
      </c>
      <c r="AC25" s="48" t="s">
        <v>467</v>
      </c>
      <c r="AD25" s="48" t="s">
        <v>468</v>
      </c>
      <c r="AE25" s="48" t="s">
        <v>39</v>
      </c>
      <c r="AF25" s="31">
        <f t="shared" si="6"/>
        <v>0.15</v>
      </c>
      <c r="AG25" s="303" t="s">
        <v>214</v>
      </c>
      <c r="AH25" s="31">
        <f t="shared" si="9"/>
        <v>0.15</v>
      </c>
      <c r="AI25" s="31">
        <f t="shared" si="8"/>
        <v>0.3</v>
      </c>
      <c r="AJ25" s="303" t="s">
        <v>215</v>
      </c>
      <c r="AK25" s="291" t="s">
        <v>51</v>
      </c>
      <c r="AL25" s="48"/>
      <c r="AM25" s="291" t="s">
        <v>24</v>
      </c>
      <c r="AN25" s="303" t="s">
        <v>469</v>
      </c>
      <c r="AO25" s="303" t="s">
        <v>42</v>
      </c>
      <c r="AP25" s="303" t="s">
        <v>470</v>
      </c>
      <c r="AQ25" s="303" t="s">
        <v>471</v>
      </c>
      <c r="AR25" s="303" t="s">
        <v>221</v>
      </c>
      <c r="AS25" s="303" t="s">
        <v>472</v>
      </c>
      <c r="AT25" s="303" t="s">
        <v>223</v>
      </c>
      <c r="AU25" s="302">
        <f>+AI25*AA25</f>
        <v>0.15</v>
      </c>
      <c r="AV25" s="363">
        <f>+AA25-AU25</f>
        <v>0.35</v>
      </c>
      <c r="AW25" s="763" t="str">
        <f>+IF(C25="Corrupción","Moderado",IF(#REF!&lt;=25%,"Bajo",IF(#REF!&lt;=50%,"Moderado",IF(#REF!&lt;=75%,"Alto",IF(#REF!&gt;75%,"Extremo","")))))</f>
        <v>Moderado</v>
      </c>
      <c r="AX25" s="765" t="s">
        <v>59</v>
      </c>
      <c r="AY25" s="134">
        <v>1</v>
      </c>
      <c r="AZ25" s="33" t="s">
        <v>473</v>
      </c>
      <c r="BA25" s="294" t="s">
        <v>474</v>
      </c>
      <c r="BB25" s="293">
        <v>44562</v>
      </c>
      <c r="BC25" s="293">
        <v>44925</v>
      </c>
      <c r="BD25" s="294" t="s">
        <v>475</v>
      </c>
      <c r="BE25" s="78">
        <v>44620</v>
      </c>
      <c r="BF25" s="79" t="s">
        <v>476</v>
      </c>
      <c r="BG25" s="34">
        <v>44681</v>
      </c>
      <c r="BH25" s="79"/>
      <c r="BI25" s="79"/>
      <c r="BJ25" s="34">
        <v>44742</v>
      </c>
      <c r="BK25" s="92"/>
      <c r="BL25" s="159"/>
      <c r="BM25" s="34">
        <v>44804</v>
      </c>
      <c r="BN25" s="92" t="s">
        <v>477</v>
      </c>
      <c r="BO25" s="160" t="s">
        <v>478</v>
      </c>
      <c r="BP25" s="34">
        <v>44865</v>
      </c>
      <c r="BQ25" s="92" t="s">
        <v>477</v>
      </c>
      <c r="BR25" s="160" t="s">
        <v>479</v>
      </c>
      <c r="BS25" s="34">
        <v>44926</v>
      </c>
      <c r="BT25" s="92" t="s">
        <v>480</v>
      </c>
      <c r="BU25" s="135"/>
    </row>
    <row r="26" spans="1:73" s="2" customFormat="1" ht="293.25">
      <c r="A26" s="807"/>
      <c r="B26" s="795"/>
      <c r="C26" s="795"/>
      <c r="D26" s="795"/>
      <c r="E26" s="795"/>
      <c r="F26" s="809"/>
      <c r="G26" s="797"/>
      <c r="H26" s="795"/>
      <c r="I26" s="795"/>
      <c r="J26" s="795"/>
      <c r="K26" s="795"/>
      <c r="L26" s="805"/>
      <c r="M26" s="795"/>
      <c r="N26" s="795"/>
      <c r="O26" s="795"/>
      <c r="P26" s="795"/>
      <c r="Q26" s="795"/>
      <c r="R26" s="795"/>
      <c r="S26" s="790"/>
      <c r="T26" s="790"/>
      <c r="U26" s="790"/>
      <c r="V26" s="792"/>
      <c r="W26" s="793"/>
      <c r="X26" s="794"/>
      <c r="Y26" s="801"/>
      <c r="Z26" s="802"/>
      <c r="AA26" s="793"/>
      <c r="AB26" s="788"/>
      <c r="AC26" s="48" t="s">
        <v>481</v>
      </c>
      <c r="AD26" s="48" t="s">
        <v>482</v>
      </c>
      <c r="AE26" s="48" t="s">
        <v>39</v>
      </c>
      <c r="AF26" s="31">
        <f t="shared" si="6"/>
        <v>0.15</v>
      </c>
      <c r="AG26" s="303" t="s">
        <v>214</v>
      </c>
      <c r="AH26" s="31">
        <f t="shared" si="9"/>
        <v>0.15</v>
      </c>
      <c r="AI26" s="31">
        <f t="shared" si="8"/>
        <v>0.3</v>
      </c>
      <c r="AJ26" s="303" t="s">
        <v>215</v>
      </c>
      <c r="AK26" s="291" t="s">
        <v>216</v>
      </c>
      <c r="AL26" s="48" t="s">
        <v>483</v>
      </c>
      <c r="AM26" s="291" t="s">
        <v>41</v>
      </c>
      <c r="AN26" s="303" t="s">
        <v>484</v>
      </c>
      <c r="AO26" s="303" t="s">
        <v>42</v>
      </c>
      <c r="AP26" s="303" t="s">
        <v>485</v>
      </c>
      <c r="AQ26" s="303" t="s">
        <v>471</v>
      </c>
      <c r="AR26" s="303" t="s">
        <v>221</v>
      </c>
      <c r="AS26" s="303" t="s">
        <v>472</v>
      </c>
      <c r="AT26" s="303" t="s">
        <v>223</v>
      </c>
      <c r="AU26" s="303">
        <f>+AV25*AI26</f>
        <v>0.105</v>
      </c>
      <c r="AV26" s="32">
        <f>+AV25-AU26</f>
        <v>0.245</v>
      </c>
      <c r="AW26" s="802"/>
      <c r="AX26" s="804"/>
      <c r="AY26" s="787">
        <v>2</v>
      </c>
      <c r="AZ26" s="788" t="s">
        <v>486</v>
      </c>
      <c r="BA26" s="789" t="s">
        <v>283</v>
      </c>
      <c r="BB26" s="798">
        <v>44562</v>
      </c>
      <c r="BC26" s="798">
        <v>44925</v>
      </c>
      <c r="BD26" s="799" t="s">
        <v>487</v>
      </c>
      <c r="BE26" s="78">
        <v>44620</v>
      </c>
      <c r="BF26" s="79" t="s">
        <v>488</v>
      </c>
      <c r="BG26" s="34">
        <v>44681</v>
      </c>
      <c r="BH26" s="79"/>
      <c r="BI26" s="79"/>
      <c r="BJ26" s="34">
        <v>44742</v>
      </c>
      <c r="BK26" s="138"/>
      <c r="BL26" s="92"/>
      <c r="BM26" s="34">
        <v>44804</v>
      </c>
      <c r="BN26" s="138" t="s">
        <v>489</v>
      </c>
      <c r="BO26" s="92" t="s">
        <v>303</v>
      </c>
      <c r="BP26" s="34">
        <v>44865</v>
      </c>
      <c r="BQ26" s="138" t="s">
        <v>489</v>
      </c>
      <c r="BR26" s="92" t="s">
        <v>303</v>
      </c>
      <c r="BS26" s="34">
        <v>44926</v>
      </c>
      <c r="BT26" s="92"/>
      <c r="BU26" s="135"/>
    </row>
    <row r="27" spans="1:73" s="2" customFormat="1" ht="357.75" thickBot="1">
      <c r="A27" s="807"/>
      <c r="B27" s="795"/>
      <c r="C27" s="795"/>
      <c r="D27" s="795"/>
      <c r="E27" s="795"/>
      <c r="F27" s="809"/>
      <c r="G27" s="797"/>
      <c r="H27" s="795"/>
      <c r="I27" s="795"/>
      <c r="J27" s="795"/>
      <c r="K27" s="795"/>
      <c r="L27" s="805"/>
      <c r="M27" s="795"/>
      <c r="N27" s="795"/>
      <c r="O27" s="795"/>
      <c r="P27" s="795"/>
      <c r="Q27" s="795"/>
      <c r="R27" s="795"/>
      <c r="S27" s="790"/>
      <c r="T27" s="790"/>
      <c r="U27" s="790"/>
      <c r="V27" s="792"/>
      <c r="W27" s="793"/>
      <c r="X27" s="794"/>
      <c r="Y27" s="801"/>
      <c r="Z27" s="802"/>
      <c r="AA27" s="793"/>
      <c r="AB27" s="788"/>
      <c r="AC27" s="48" t="s">
        <v>490</v>
      </c>
      <c r="AD27" s="48" t="s">
        <v>491</v>
      </c>
      <c r="AE27" s="48" t="s">
        <v>57</v>
      </c>
      <c r="AF27" s="31">
        <f t="shared" si="6"/>
        <v>0.25</v>
      </c>
      <c r="AG27" s="303" t="s">
        <v>214</v>
      </c>
      <c r="AH27" s="31">
        <f t="shared" si="9"/>
        <v>0.15</v>
      </c>
      <c r="AI27" s="31">
        <f t="shared" si="8"/>
        <v>0.4</v>
      </c>
      <c r="AJ27" s="303" t="s">
        <v>215</v>
      </c>
      <c r="AK27" s="291" t="s">
        <v>216</v>
      </c>
      <c r="AL27" s="48" t="s">
        <v>492</v>
      </c>
      <c r="AM27" s="291" t="s">
        <v>41</v>
      </c>
      <c r="AN27" s="303" t="s">
        <v>493</v>
      </c>
      <c r="AO27" s="303" t="s">
        <v>25</v>
      </c>
      <c r="AP27" s="303" t="s">
        <v>494</v>
      </c>
      <c r="AQ27" s="303" t="s">
        <v>495</v>
      </c>
      <c r="AR27" s="303" t="s">
        <v>221</v>
      </c>
      <c r="AS27" s="303" t="s">
        <v>496</v>
      </c>
      <c r="AT27" s="303" t="s">
        <v>223</v>
      </c>
      <c r="AU27" s="303">
        <f>+AV26*AI27</f>
        <v>9.8000000000000004E-2</v>
      </c>
      <c r="AV27" s="32">
        <f>+AV26-AU27</f>
        <v>0.14699999999999999</v>
      </c>
      <c r="AW27" s="802"/>
      <c r="AX27" s="804"/>
      <c r="AY27" s="787"/>
      <c r="AZ27" s="788"/>
      <c r="BA27" s="789"/>
      <c r="BB27" s="798"/>
      <c r="BC27" s="798"/>
      <c r="BD27" s="799"/>
      <c r="BE27" s="78">
        <v>44620</v>
      </c>
      <c r="BF27" s="79" t="s">
        <v>497</v>
      </c>
      <c r="BG27" s="34">
        <v>44681</v>
      </c>
      <c r="BH27" s="80"/>
      <c r="BI27" s="80"/>
      <c r="BJ27" s="34">
        <v>44742</v>
      </c>
      <c r="BK27" s="138"/>
      <c r="BL27" s="92"/>
      <c r="BM27" s="34">
        <v>44804</v>
      </c>
      <c r="BN27" s="138" t="s">
        <v>489</v>
      </c>
      <c r="BO27" s="80"/>
      <c r="BP27" s="34">
        <v>44865</v>
      </c>
      <c r="BQ27" s="138" t="s">
        <v>489</v>
      </c>
      <c r="BR27" s="80" t="s">
        <v>303</v>
      </c>
      <c r="BS27" s="34">
        <v>44926</v>
      </c>
      <c r="BT27" s="80"/>
      <c r="BU27" s="135"/>
    </row>
    <row r="28" spans="1:73" s="2" customFormat="1" ht="165">
      <c r="A28" s="785" t="s">
        <v>51</v>
      </c>
      <c r="B28" s="781" t="s">
        <v>108</v>
      </c>
      <c r="C28" s="781" t="s">
        <v>58</v>
      </c>
      <c r="D28" s="781" t="s">
        <v>79</v>
      </c>
      <c r="E28" s="779" t="s">
        <v>80</v>
      </c>
      <c r="F28" s="779" t="s">
        <v>498</v>
      </c>
      <c r="G28" s="779" t="s">
        <v>499</v>
      </c>
      <c r="H28" s="781" t="s">
        <v>500</v>
      </c>
      <c r="I28" s="781" t="s">
        <v>501</v>
      </c>
      <c r="J28" s="781" t="s">
        <v>99</v>
      </c>
      <c r="K28" s="781">
        <v>1</v>
      </c>
      <c r="L28" s="783">
        <f>IF(J28="Diaria",+(K28/360),IF(J28="Mensual",+(K28/12),IF(J28="Bimestral",+(K28/6),IF(J28="Trimestral",+(K28/4),IF(J28="Semestral",+(K28/2),IF(J28="Anual",+(K28/1),""))))))</f>
        <v>1</v>
      </c>
      <c r="M28" s="779" t="s">
        <v>30</v>
      </c>
      <c r="N28" s="779">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79" t="s">
        <v>64</v>
      </c>
      <c r="P28" s="779">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81" t="s">
        <v>73</v>
      </c>
      <c r="R28" s="779">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767" t="s">
        <v>60</v>
      </c>
      <c r="T28" s="769" t="s">
        <v>28</v>
      </c>
      <c r="U28" s="771">
        <f>+MAX(N28,P28,R28)</f>
        <v>0.6</v>
      </c>
      <c r="V28" s="773" t="str">
        <f>IF(L28&lt;=20%,"Muy baja",IF(L28&lt;=40%,"Baja",IF(L28&lt;=60%,"Media",IF(L28&lt;=80%,"Alta",IF(L28&lt;=100%,"Muy alta",IF(L28&gt;=100%,"Muy alta",""))))))</f>
        <v>Muy alta</v>
      </c>
      <c r="W28" s="58"/>
      <c r="X28" s="775" t="str">
        <f>IF(U28=20%,"Leve",IF(U28=40%,"Menor",IF(U28=60%,"Moderado",IF(U28=80%,"Mayor",IF(U28=100%,"Catastrófico","")))))</f>
        <v>Moderado</v>
      </c>
      <c r="Y28" s="58"/>
      <c r="Z28" s="777" t="s">
        <v>169</v>
      </c>
      <c r="AA28" s="759">
        <f>IF(Z28="Bajo",25%,IF(Z28="Moderado",50%,IF(Z28="Alto",75%,IF(Z28="Extremo",100%,""))))</f>
        <v>0.75</v>
      </c>
      <c r="AB28" s="761"/>
      <c r="AC28" s="152" t="s">
        <v>502</v>
      </c>
      <c r="AD28" s="203" t="s">
        <v>503</v>
      </c>
      <c r="AE28" s="271" t="s">
        <v>57</v>
      </c>
      <c r="AF28" s="22">
        <f t="shared" si="6"/>
        <v>0.25</v>
      </c>
      <c r="AG28" s="58" t="s">
        <v>214</v>
      </c>
      <c r="AH28" s="22">
        <f t="shared" si="9"/>
        <v>0.15</v>
      </c>
      <c r="AI28" s="22">
        <f t="shared" si="8"/>
        <v>0.4</v>
      </c>
      <c r="AJ28" s="271" t="s">
        <v>215</v>
      </c>
      <c r="AK28" s="280" t="s">
        <v>216</v>
      </c>
      <c r="AL28" s="42" t="s">
        <v>504</v>
      </c>
      <c r="AM28" s="280" t="s">
        <v>24</v>
      </c>
      <c r="AN28" s="302" t="s">
        <v>505</v>
      </c>
      <c r="AO28" s="302" t="s">
        <v>42</v>
      </c>
      <c r="AP28" s="302" t="s">
        <v>506</v>
      </c>
      <c r="AQ28" s="302" t="s">
        <v>507</v>
      </c>
      <c r="AR28" s="302" t="s">
        <v>221</v>
      </c>
      <c r="AS28" s="302" t="s">
        <v>508</v>
      </c>
      <c r="AT28" s="271" t="s">
        <v>223</v>
      </c>
      <c r="AU28" s="271">
        <f>+AI28*AA28</f>
        <v>0.30000000000000004</v>
      </c>
      <c r="AV28" s="363">
        <f>+AA28-AU28</f>
        <v>0.44999999999999996</v>
      </c>
      <c r="AW28" s="763" t="str">
        <f>+IF(C28="Corrupción","Moderado",IF(AV29&lt;=25%,"Bajo",IF(AV29&lt;=50%,"Moderado",IF(AV29&lt;=75%,"Alto",IF(AV29&gt;75%,"Extremo","")))))</f>
        <v>Moderado</v>
      </c>
      <c r="AX28" s="765" t="s">
        <v>59</v>
      </c>
      <c r="AY28" s="149">
        <v>1</v>
      </c>
      <c r="AZ28" s="322" t="s">
        <v>509</v>
      </c>
      <c r="BA28" s="294" t="s">
        <v>508</v>
      </c>
      <c r="BB28" s="293">
        <v>44562</v>
      </c>
      <c r="BC28" s="293">
        <v>44926</v>
      </c>
      <c r="BD28" s="285" t="s">
        <v>510</v>
      </c>
      <c r="BE28" s="78">
        <v>44620</v>
      </c>
      <c r="BF28" s="79" t="s">
        <v>511</v>
      </c>
      <c r="BG28" s="92">
        <v>44681</v>
      </c>
      <c r="BH28" s="79" t="s">
        <v>512</v>
      </c>
      <c r="BI28" s="111" t="s">
        <v>513</v>
      </c>
      <c r="BJ28" s="34">
        <v>44742</v>
      </c>
      <c r="BK28" s="34"/>
      <c r="BL28" s="34"/>
      <c r="BM28" s="34">
        <v>44804</v>
      </c>
      <c r="BN28" s="79" t="s">
        <v>514</v>
      </c>
      <c r="BO28" s="34" t="s">
        <v>515</v>
      </c>
      <c r="BP28" s="34">
        <v>44865</v>
      </c>
      <c r="BQ28" s="79" t="s">
        <v>516</v>
      </c>
      <c r="BR28" s="166" t="s">
        <v>517</v>
      </c>
      <c r="BS28" s="34">
        <v>44926</v>
      </c>
      <c r="BT28" s="34"/>
      <c r="BU28" s="135"/>
    </row>
    <row r="29" spans="1:73" s="2" customFormat="1" ht="255.75" thickBot="1">
      <c r="A29" s="786"/>
      <c r="B29" s="782"/>
      <c r="C29" s="782"/>
      <c r="D29" s="782"/>
      <c r="E29" s="780"/>
      <c r="F29" s="780"/>
      <c r="G29" s="780"/>
      <c r="H29" s="782"/>
      <c r="I29" s="782"/>
      <c r="J29" s="782"/>
      <c r="K29" s="782"/>
      <c r="L29" s="784"/>
      <c r="M29" s="780"/>
      <c r="N29" s="780"/>
      <c r="O29" s="780"/>
      <c r="P29" s="780"/>
      <c r="Q29" s="782"/>
      <c r="R29" s="780"/>
      <c r="S29" s="768"/>
      <c r="T29" s="770"/>
      <c r="U29" s="772"/>
      <c r="V29" s="774"/>
      <c r="W29" s="59"/>
      <c r="X29" s="776"/>
      <c r="Y29" s="59"/>
      <c r="Z29" s="778"/>
      <c r="AA29" s="760"/>
      <c r="AB29" s="762"/>
      <c r="AC29" s="153" t="s">
        <v>518</v>
      </c>
      <c r="AD29" s="153" t="s">
        <v>519</v>
      </c>
      <c r="AE29" s="272" t="s">
        <v>57</v>
      </c>
      <c r="AF29" s="37">
        <f t="shared" si="6"/>
        <v>0.25</v>
      </c>
      <c r="AG29" s="59" t="s">
        <v>214</v>
      </c>
      <c r="AH29" s="37">
        <f t="shared" si="9"/>
        <v>0.15</v>
      </c>
      <c r="AI29" s="37">
        <f t="shared" si="8"/>
        <v>0.4</v>
      </c>
      <c r="AJ29" s="272" t="s">
        <v>215</v>
      </c>
      <c r="AK29" s="281" t="s">
        <v>216</v>
      </c>
      <c r="AL29" s="272" t="s">
        <v>520</v>
      </c>
      <c r="AM29" s="281" t="s">
        <v>24</v>
      </c>
      <c r="AN29" s="272" t="s">
        <v>521</v>
      </c>
      <c r="AO29" s="317" t="s">
        <v>42</v>
      </c>
      <c r="AP29" s="317" t="s">
        <v>506</v>
      </c>
      <c r="AQ29" s="272" t="s">
        <v>522</v>
      </c>
      <c r="AR29" s="317" t="s">
        <v>221</v>
      </c>
      <c r="AS29" s="272" t="s">
        <v>523</v>
      </c>
      <c r="AT29" s="272" t="s">
        <v>223</v>
      </c>
      <c r="AU29" s="272">
        <f>+AV28*AI29</f>
        <v>0.18</v>
      </c>
      <c r="AV29" s="364">
        <f>+AV28-AU29</f>
        <v>0.26999999999999996</v>
      </c>
      <c r="AW29" s="764"/>
      <c r="AX29" s="766"/>
      <c r="AY29" s="150">
        <v>2</v>
      </c>
      <c r="AZ29" s="60" t="s">
        <v>524</v>
      </c>
      <c r="BA29" s="282" t="s">
        <v>525</v>
      </c>
      <c r="BB29" s="113">
        <v>44562</v>
      </c>
      <c r="BC29" s="113">
        <v>44926</v>
      </c>
      <c r="BD29" s="272"/>
      <c r="BE29" s="114">
        <v>44620</v>
      </c>
      <c r="BF29" s="115" t="s">
        <v>526</v>
      </c>
      <c r="BG29" s="148">
        <v>44681</v>
      </c>
      <c r="BH29" s="115" t="s">
        <v>527</v>
      </c>
      <c r="BI29" s="115" t="s">
        <v>73</v>
      </c>
      <c r="BJ29" s="116">
        <v>44742</v>
      </c>
      <c r="BK29" s="116"/>
      <c r="BL29" s="116"/>
      <c r="BM29" s="116">
        <v>44804</v>
      </c>
      <c r="BN29" s="115" t="s">
        <v>528</v>
      </c>
      <c r="BO29" s="116" t="s">
        <v>73</v>
      </c>
      <c r="BP29" s="116">
        <v>44865</v>
      </c>
      <c r="BQ29" s="115" t="s">
        <v>529</v>
      </c>
      <c r="BR29" s="116" t="s">
        <v>530</v>
      </c>
      <c r="BS29" s="116">
        <v>44926</v>
      </c>
      <c r="BT29" s="116"/>
      <c r="BU29" s="137"/>
    </row>
    <row r="30" spans="1:73" s="2" customFormat="1" ht="141" thickBot="1">
      <c r="A30" s="316" t="s">
        <v>51</v>
      </c>
      <c r="B30" s="281" t="s">
        <v>46</v>
      </c>
      <c r="C30" s="281" t="s">
        <v>58</v>
      </c>
      <c r="D30" s="281" t="s">
        <v>79</v>
      </c>
      <c r="E30" s="281" t="s">
        <v>36</v>
      </c>
      <c r="F30" s="317" t="s">
        <v>531</v>
      </c>
      <c r="G30" s="281" t="s">
        <v>532</v>
      </c>
      <c r="H30" s="281" t="s">
        <v>533</v>
      </c>
      <c r="I30" s="317" t="s">
        <v>534</v>
      </c>
      <c r="J30" s="281" t="s">
        <v>66</v>
      </c>
      <c r="K30" s="281">
        <v>0</v>
      </c>
      <c r="L30" s="284">
        <f>IF(J30="Diaria",+(K30/360),IF(J30="Mensual",+(K30/12),IF(J30="Bimestral",+(K30/6),IF(J30="Trimestral",+(K30/4),IF(J30="Semestral",+(K30/2),IF(J30="Anual",+(K30/1),""))))))</f>
        <v>0</v>
      </c>
      <c r="M30" s="281" t="s">
        <v>73</v>
      </c>
      <c r="N30" s="281">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281" t="s">
        <v>87</v>
      </c>
      <c r="P30" s="291">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281" t="s">
        <v>73</v>
      </c>
      <c r="R30" s="281">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277" t="s">
        <v>73</v>
      </c>
      <c r="T30" s="277" t="s">
        <v>73</v>
      </c>
      <c r="U30" s="277">
        <f>+MAX(N30,P30,R30)</f>
        <v>1</v>
      </c>
      <c r="V30" s="315" t="str">
        <f>IF(L30&lt;=20%,"Muy baja",IF(L30&lt;=40%,"Baja",IF(L30&lt;=60%,"Media",IF(L30&lt;=80%,"Alta",IF(L30&lt;=100%,"Muy alta",IF(L30&gt;=100%,"Muy alta",""))))))</f>
        <v>Muy baja</v>
      </c>
      <c r="W30" s="270">
        <f>+IFERROR(VLOOKUP(V30,Fórmula!$F$1:$G$6,2,FALSE),"")</f>
        <v>0.2</v>
      </c>
      <c r="X30" s="131" t="str">
        <f>IF(U30=20%,"Leve",IF(U30=40%,"Menor",IF(U30=60%,"Moderado",IF(U30=80%,"Mayor",IF(U30=100%,"Catastrófico","")))))</f>
        <v>Catastrófico</v>
      </c>
      <c r="Y30" s="270">
        <f>+IFERROR(VLOOKUP(X30,Fórmula!$H$1:$I$6,2,FALSE),"")</f>
        <v>1</v>
      </c>
      <c r="Z30" s="132" t="str">
        <f>+IFERROR(VLOOKUP(V30&amp;X30,Fórmula!$C$2:$D$26,2,FALSE),"")</f>
        <v>Extremo</v>
      </c>
      <c r="AA30" s="270">
        <f>IF(Z30="Bajo",25%,IF(Z30="Moderado",50%,IF(Z30="Alto",75%,IF(Z30="Extremo",100%,""))))</f>
        <v>1</v>
      </c>
      <c r="AB30" s="158" t="s">
        <v>535</v>
      </c>
      <c r="AC30" s="28" t="s">
        <v>536</v>
      </c>
      <c r="AD30" s="28" t="s">
        <v>537</v>
      </c>
      <c r="AE30" s="28" t="s">
        <v>39</v>
      </c>
      <c r="AF30" s="37">
        <f>IF(AE30="Preventivo",25%,IF(AE30="Detectivo",15%,IF(AE30="Correctivo",10%,"")))</f>
        <v>0.15</v>
      </c>
      <c r="AG30" s="317" t="s">
        <v>214</v>
      </c>
      <c r="AH30" s="37">
        <f>IF(AG30="Manual",15%,IF(AG30="Automático",25%,""))</f>
        <v>0.15</v>
      </c>
      <c r="AI30" s="37">
        <f>+AH30+AF30</f>
        <v>0.3</v>
      </c>
      <c r="AJ30" s="317" t="s">
        <v>215</v>
      </c>
      <c r="AK30" s="281" t="s">
        <v>216</v>
      </c>
      <c r="AL30" s="28" t="s">
        <v>538</v>
      </c>
      <c r="AM30" s="281" t="s">
        <v>41</v>
      </c>
      <c r="AN30" s="317"/>
      <c r="AO30" s="317" t="s">
        <v>25</v>
      </c>
      <c r="AP30" s="317" t="s">
        <v>89</v>
      </c>
      <c r="AQ30" s="317" t="s">
        <v>539</v>
      </c>
      <c r="AR30" s="317" t="s">
        <v>221</v>
      </c>
      <c r="AS30" s="317" t="s">
        <v>540</v>
      </c>
      <c r="AT30" s="317" t="s">
        <v>223</v>
      </c>
      <c r="AU30" s="317">
        <f>+AI30*AA30</f>
        <v>0.3</v>
      </c>
      <c r="AV30" s="364">
        <f>+AA30-AU30</f>
        <v>0.7</v>
      </c>
      <c r="AW30" s="133" t="str">
        <f>+IF(C30="Corrupción","Alto",IF(AV30&lt;=25%,"Bajo",IF(AV30&lt;=50%,"Moderado",IF(AV30&lt;=75%,"Alto",IF(AV30&gt;75%,"Extremo","")))))</f>
        <v>Alto</v>
      </c>
      <c r="AX30" s="314" t="s">
        <v>59</v>
      </c>
      <c r="AY30" s="136">
        <v>1</v>
      </c>
      <c r="AZ30" s="13" t="s">
        <v>541</v>
      </c>
      <c r="BA30" s="112" t="str">
        <f>+AS30</f>
        <v>Jefe de Control Disciplinario Interno</v>
      </c>
      <c r="BB30" s="14">
        <v>44743</v>
      </c>
      <c r="BC30" s="25">
        <v>44926</v>
      </c>
      <c r="BD30" s="112" t="str">
        <f>+AQ30</f>
        <v>Informe</v>
      </c>
      <c r="BE30" s="114">
        <v>44620</v>
      </c>
      <c r="BF30" s="115"/>
      <c r="BG30" s="116">
        <v>44681</v>
      </c>
      <c r="BH30" s="117"/>
      <c r="BI30" s="117"/>
      <c r="BJ30" s="116">
        <v>44742</v>
      </c>
      <c r="BK30" s="118"/>
      <c r="BL30" s="117"/>
      <c r="BM30" s="116">
        <v>44804</v>
      </c>
      <c r="BN30" s="117"/>
      <c r="BO30" s="117"/>
      <c r="BP30" s="116">
        <v>44865</v>
      </c>
      <c r="BQ30" s="117" t="s">
        <v>542</v>
      </c>
      <c r="BR30" s="117"/>
      <c r="BS30" s="116">
        <v>44926</v>
      </c>
      <c r="BT30" s="117"/>
      <c r="BU30" s="137"/>
    </row>
  </sheetData>
  <sheetProtection formatCells="0" formatColumns="0" formatRows="0"/>
  <autoFilter ref="A3:XFB7">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P5:P7"/>
    <mergeCell ref="Q5:Q7"/>
    <mergeCell ref="R5:R7"/>
    <mergeCell ref="A5:A7"/>
    <mergeCell ref="B5:B7"/>
    <mergeCell ref="C5:C7"/>
    <mergeCell ref="D5:D7"/>
    <mergeCell ref="E5:E7"/>
    <mergeCell ref="F5:F7"/>
    <mergeCell ref="M5:M7"/>
    <mergeCell ref="N5:N7"/>
    <mergeCell ref="O5:O7"/>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E12:E13"/>
    <mergeCell ref="F12:F13"/>
    <mergeCell ref="A15:A17"/>
    <mergeCell ref="B15:B17"/>
    <mergeCell ref="C15:C17"/>
    <mergeCell ref="D15:D17"/>
    <mergeCell ref="E15:E17"/>
    <mergeCell ref="F15:F17"/>
    <mergeCell ref="G15:G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W23:AW24"/>
    <mergeCell ref="AX23:AX24"/>
    <mergeCell ref="S23:S24"/>
    <mergeCell ref="T23:T24"/>
    <mergeCell ref="U23:U24"/>
    <mergeCell ref="V23:V24"/>
    <mergeCell ref="W23:W24"/>
    <mergeCell ref="X23:X24"/>
    <mergeCell ref="J25:J27"/>
    <mergeCell ref="K25:K27"/>
    <mergeCell ref="L25:L27"/>
    <mergeCell ref="A25:A27"/>
    <mergeCell ref="B25:B27"/>
    <mergeCell ref="C25:C27"/>
    <mergeCell ref="D25:D27"/>
    <mergeCell ref="E25:E27"/>
    <mergeCell ref="F25:F27"/>
    <mergeCell ref="BB26:BB27"/>
    <mergeCell ref="BC26:BC27"/>
    <mergeCell ref="BD26:BD27"/>
    <mergeCell ref="Y25:Y27"/>
    <mergeCell ref="Z25:Z27"/>
    <mergeCell ref="AA25:AA27"/>
    <mergeCell ref="AB25:AB27"/>
    <mergeCell ref="AW25:AW27"/>
    <mergeCell ref="AX25:AX27"/>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M28:M29"/>
    <mergeCell ref="N28:N29"/>
    <mergeCell ref="O28:O29"/>
    <mergeCell ref="P28:P29"/>
    <mergeCell ref="Q28:Q29"/>
    <mergeCell ref="R28:R29"/>
    <mergeCell ref="G28:G29"/>
    <mergeCell ref="H28:H29"/>
    <mergeCell ref="I28:I29"/>
    <mergeCell ref="J28:J29"/>
    <mergeCell ref="K28:K29"/>
    <mergeCell ref="L28:L29"/>
    <mergeCell ref="AA28:AA29"/>
    <mergeCell ref="AB28:AB29"/>
    <mergeCell ref="AW28:AW29"/>
    <mergeCell ref="AX28:AX29"/>
    <mergeCell ref="S28:S29"/>
    <mergeCell ref="T28:T29"/>
    <mergeCell ref="U28:U29"/>
    <mergeCell ref="V28:V29"/>
    <mergeCell ref="X28:X29"/>
    <mergeCell ref="Z28:Z29"/>
  </mergeCells>
  <conditionalFormatting sqref="U11:V14">
    <cfRule type="containsText" dxfId="1095" priority="270" operator="containsText" text="BAJA">
      <formula>NOT(ISERROR(SEARCH("BAJA",U11)))</formula>
    </cfRule>
    <cfRule type="containsText" dxfId="1094" priority="271" operator="containsText" text="MEDIA">
      <formula>NOT(ISERROR(SEARCH("MEDIA",U11)))</formula>
    </cfRule>
    <cfRule type="containsText" dxfId="1093" priority="272" operator="containsText" text="ALTA">
      <formula>NOT(ISERROR(SEARCH("ALTA",U11)))</formula>
    </cfRule>
  </conditionalFormatting>
  <conditionalFormatting sqref="AB11:AD11">
    <cfRule type="containsText" dxfId="1092" priority="318" operator="containsText" text="BAJA">
      <formula>NOT(ISERROR(SEARCH("BAJA",AB11)))</formula>
    </cfRule>
    <cfRule type="containsText" dxfId="1091" priority="319" operator="containsText" text="MEDIA">
      <formula>NOT(ISERROR(SEARCH("MEDIA",AB11)))</formula>
    </cfRule>
    <cfRule type="containsText" dxfId="1090" priority="320" operator="containsText" text="ALTA">
      <formula>NOT(ISERROR(SEARCH("ALTA",AB11)))</formula>
    </cfRule>
  </conditionalFormatting>
  <conditionalFormatting sqref="AB13:AD14">
    <cfRule type="containsText" dxfId="1089" priority="276" operator="containsText" text="BAJA">
      <formula>NOT(ISERROR(SEARCH("BAJA",AB13)))</formula>
    </cfRule>
    <cfRule type="containsText" dxfId="1088" priority="278" operator="containsText" text="ALTA">
      <formula>NOT(ISERROR(SEARCH("ALTA",AB13)))</formula>
    </cfRule>
    <cfRule type="containsText" dxfId="1087" priority="277" operator="containsText" text="MEDIA">
      <formula>NOT(ISERROR(SEARCH("MEDIA",AB13)))</formula>
    </cfRule>
  </conditionalFormatting>
  <conditionalFormatting sqref="AB12:AF12">
    <cfRule type="containsText" dxfId="1086" priority="302" operator="containsText" text="ALTA">
      <formula>NOT(ISERROR(SEARCH("ALTA",AB12)))</formula>
    </cfRule>
    <cfRule type="containsText" dxfId="1085" priority="300" operator="containsText" text="BAJA">
      <formula>NOT(ISERROR(SEARCH("BAJA",AB12)))</formula>
    </cfRule>
    <cfRule type="containsText" dxfId="1084" priority="301" operator="containsText" text="MEDIA">
      <formula>NOT(ISERROR(SEARCH("MEDIA",AB12)))</formula>
    </cfRule>
  </conditionalFormatting>
  <conditionalFormatting sqref="AC8:AC9">
    <cfRule type="containsText" dxfId="1083" priority="355" operator="containsText" text="BAJA">
      <formula>NOT(ISERROR(SEARCH("BAJA",AC8)))</formula>
    </cfRule>
    <cfRule type="containsText" dxfId="1082" priority="356" operator="containsText" text="MEDIA">
      <formula>NOT(ISERROR(SEARCH("MEDIA",AC8)))</formula>
    </cfRule>
    <cfRule type="containsText" dxfId="1081" priority="357" operator="containsText" text="ALTA">
      <formula>NOT(ISERROR(SEARCH("ALTA",AC8)))</formula>
    </cfRule>
  </conditionalFormatting>
  <conditionalFormatting sqref="AC18:AC25">
    <cfRule type="containsText" dxfId="1080" priority="48" operator="containsText" text="BAJA">
      <formula>NOT(ISERROR(SEARCH("BAJA",AC18)))</formula>
    </cfRule>
    <cfRule type="containsText" dxfId="1079" priority="49" operator="containsText" text="MEDIA">
      <formula>NOT(ISERROR(SEARCH("MEDIA",AC18)))</formula>
    </cfRule>
    <cfRule type="containsText" dxfId="1078" priority="50" operator="containsText" text="ALTA">
      <formula>NOT(ISERROR(SEARCH("ALTA",AC18)))</formula>
    </cfRule>
  </conditionalFormatting>
  <conditionalFormatting sqref="AC28">
    <cfRule type="containsText" dxfId="1077" priority="20" operator="containsText" text="BAJA">
      <formula>NOT(ISERROR(SEARCH("BAJA",AC28)))</formula>
    </cfRule>
    <cfRule type="containsText" dxfId="1076" priority="21" operator="containsText" text="MEDIA">
      <formula>NOT(ISERROR(SEARCH("MEDIA",AC28)))</formula>
    </cfRule>
    <cfRule type="containsText" dxfId="1075" priority="22" operator="containsText" text="ALTA">
      <formula>NOT(ISERROR(SEARCH("ALTA",AC28)))</formula>
    </cfRule>
  </conditionalFormatting>
  <conditionalFormatting sqref="AC30">
    <cfRule type="containsText" dxfId="1074" priority="13" operator="containsText" text="ALTA">
      <formula>NOT(ISERROR(SEARCH("ALTA",AC30)))</formula>
    </cfRule>
    <cfRule type="containsText" dxfId="1073" priority="12" operator="containsText" text="MEDIA">
      <formula>NOT(ISERROR(SEARCH("MEDIA",AC30)))</formula>
    </cfRule>
    <cfRule type="containsText" dxfId="1072" priority="11" operator="containsText" text="BAJA">
      <formula>NOT(ISERROR(SEARCH("BAJA",AC30)))</formula>
    </cfRule>
  </conditionalFormatting>
  <conditionalFormatting sqref="AC4:AD4">
    <cfRule type="containsText" dxfId="1071" priority="582" operator="containsText" text="ALTA">
      <formula>NOT(ISERROR(SEARCH("ALTA",AC4)))</formula>
    </cfRule>
    <cfRule type="containsText" dxfId="1070" priority="581" operator="containsText" text="MEDIA">
      <formula>NOT(ISERROR(SEARCH("MEDIA",AC4)))</formula>
    </cfRule>
    <cfRule type="containsText" dxfId="1069" priority="580" operator="containsText" text="BAJA">
      <formula>NOT(ISERROR(SEARCH("BAJA",AC4)))</formula>
    </cfRule>
  </conditionalFormatting>
  <conditionalFormatting sqref="AC10:AD10">
    <cfRule type="containsText" dxfId="1068" priority="339" operator="containsText" text="BAJA">
      <formula>NOT(ISERROR(SEARCH("BAJA",AC10)))</formula>
    </cfRule>
    <cfRule type="containsText" dxfId="1067" priority="340" operator="containsText" text="MEDIA">
      <formula>NOT(ISERROR(SEARCH("MEDIA",AC10)))</formula>
    </cfRule>
    <cfRule type="containsText" dxfId="1066" priority="341" operator="containsText" text="ALTA">
      <formula>NOT(ISERROR(SEARCH("ALTA",AC10)))</formula>
    </cfRule>
  </conditionalFormatting>
  <conditionalFormatting sqref="AD6">
    <cfRule type="containsText" dxfId="1065" priority="457" operator="containsText" text="ALTA">
      <formula>NOT(ISERROR(SEARCH("ALTA",AD6)))</formula>
    </cfRule>
  </conditionalFormatting>
  <conditionalFormatting sqref="AD15">
    <cfRule type="containsText" dxfId="1064" priority="243" operator="containsText" text="ALTA">
      <formula>NOT(ISERROR(SEARCH("ALTA",AD15)))</formula>
    </cfRule>
    <cfRule type="containsText" dxfId="1063" priority="241" operator="containsText" text="BAJA">
      <formula>NOT(ISERROR(SEARCH("BAJA",AD15)))</formula>
    </cfRule>
    <cfRule type="containsText" dxfId="1062" priority="242" operator="containsText" text="MEDIA">
      <formula>NOT(ISERROR(SEARCH("MEDIA",AD15)))</formula>
    </cfRule>
  </conditionalFormatting>
  <conditionalFormatting sqref="AD23:AD24">
    <cfRule type="containsText" dxfId="1061" priority="81" operator="containsText" text="MEDIA">
      <formula>NOT(ISERROR(SEARCH("MEDIA",AD23)))</formula>
    </cfRule>
    <cfRule type="containsText" dxfId="1060" priority="82" operator="containsText" text="ALTA">
      <formula>NOT(ISERROR(SEARCH("ALTA",AD23)))</formula>
    </cfRule>
    <cfRule type="containsText" dxfId="1059" priority="80" operator="containsText" text="BAJA">
      <formula>NOT(ISERROR(SEARCH("BAJA",AD23)))</formula>
    </cfRule>
  </conditionalFormatting>
  <conditionalFormatting sqref="AD5:AK6">
    <cfRule type="containsText" dxfId="1058" priority="456" operator="containsText" text="MEDIA">
      <formula>NOT(ISERROR(SEARCH("MEDIA",AD5)))</formula>
    </cfRule>
    <cfRule type="containsText" dxfId="1057" priority="455" operator="containsText" text="BAJA">
      <formula>NOT(ISERROR(SEARCH("BAJA",AD5)))</formula>
    </cfRule>
  </conditionalFormatting>
  <conditionalFormatting sqref="AD5:AS5">
    <cfRule type="containsText" dxfId="1056" priority="463" operator="containsText" text="ALTA">
      <formula>NOT(ISERROR(SEARCH("ALTA",AD5)))</formula>
    </cfRule>
  </conditionalFormatting>
  <conditionalFormatting sqref="AF11">
    <cfRule type="containsText" dxfId="1055" priority="315" operator="containsText" text="BAJA">
      <formula>NOT(ISERROR(SEARCH("BAJA",AF11)))</formula>
    </cfRule>
    <cfRule type="containsText" dxfId="1054" priority="316" operator="containsText" text="MEDIA">
      <formula>NOT(ISERROR(SEARCH("MEDIA",AF11)))</formula>
    </cfRule>
    <cfRule type="containsText" dxfId="1053" priority="317" operator="containsText" text="ALTA">
      <formula>NOT(ISERROR(SEARCH("ALTA",AF11)))</formula>
    </cfRule>
  </conditionalFormatting>
  <conditionalFormatting sqref="AF13:AF14">
    <cfRule type="containsText" dxfId="1052" priority="274" operator="containsText" text="MEDIA">
      <formula>NOT(ISERROR(SEARCH("MEDIA",AF13)))</formula>
    </cfRule>
    <cfRule type="containsText" dxfId="1051" priority="275" operator="containsText" text="ALTA">
      <formula>NOT(ISERROR(SEARCH("ALTA",AF13)))</formula>
    </cfRule>
    <cfRule type="containsText" dxfId="1050" priority="273" operator="containsText" text="BAJA">
      <formula>NOT(ISERROR(SEARCH("BAJA",AF13)))</formula>
    </cfRule>
  </conditionalFormatting>
  <conditionalFormatting sqref="AJ6:AK6">
    <cfRule type="containsText" dxfId="1049" priority="460" operator="containsText" text="ALTA">
      <formula>NOT(ISERROR(SEARCH("ALTA",AJ6)))</formula>
    </cfRule>
  </conditionalFormatting>
  <conditionalFormatting sqref="AJ7:AK9">
    <cfRule type="containsText" dxfId="1048" priority="385" operator="containsText" text="MEDIA">
      <formula>NOT(ISERROR(SEARCH("MEDIA",AJ7)))</formula>
    </cfRule>
    <cfRule type="containsText" dxfId="1047" priority="386" operator="containsText" text="ALTA">
      <formula>NOT(ISERROR(SEARCH("ALTA",AJ7)))</formula>
    </cfRule>
    <cfRule type="containsText" dxfId="1046" priority="384" operator="containsText" text="BAJA">
      <formula>NOT(ISERROR(SEARCH("BAJA",AJ7)))</formula>
    </cfRule>
  </conditionalFormatting>
  <conditionalFormatting sqref="AJ18:AK22">
    <cfRule type="containsText" dxfId="1045" priority="184" operator="containsText" text="MEDIA">
      <formula>NOT(ISERROR(SEARCH("MEDIA",AJ18)))</formula>
    </cfRule>
    <cfRule type="containsText" dxfId="1044" priority="185" operator="containsText" text="ALTA">
      <formula>NOT(ISERROR(SEARCH("ALTA",AJ18)))</formula>
    </cfRule>
    <cfRule type="containsText" dxfId="1043" priority="183" operator="containsText" text="BAJA">
      <formula>NOT(ISERROR(SEARCH("BAJA",AJ18)))</formula>
    </cfRule>
  </conditionalFormatting>
  <conditionalFormatting sqref="AJ25:AK27">
    <cfRule type="containsText" dxfId="1042" priority="36" operator="containsText" text="BAJA">
      <formula>NOT(ISERROR(SEARCH("BAJA",AJ25)))</formula>
    </cfRule>
    <cfRule type="containsText" dxfId="1041" priority="37" operator="containsText" text="MEDIA">
      <formula>NOT(ISERROR(SEARCH("MEDIA",AJ25)))</formula>
    </cfRule>
    <cfRule type="containsText" dxfId="1040" priority="38" operator="containsText" text="ALTA">
      <formula>NOT(ISERROR(SEARCH("ALTA",AJ25)))</formula>
    </cfRule>
  </conditionalFormatting>
  <conditionalFormatting sqref="AJ30:AK30">
    <cfRule type="containsText" dxfId="1039" priority="14" operator="containsText" text="BAJA">
      <formula>NOT(ISERROR(SEARCH("BAJA",AJ30)))</formula>
    </cfRule>
    <cfRule type="containsText" dxfId="1038" priority="16" operator="containsText" text="ALTA">
      <formula>NOT(ISERROR(SEARCH("ALTA",AJ30)))</formula>
    </cfRule>
    <cfRule type="containsText" dxfId="1037" priority="15" operator="containsText" text="MEDIA">
      <formula>NOT(ISERROR(SEARCH("MEDIA",AJ30)))</formula>
    </cfRule>
  </conditionalFormatting>
  <conditionalFormatting sqref="AJ4:AL4">
    <cfRule type="containsText" dxfId="1036" priority="577" operator="containsText" text="BAJA">
      <formula>NOT(ISERROR(SEARCH("BAJA",AJ4)))</formula>
    </cfRule>
    <cfRule type="containsText" dxfId="1035" priority="578" operator="containsText" text="MEDIA">
      <formula>NOT(ISERROR(SEARCH("MEDIA",AJ4)))</formula>
    </cfRule>
    <cfRule type="containsText" dxfId="1034" priority="579" operator="containsText" text="ALTA">
      <formula>NOT(ISERROR(SEARCH("ALTA",AJ4)))</formula>
    </cfRule>
  </conditionalFormatting>
  <conditionalFormatting sqref="AJ10:AL10">
    <cfRule type="containsText" dxfId="1033" priority="338" operator="containsText" text="ALTA">
      <formula>NOT(ISERROR(SEARCH("ALTA",AJ10)))</formula>
    </cfRule>
  </conditionalFormatting>
  <conditionalFormatting sqref="AJ15:AN16">
    <cfRule type="containsText" dxfId="1032" priority="232" operator="containsText" text="BAJA">
      <formula>NOT(ISERROR(SEARCH("BAJA",AJ15)))</formula>
    </cfRule>
    <cfRule type="containsText" dxfId="1031" priority="234" operator="containsText" text="ALTA">
      <formula>NOT(ISERROR(SEARCH("ALTA",AJ15)))</formula>
    </cfRule>
    <cfRule type="containsText" dxfId="1030" priority="233" operator="containsText" text="MEDIA">
      <formula>NOT(ISERROR(SEARCH("MEDIA",AJ15)))</formula>
    </cfRule>
  </conditionalFormatting>
  <conditionalFormatting sqref="AJ10:AS10">
    <cfRule type="containsText" dxfId="1029" priority="333" operator="containsText" text="BAJA">
      <formula>NOT(ISERROR(SEARCH("BAJA",AJ10)))</formula>
    </cfRule>
    <cfRule type="containsText" dxfId="1028" priority="334" operator="containsText" text="MEDIA">
      <formula>NOT(ISERROR(SEARCH("MEDIA",AJ10)))</formula>
    </cfRule>
  </conditionalFormatting>
  <conditionalFormatting sqref="AJ23:AS24">
    <cfRule type="containsText" dxfId="1027" priority="100" operator="containsText" text="ALTA">
      <formula>NOT(ISERROR(SEARCH("ALTA",AJ23)))</formula>
    </cfRule>
    <cfRule type="containsText" dxfId="1026" priority="98" operator="containsText" text="BAJA">
      <formula>NOT(ISERROR(SEARCH("BAJA",AJ23)))</formula>
    </cfRule>
    <cfRule type="containsText" dxfId="1025" priority="99" operator="containsText" text="MEDIA">
      <formula>NOT(ISERROR(SEARCH("MEDIA",AJ23)))</formula>
    </cfRule>
  </conditionalFormatting>
  <conditionalFormatting sqref="AK28:AK29">
    <cfRule type="containsText" dxfId="1024" priority="30" operator="containsText" text="BAJA">
      <formula>NOT(ISERROR(SEARCH("BAJA",AK28)))</formula>
    </cfRule>
    <cfRule type="containsText" dxfId="1023" priority="32" operator="containsText" text="ALTA">
      <formula>NOT(ISERROR(SEARCH("ALTA",AK28)))</formula>
    </cfRule>
    <cfRule type="containsText" dxfId="1022" priority="31" operator="containsText" text="MEDIA">
      <formula>NOT(ISERROR(SEARCH("MEDIA",AK28)))</formula>
    </cfRule>
  </conditionalFormatting>
  <conditionalFormatting sqref="AL15:AL16">
    <cfRule type="containsText" dxfId="1021" priority="198" operator="containsText" text="BAJA">
      <formula>NOT(ISERROR(SEARCH("BAJA",AL15)))</formula>
    </cfRule>
    <cfRule type="containsText" dxfId="1020" priority="199" operator="containsText" text="MEDIA">
      <formula>NOT(ISERROR(SEARCH("MEDIA",AL15)))</formula>
    </cfRule>
    <cfRule type="containsText" dxfId="1019" priority="200" operator="containsText" text="ALTA">
      <formula>NOT(ISERROR(SEARCH("ALTA",AL15)))</formula>
    </cfRule>
  </conditionalFormatting>
  <conditionalFormatting sqref="AL23">
    <cfRule type="containsText" dxfId="1018" priority="115" operator="containsText" text="ALTA">
      <formula>NOT(ISERROR(SEARCH("ALTA",AL23)))</formula>
    </cfRule>
    <cfRule type="containsText" dxfId="1017" priority="114" operator="containsText" text="MEDIA">
      <formula>NOT(ISERROR(SEARCH("MEDIA",AL23)))</formula>
    </cfRule>
    <cfRule type="containsText" dxfId="1016" priority="113" operator="containsText" text="BAJA">
      <formula>NOT(ISERROR(SEARCH("BAJA",AL23)))</formula>
    </cfRule>
  </conditionalFormatting>
  <conditionalFormatting sqref="AN4:AN5">
    <cfRule type="containsText" dxfId="1015" priority="464" operator="containsText" text="BAJA">
      <formula>NOT(ISERROR(SEARCH("BAJA",AN4)))</formula>
    </cfRule>
    <cfRule type="containsText" dxfId="1014" priority="465" operator="containsText" text="MEDIA">
      <formula>NOT(ISERROR(SEARCH("MEDIA",AN4)))</formula>
    </cfRule>
    <cfRule type="containsText" dxfId="1013" priority="466" operator="containsText" text="ALTA">
      <formula>NOT(ISERROR(SEARCH("ALTA",AN4)))</formula>
    </cfRule>
  </conditionalFormatting>
  <conditionalFormatting sqref="AN6:AN7">
    <cfRule type="containsText" dxfId="1012" priority="448" operator="containsText" text="ALTA">
      <formula>NOT(ISERROR(SEARCH("ALTA",AN6)))</formula>
    </cfRule>
  </conditionalFormatting>
  <conditionalFormatting sqref="AN8:AN9">
    <cfRule type="containsText" dxfId="1011" priority="352" operator="containsText" text="BAJA">
      <formula>NOT(ISERROR(SEARCH("BAJA",AN8)))</formula>
    </cfRule>
    <cfRule type="containsText" dxfId="1010" priority="353" operator="containsText" text="MEDIA">
      <formula>NOT(ISERROR(SEARCH("MEDIA",AN8)))</formula>
    </cfRule>
    <cfRule type="containsText" dxfId="1009" priority="354" operator="containsText" text="ALTA">
      <formula>NOT(ISERROR(SEARCH("ALTA",AN8)))</formula>
    </cfRule>
  </conditionalFormatting>
  <conditionalFormatting sqref="AN17">
    <cfRule type="containsText" dxfId="1008" priority="202" operator="containsText" text="MEDIA">
      <formula>NOT(ISERROR(SEARCH("MEDIA",AN17)))</formula>
    </cfRule>
    <cfRule type="containsText" dxfId="1007" priority="203" operator="containsText" text="ALTA">
      <formula>NOT(ISERROR(SEARCH("ALTA",AN17)))</formula>
    </cfRule>
    <cfRule type="containsText" dxfId="1006" priority="201" operator="containsText" text="BAJA">
      <formula>NOT(ISERROR(SEARCH("BAJA",AN17)))</formula>
    </cfRule>
  </conditionalFormatting>
  <conditionalFormatting sqref="AN6:AS7">
    <cfRule type="containsText" dxfId="1005" priority="443" operator="containsText" text="BAJA">
      <formula>NOT(ISERROR(SEARCH("BAJA",AN6)))</formula>
    </cfRule>
    <cfRule type="containsText" dxfId="1004" priority="444" operator="containsText" text="MEDIA">
      <formula>NOT(ISERROR(SEARCH("MEDIA",AN6)))</formula>
    </cfRule>
  </conditionalFormatting>
  <conditionalFormatting sqref="AP4">
    <cfRule type="containsText" dxfId="1003" priority="565" operator="containsText" text="BAJA">
      <formula>NOT(ISERROR(SEARCH("BAJA",AP4)))</formula>
    </cfRule>
    <cfRule type="containsText" dxfId="1002" priority="566" operator="containsText" text="MEDIA">
      <formula>NOT(ISERROR(SEARCH("MEDIA",AP4)))</formula>
    </cfRule>
    <cfRule type="containsText" dxfId="1001" priority="567" operator="containsText" text="ALTA">
      <formula>NOT(ISERROR(SEARCH("ALTA",AP4)))</formula>
    </cfRule>
  </conditionalFormatting>
  <conditionalFormatting sqref="AP15:AP16">
    <cfRule type="containsText" dxfId="1000" priority="214" operator="containsText" text="BAJA">
      <formula>NOT(ISERROR(SEARCH("BAJA",AP15)))</formula>
    </cfRule>
    <cfRule type="containsText" dxfId="999" priority="215" operator="containsText" text="MEDIA">
      <formula>NOT(ISERROR(SEARCH("MEDIA",AP15)))</formula>
    </cfRule>
    <cfRule type="containsText" dxfId="998" priority="216" operator="containsText" text="ALTA">
      <formula>NOT(ISERROR(SEARCH("ALTA",AP15)))</formula>
    </cfRule>
  </conditionalFormatting>
  <conditionalFormatting sqref="AP23:AQ24">
    <cfRule type="containsText" dxfId="997" priority="88" operator="containsText" text="ALTA">
      <formula>NOT(ISERROR(SEARCH("ALTA",AP23)))</formula>
    </cfRule>
    <cfRule type="containsText" dxfId="996" priority="86" operator="containsText" text="BAJA">
      <formula>NOT(ISERROR(SEARCH("BAJA",AP23)))</formula>
    </cfRule>
    <cfRule type="containsText" dxfId="995" priority="87" operator="containsText" text="MEDIA">
      <formula>NOT(ISERROR(SEARCH("MEDIA",AP23)))</formula>
    </cfRule>
  </conditionalFormatting>
  <conditionalFormatting sqref="AQ5:AQ7">
    <cfRule type="containsText" dxfId="994" priority="434" operator="containsText" text="BAJA">
      <formula>NOT(ISERROR(SEARCH("BAJA",AQ5)))</formula>
    </cfRule>
    <cfRule type="containsText" dxfId="993" priority="435" operator="containsText" text="MEDIA">
      <formula>NOT(ISERROR(SEARCH("MEDIA",AQ5)))</formula>
    </cfRule>
    <cfRule type="containsText" dxfId="992" priority="436" operator="containsText" text="ALTA">
      <formula>NOT(ISERROR(SEARCH("ALTA",AQ5)))</formula>
    </cfRule>
  </conditionalFormatting>
  <conditionalFormatting sqref="AQ10">
    <cfRule type="containsText" dxfId="991" priority="332" operator="containsText" text="ALTA">
      <formula>NOT(ISERROR(SEARCH("ALTA",AQ10)))</formula>
    </cfRule>
    <cfRule type="containsText" dxfId="990" priority="330" operator="containsText" text="BAJA">
      <formula>NOT(ISERROR(SEARCH("BAJA",AQ10)))</formula>
    </cfRule>
    <cfRule type="containsText" dxfId="989" priority="331" operator="containsText" text="MEDIA">
      <formula>NOT(ISERROR(SEARCH("MEDIA",AQ10)))</formula>
    </cfRule>
  </conditionalFormatting>
  <conditionalFormatting sqref="AQ15:AR15">
    <cfRule type="containsText" dxfId="988" priority="213" operator="containsText" text="ALTA">
      <formula>NOT(ISERROR(SEARCH("ALTA",AQ15)))</formula>
    </cfRule>
    <cfRule type="containsText" dxfId="987" priority="212" operator="containsText" text="MEDIA">
      <formula>NOT(ISERROR(SEARCH("MEDIA",AQ15)))</formula>
    </cfRule>
    <cfRule type="containsText" dxfId="986" priority="211" operator="containsText" text="BAJA">
      <formula>NOT(ISERROR(SEARCH("BAJA",AQ15)))</formula>
    </cfRule>
  </conditionalFormatting>
  <conditionalFormatting sqref="AR18">
    <cfRule type="containsText" dxfId="985" priority="188" operator="containsText" text="ALTA">
      <formula>NOT(ISERROR(SEARCH("ALTA",AR18)))</formula>
    </cfRule>
    <cfRule type="containsText" dxfId="984" priority="187" operator="containsText" text="MEDIA">
      <formula>NOT(ISERROR(SEARCH("MEDIA",AR18)))</formula>
    </cfRule>
    <cfRule type="containsText" dxfId="983" priority="186" operator="containsText" text="BAJA">
      <formula>NOT(ISERROR(SEARCH("BAJA",AR18)))</formula>
    </cfRule>
  </conditionalFormatting>
  <conditionalFormatting sqref="AR30">
    <cfRule type="containsText" dxfId="982" priority="18" operator="containsText" text="MEDIA">
      <formula>NOT(ISERROR(SEARCH("MEDIA",AR30)))</formula>
    </cfRule>
    <cfRule type="containsText" dxfId="981" priority="19" operator="containsText" text="ALTA">
      <formula>NOT(ISERROR(SEARCH("ALTA",AR30)))</formula>
    </cfRule>
    <cfRule type="containsText" dxfId="980" priority="17" operator="containsText" text="BAJA">
      <formula>NOT(ISERROR(SEARCH("BAJA",AR30)))</formula>
    </cfRule>
  </conditionalFormatting>
  <conditionalFormatting sqref="AR23:AS23">
    <cfRule type="containsText" dxfId="979" priority="104" operator="containsText" text="BAJA">
      <formula>NOT(ISERROR(SEARCH("BAJA",AR23)))</formula>
    </cfRule>
    <cfRule type="containsText" dxfId="978" priority="105" operator="containsText" text="MEDIA">
      <formula>NOT(ISERROR(SEARCH("MEDIA",AR23)))</formula>
    </cfRule>
    <cfRule type="containsText" dxfId="977" priority="106" operator="containsText" text="ALTA">
      <formula>NOT(ISERROR(SEARCH("ALTA",AR23)))</formula>
    </cfRule>
  </conditionalFormatting>
  <conditionalFormatting sqref="AS4">
    <cfRule type="containsText" dxfId="976" priority="570" operator="containsText" text="ALTA">
      <formula>NOT(ISERROR(SEARCH("ALTA",AS4)))</formula>
    </cfRule>
    <cfRule type="containsText" dxfId="975" priority="571" operator="containsText" text="BAJA">
      <formula>NOT(ISERROR(SEARCH("BAJA",AS4)))</formula>
    </cfRule>
    <cfRule type="containsText" dxfId="974" priority="572" operator="containsText" text="MEDIA">
      <formula>NOT(ISERROR(SEARCH("MEDIA",AS4)))</formula>
    </cfRule>
    <cfRule type="containsText" dxfId="973" priority="573" operator="containsText" text="ALTA">
      <formula>NOT(ISERROR(SEARCH("ALTA",AS4)))</formula>
    </cfRule>
  </conditionalFormatting>
  <conditionalFormatting sqref="AS4:AS9">
    <cfRule type="containsText" dxfId="972" priority="359" operator="containsText" text="MEDIA">
      <formula>NOT(ISERROR(SEARCH("MEDIA",AS4)))</formula>
    </cfRule>
    <cfRule type="containsText" dxfId="971" priority="358" operator="containsText" text="BAJA">
      <formula>NOT(ISERROR(SEARCH("BAJA",AS4)))</formula>
    </cfRule>
  </conditionalFormatting>
  <conditionalFormatting sqref="AS6:AS7">
    <cfRule type="containsText" dxfId="970" priority="445" operator="containsText" text="ALTA">
      <formula>NOT(ISERROR(SEARCH("ALTA",AS6)))</formula>
    </cfRule>
  </conditionalFormatting>
  <conditionalFormatting sqref="AS8:AS9">
    <cfRule type="containsText" dxfId="969" priority="360" operator="containsText" text="ALTA">
      <formula>NOT(ISERROR(SEARCH("ALTA",AS8)))</formula>
    </cfRule>
  </conditionalFormatting>
  <conditionalFormatting sqref="AS10">
    <cfRule type="containsText" dxfId="968" priority="335" operator="containsText" text="ALTA">
      <formula>NOT(ISERROR(SEARCH("ALTA",AS10)))</formula>
    </cfRule>
  </conditionalFormatting>
  <conditionalFormatting sqref="AS15:AS16">
    <cfRule type="containsText" dxfId="967" priority="230" operator="containsText" text="MEDIA">
      <formula>NOT(ISERROR(SEARCH("MEDIA",AS15)))</formula>
    </cfRule>
    <cfRule type="containsText" dxfId="966" priority="231" operator="containsText" text="ALTA">
      <formula>NOT(ISERROR(SEARCH("ALTA",AS15)))</formula>
    </cfRule>
    <cfRule type="containsText" dxfId="965" priority="224" operator="containsText" text="MEDIA">
      <formula>NOT(ISERROR(SEARCH("MEDIA",AS15)))</formula>
    </cfRule>
    <cfRule type="containsText" dxfId="964" priority="225" operator="containsText" text="ALTA">
      <formula>NOT(ISERROR(SEARCH("ALTA",AS15)))</formula>
    </cfRule>
    <cfRule type="containsText" dxfId="963" priority="229" operator="containsText" text="BAJA">
      <formula>NOT(ISERROR(SEARCH("BAJA",AS15)))</formula>
    </cfRule>
    <cfRule type="containsText" dxfId="962" priority="223" operator="containsText" text="BAJA">
      <formula>NOT(ISERROR(SEARCH("BAJA",AS15)))</formula>
    </cfRule>
  </conditionalFormatting>
  <conditionalFormatting sqref="AS16:AS17">
    <cfRule type="containsText" dxfId="961" priority="196" operator="containsText" text="MEDIA">
      <formula>NOT(ISERROR(SEARCH("MEDIA",AS16)))</formula>
    </cfRule>
    <cfRule type="containsText" dxfId="960" priority="195" operator="containsText" text="BAJA">
      <formula>NOT(ISERROR(SEARCH("BAJA",AS16)))</formula>
    </cfRule>
    <cfRule type="containsText" dxfId="959" priority="197" operator="containsText" text="ALTA">
      <formula>NOT(ISERROR(SEARCH("ALTA",AS16)))</formula>
    </cfRule>
  </conditionalFormatting>
  <conditionalFormatting sqref="AS17">
    <cfRule type="containsText" dxfId="958" priority="194" operator="containsText" text="ALTA">
      <formula>NOT(ISERROR(SEARCH("ALTA",AS17)))</formula>
    </cfRule>
    <cfRule type="containsText" dxfId="957" priority="192" operator="containsText" text="BAJA">
      <formula>NOT(ISERROR(SEARCH("BAJA",AS17)))</formula>
    </cfRule>
    <cfRule type="containsText" dxfId="956" priority="193" operator="containsText" text="MEDIA">
      <formula>NOT(ISERROR(SEARCH("MEDIA",AS17)))</formula>
    </cfRule>
  </conditionalFormatting>
  <conditionalFormatting sqref="AS17:AS20">
    <cfRule type="containsText" dxfId="955" priority="145" operator="containsText" text="BAJA">
      <formula>NOT(ISERROR(SEARCH("BAJA",AS17)))</formula>
    </cfRule>
    <cfRule type="containsText" dxfId="954" priority="146" operator="containsText" text="MEDIA">
      <formula>NOT(ISERROR(SEARCH("MEDIA",AS17)))</formula>
    </cfRule>
    <cfRule type="containsText" dxfId="953" priority="147" operator="containsText" text="ALTA">
      <formula>NOT(ISERROR(SEARCH("ALTA",AS17)))</formula>
    </cfRule>
  </conditionalFormatting>
  <conditionalFormatting sqref="AS24">
    <cfRule type="containsText" dxfId="952" priority="101" operator="containsText" text="BAJA">
      <formula>NOT(ISERROR(SEARCH("BAJA",AS24)))</formula>
    </cfRule>
    <cfRule type="containsText" dxfId="951" priority="102" operator="containsText" text="MEDIA">
      <formula>NOT(ISERROR(SEARCH("MEDIA",AS24)))</formula>
    </cfRule>
    <cfRule type="containsText" dxfId="950" priority="103" operator="containsText" text="ALTA">
      <formula>NOT(ISERROR(SEARCH("ALTA",AS24)))</formula>
    </cfRule>
  </conditionalFormatting>
  <conditionalFormatting sqref="AS25:AS27">
    <cfRule type="containsText" dxfId="949" priority="35" operator="containsText" text="ALTA">
      <formula>NOT(ISERROR(SEARCH("ALTA",AS25)))</formula>
    </cfRule>
  </conditionalFormatting>
  <conditionalFormatting sqref="AS25:AV27">
    <cfRule type="containsText" dxfId="948" priority="34" operator="containsText" text="MEDIA">
      <formula>NOT(ISERROR(SEARCH("MEDIA",AS25)))</formula>
    </cfRule>
    <cfRule type="containsText" dxfId="947" priority="33" operator="containsText" text="BAJA">
      <formula>NOT(ISERROR(SEARCH("BAJA",AS25)))</formula>
    </cfRule>
  </conditionalFormatting>
  <conditionalFormatting sqref="AU4:AV5">
    <cfRule type="containsText" dxfId="946" priority="477" operator="containsText" text="BAJA">
      <formula>NOT(ISERROR(SEARCH("BAJA",AU4)))</formula>
    </cfRule>
    <cfRule type="containsText" dxfId="945" priority="478" operator="containsText" text="MEDIA">
      <formula>NOT(ISERROR(SEARCH("MEDIA",AU4)))</formula>
    </cfRule>
    <cfRule type="containsText" dxfId="944" priority="479" operator="containsText" text="ALTA">
      <formula>NOT(ISERROR(SEARCH("ALTA",AU4)))</formula>
    </cfRule>
  </conditionalFormatting>
  <conditionalFormatting sqref="AU4:AV8">
    <cfRule type="cellIs" dxfId="943" priority="380" operator="between">
      <formula>0%</formula>
      <formula>25%</formula>
    </cfRule>
    <cfRule type="cellIs" dxfId="942" priority="379" operator="between">
      <formula>26%</formula>
      <formula>50%</formula>
    </cfRule>
    <cfRule type="cellIs" dxfId="941" priority="378" operator="between">
      <formula>51%</formula>
      <formula>75%</formula>
    </cfRule>
    <cfRule type="cellIs" dxfId="940" priority="377" operator="greaterThan">
      <formula>75%</formula>
    </cfRule>
  </conditionalFormatting>
  <conditionalFormatting sqref="AU8:AV8">
    <cfRule type="containsText" dxfId="939" priority="388" operator="containsText" text="MEDIA">
      <formula>NOT(ISERROR(SEARCH("MEDIA",AU8)))</formula>
    </cfRule>
    <cfRule type="containsText" dxfId="938" priority="389" operator="containsText" text="ALTA">
      <formula>NOT(ISERROR(SEARCH("ALTA",AU8)))</formula>
    </cfRule>
    <cfRule type="containsText" dxfId="937" priority="387" operator="containsText" text="BAJA">
      <formula>NOT(ISERROR(SEARCH("BAJA",AU8)))</formula>
    </cfRule>
  </conditionalFormatting>
  <conditionalFormatting sqref="AU9:AV9">
    <cfRule type="containsText" dxfId="936" priority="375" operator="containsText" text="MEDIA">
      <formula>NOT(ISERROR(SEARCH("MEDIA",AU9)))</formula>
    </cfRule>
    <cfRule type="containsText" dxfId="935" priority="374" operator="containsText" text="BAJA">
      <formula>NOT(ISERROR(SEARCH("BAJA",AU9)))</formula>
    </cfRule>
    <cfRule type="containsText" dxfId="934" priority="376" operator="containsText" text="ALTA">
      <formula>NOT(ISERROR(SEARCH("ALTA",AU9)))</formula>
    </cfRule>
  </conditionalFormatting>
  <conditionalFormatting sqref="AU10:AV10">
    <cfRule type="containsText" dxfId="933" priority="351" operator="containsText" text="ALTA">
      <formula>NOT(ISERROR(SEARCH("ALTA",AU10)))</formula>
    </cfRule>
    <cfRule type="containsText" dxfId="932" priority="350" operator="containsText" text="MEDIA">
      <formula>NOT(ISERROR(SEARCH("MEDIA",AU10)))</formula>
    </cfRule>
    <cfRule type="containsText" dxfId="931" priority="349" operator="containsText" text="BAJA">
      <formula>NOT(ISERROR(SEARCH("BAJA",AU10)))</formula>
    </cfRule>
    <cfRule type="cellIs" dxfId="930" priority="345" operator="between">
      <formula>0%</formula>
      <formula>25%</formula>
    </cfRule>
    <cfRule type="cellIs" dxfId="929" priority="344" operator="between">
      <formula>26%</formula>
      <formula>50%</formula>
    </cfRule>
    <cfRule type="cellIs" dxfId="928" priority="343" operator="between">
      <formula>51%</formula>
      <formula>75%</formula>
    </cfRule>
    <cfRule type="cellIs" dxfId="927" priority="342" operator="greaterThan">
      <formula>75%</formula>
    </cfRule>
  </conditionalFormatting>
  <conditionalFormatting sqref="AU15:AV24">
    <cfRule type="containsText" dxfId="926" priority="120" operator="containsText" text="BAJA">
      <formula>NOT(ISERROR(SEARCH("BAJA",AU15)))</formula>
    </cfRule>
    <cfRule type="containsText" dxfId="925" priority="121" operator="containsText" text="MEDIA">
      <formula>NOT(ISERROR(SEARCH("MEDIA",AU15)))</formula>
    </cfRule>
    <cfRule type="containsText" dxfId="924" priority="122" operator="containsText" text="ALTA">
      <formula>NOT(ISERROR(SEARCH("ALTA",AU15)))</formula>
    </cfRule>
  </conditionalFormatting>
  <conditionalFormatting sqref="AU25:AV27">
    <cfRule type="containsText" dxfId="923" priority="60" operator="containsText" text="ALTA">
      <formula>NOT(ISERROR(SEARCH("ALTA",AU25)))</formula>
    </cfRule>
  </conditionalFormatting>
  <conditionalFormatting sqref="AU30:AV30">
    <cfRule type="containsText" dxfId="922" priority="7" operator="containsText" text="ALTA">
      <formula>NOT(ISERROR(SEARCH("ALTA",AU30)))</formula>
    </cfRule>
    <cfRule type="containsText" dxfId="921" priority="6" operator="containsText" text="MEDIA">
      <formula>NOT(ISERROR(SEARCH("MEDIA",AU30)))</formula>
    </cfRule>
    <cfRule type="containsText" dxfId="920" priority="5" operator="containsText" text="BAJA">
      <formula>NOT(ISERROR(SEARCH("BAJA",AU30)))</formula>
    </cfRule>
  </conditionalFormatting>
  <conditionalFormatting sqref="AV9">
    <cfRule type="cellIs" dxfId="919" priority="373" operator="between">
      <formula>0%</formula>
      <formula>25%</formula>
    </cfRule>
    <cfRule type="cellIs" dxfId="918" priority="372" operator="between">
      <formula>26%</formula>
      <formula>50%</formula>
    </cfRule>
    <cfRule type="cellIs" dxfId="917" priority="370" operator="greaterThan">
      <formula>75%</formula>
    </cfRule>
    <cfRule type="cellIs" dxfId="916" priority="371" operator="between">
      <formula>51%</formula>
      <formula>75%</formula>
    </cfRule>
  </conditionalFormatting>
  <conditionalFormatting sqref="AV15:AV30">
    <cfRule type="cellIs" dxfId="915" priority="4" operator="between">
      <formula>0%</formula>
      <formula>25%</formula>
    </cfRule>
    <cfRule type="cellIs" dxfId="914" priority="3" operator="between">
      <formula>26%</formula>
      <formula>50%</formula>
    </cfRule>
    <cfRule type="cellIs" dxfId="913" priority="2" operator="between">
      <formula>51%</formula>
      <formula>75%</formula>
    </cfRule>
    <cfRule type="cellIs" dxfId="912" priority="1" operator="greaterThan">
      <formula>75%</formula>
    </cfRule>
  </conditionalFormatting>
  <conditionalFormatting sqref="AV28:AV29">
    <cfRule type="containsText" dxfId="911" priority="29" operator="containsText" text="ALTA">
      <formula>NOT(ISERROR(SEARCH("ALTA",AV28)))</formula>
    </cfRule>
    <cfRule type="containsText" dxfId="910" priority="28" operator="containsText" text="MEDIA">
      <formula>NOT(ISERROR(SEARCH("MEDIA",AV28)))</formula>
    </cfRule>
    <cfRule type="containsText" dxfId="909" priority="27" operator="containsText" text="BAJA">
      <formula>NOT(ISERROR(SEARCH("BAJA",AV28)))</formula>
    </cfRule>
  </conditionalFormatting>
  <conditionalFormatting sqref="BA20">
    <cfRule type="containsText" dxfId="908" priority="142" operator="containsText" text="BAJA">
      <formula>NOT(ISERROR(SEARCH("BAJA",BA20)))</formula>
    </cfRule>
    <cfRule type="containsText" dxfId="907" priority="143" operator="containsText" text="MEDIA">
      <formula>NOT(ISERROR(SEARCH("MEDIA",BA20)))</formula>
    </cfRule>
    <cfRule type="containsText" dxfId="906" priority="144" operator="containsText" text="ALTA">
      <formula>NOT(ISERROR(SEARCH("ALTA",BA20)))</formula>
    </cfRule>
  </conditionalFormatting>
  <dataValidations count="5">
    <dataValidation type="list" allowBlank="1" showInputMessage="1" showErrorMessage="1" sqref="A4:A5 AK4:AK10 A8:A12 A14:A18 AC11:AC14 AK15:AK16 AK18:AK30 A23 A25 A30">
      <formula1>"SI,NO"</formula1>
    </dataValidation>
    <dataValidation type="list" allowBlank="1" showInputMessage="1" showErrorMessage="1" sqref="AR4:AR10 AR15:AR16 AR18:AR30">
      <formula1>"Asignado,No Asignado"</formula1>
    </dataValidation>
    <dataValidation type="list" allowBlank="1" showInputMessage="1" showErrorMessage="1" sqref="AT4:AT10 AT15:AT16 AT18:AT27 AT30">
      <formula1>"Adecuado,Inadecuado"</formula1>
    </dataValidation>
    <dataValidation type="list" allowBlank="1" showInputMessage="1" showErrorMessage="1" sqref="AJ4:AJ10 AB11:AB14 AJ15:AJ16 AJ18:AJ27 AJ30">
      <formula1>"Confiable,No confiable"</formula1>
    </dataValidation>
    <dataValidation type="list" allowBlank="1" showInputMessage="1" showErrorMessage="1" sqref="AG4:AG10 Y11:Y14 AG15:AG27 AG30">
      <formula1>"Manual,Automático"</formula1>
    </dataValidation>
  </dataValidations>
  <hyperlinks>
    <hyperlink ref="BO4" r:id="rId1"/>
    <hyperlink ref="BR4" r:id="rId2"/>
    <hyperlink ref="BR5" r:id="rId3"/>
    <hyperlink ref="BR6" r:id="rId4"/>
    <hyperlink ref="BI10" r:id="rId5"/>
    <hyperlink ref="BI15" r:id="rId6"/>
    <hyperlink ref="BI16" r:id="rId7"/>
    <hyperlink ref="BI17" r:id="rId8"/>
    <hyperlink ref="BL15" r:id="rId9"/>
    <hyperlink ref="BL16" r:id="rId10"/>
    <hyperlink ref="BL17" r:id="rId11"/>
    <hyperlink ref="BO15" r:id="rId12"/>
    <hyperlink ref="BO16" r:id="rId13"/>
    <hyperlink ref="BO17" r:id="rId14"/>
    <hyperlink ref="BO24" r:id="rId15" display="https://loteriadbogota-my.sharepoint.com/:b:/g/personal/claudia_vega_loteriadebogota_com/EU4fByOMoNpNm4BBuQ5AmKMBCZIC0F_l7M_zmT3rD_MYow?e=0Yw4W3"/>
    <hyperlink ref="BR24" r:id="rId16"/>
    <hyperlink ref="BO25" r:id="rId17"/>
    <hyperlink ref="BR25" r:id="rId18"/>
    <hyperlink ref="BI28" r:id="rId19"/>
    <hyperlink ref="BR28" r:id="rId2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14:formula1>
            <xm:f>Listas!$M$2:$M$15</xm:f>
          </x14:formula1>
          <xm:sqref>B4:B5 B8:B9 B11:B12 B14:B18 B23 B30</xm:sqref>
        </x14:dataValidation>
        <x14:dataValidation type="list" allowBlank="1" showInputMessage="1" showErrorMessage="1">
          <x14:formula1>
            <xm:f>Listas!$Q$2:$Q$8</xm:f>
          </x14:formula1>
          <xm:sqref>J4:J5 J8:J9 J11:J15 J18 J23:J24 J28:J30</xm:sqref>
        </x14:dataValidation>
        <x14:dataValidation type="list" allowBlank="1" showInputMessage="1" showErrorMessage="1">
          <x14:formula1>
            <xm:f>Listas!$P$2:$P$7</xm:f>
          </x14:formula1>
          <xm:sqref>Q4:Q5 Q8:Q9 Q11:Q15 Q18 Q23:Q24 Q28:Q30</xm:sqref>
        </x14:dataValidation>
        <x14:dataValidation type="list" allowBlank="1" showInputMessage="1" showErrorMessage="1">
          <x14:formula1>
            <xm:f>Listas!$O$2:$O$7</xm:f>
          </x14:formula1>
          <xm:sqref>O4:O5 O8:O9 O11:O15 O18 O23:O24 O28:O30</xm:sqref>
        </x14:dataValidation>
        <x14:dataValidation type="list" allowBlank="1" showInputMessage="1" showErrorMessage="1">
          <x14:formula1>
            <xm:f>Listas!$N$2:$N$7</xm:f>
          </x14:formula1>
          <xm:sqref>M4:M5 M8:M9 M11:M15 M18 M23:M24 M28:M30</xm:sqref>
        </x14:dataValidation>
        <x14:dataValidation type="list" allowBlank="1" showInputMessage="1" showErrorMessage="1">
          <x14:formula1>
            <xm:f>Listas!$G$2:$G$11</xm:f>
          </x14:formula1>
          <xm:sqref>C4:C5 C8:C9 C11:C24 C30</xm:sqref>
        </x14:dataValidation>
        <x14:dataValidation type="list" allowBlank="1" showInputMessage="1" showErrorMessage="1">
          <x14:formula1>
            <xm:f>Listas!$C$2:$C$8</xm:f>
          </x14:formula1>
          <xm:sqref>E4:E5 E8:E9 E11:E12 E14:E18 E23 E28:E30</xm:sqref>
        </x14:dataValidation>
        <x14:dataValidation type="list" allowBlank="1" showInputMessage="1" showErrorMessage="1">
          <x14:formula1>
            <xm:f>Listas!$B$2:$B$7</xm:f>
          </x14:formula1>
          <xm:sqref>D4:D5 D8:D9 D11:D12 D14:D18 D23 D28:D30</xm:sqref>
        </x14:dataValidation>
        <x14:dataValidation type="list" allowBlank="1" showInputMessage="1" showErrorMessage="1">
          <x14:formula1>
            <xm:f>Listas!$K$2:$K$6</xm:f>
          </x14:formula1>
          <xm:sqref>S4:S5 S8:S9 S11:S17 S23:S24 S30</xm:sqref>
        </x14:dataValidation>
        <x14:dataValidation type="list" allowBlank="1" showInputMessage="1" showErrorMessage="1">
          <x14:formula1>
            <xm:f>Listas!$J$2:$J$6</xm:f>
          </x14:formula1>
          <xm:sqref>AX4:AX5 AX8:AX9 AX15 AX18 AX23 AX30</xm:sqref>
        </x14:dataValidation>
        <x14:dataValidation type="list" allowBlank="1" showInputMessage="1" showErrorMessage="1">
          <x14:formula1>
            <xm:f>Listas!$F$2:$F$4</xm:f>
          </x14:formula1>
          <xm:sqref>AE4:AE9 W11:W14 AE15:AE24 AE30</xm:sqref>
        </x14:dataValidation>
        <x14:dataValidation type="list" allowBlank="1" showInputMessage="1" showErrorMessage="1">
          <x14:formula1>
            <xm:f>Listas!$H$2:$H$3</xm:f>
          </x14:formula1>
          <xm:sqref>AM4:AM9 AE11:AE14 AM15:AM24 AM30</xm:sqref>
        </x14:dataValidation>
        <x14:dataValidation type="list" allowBlank="1" showInputMessage="1" showErrorMessage="1">
          <x14:formula1>
            <xm:f>Listas!$I$2:$I$3</xm:f>
          </x14:formula1>
          <xm:sqref>AO4:AO9 AO15:AO24 AO30</xm:sqref>
        </x14:dataValidation>
        <x14:dataValidation type="list" allowBlank="1" showInputMessage="1" showErrorMessage="1">
          <x14:formula1>
            <xm:f>Listas!$L$2:$L$5</xm:f>
          </x14:formula1>
          <xm:sqref>T4:T5 T8:T9 T11:T24 T30</xm:sqref>
        </x14:dataValidation>
        <x14:dataValidation type="list" allowBlank="1" showInputMessage="1" showErrorMessage="1">
          <x14:formula1>
            <xm:f>Listas!$K$2:$K$7</xm:f>
          </x14:formula1>
          <xm:sqref>S18:S22</xm:sqref>
        </x14:dataValidation>
        <x14:dataValidation type="list" allowBlank="1" showInputMessage="1" showErrorMessage="1">
          <x14:formula1>
            <xm:f>Listas!$L$2:$L$6</xm:f>
          </x14:formula1>
          <xm:sqref>T28:T29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9"/>
  <sheetViews>
    <sheetView topLeftCell="Z1" zoomScale="40" zoomScaleNormal="40" workbookViewId="0">
      <pane ySplit="3" topLeftCell="A7" activePane="bottomLeft" state="frozen"/>
      <selection activeCell="G4" sqref="G4:G13"/>
      <selection pane="bottomLeft" activeCell="AX7" sqref="AX7"/>
    </sheetView>
  </sheetViews>
  <sheetFormatPr baseColWidth="10" defaultColWidth="11.42578125" defaultRowHeight="15" customHeight="1"/>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47" width="21.85546875" style="2" customWidth="1"/>
    <col min="48" max="48" width="30.42578125" style="1" customWidth="1"/>
    <col min="49" max="49" width="35.28515625" style="1" customWidth="1"/>
    <col min="50" max="226" width="11.5703125" style="1"/>
    <col min="227" max="227" width="21.85546875" style="1" customWidth="1"/>
    <col min="228" max="228" width="13.85546875" style="1" customWidth="1"/>
    <col min="229" max="229" width="38.7109375" style="1" customWidth="1"/>
    <col min="230" max="230" width="3" style="1" bestFit="1" customWidth="1"/>
    <col min="231" max="231" width="32.28515625" style="1" customWidth="1"/>
    <col min="232" max="232" width="46.28515625" style="1" customWidth="1"/>
    <col min="233" max="233" width="19" style="1" customWidth="1"/>
    <col min="234" max="234" width="0" style="1" hidden="1" customWidth="1"/>
    <col min="235" max="235" width="17.7109375" style="1" customWidth="1"/>
    <col min="236" max="236" width="0" style="1" hidden="1" customWidth="1"/>
    <col min="237" max="237" width="22.28515625" style="1" customWidth="1"/>
    <col min="238" max="238" width="5.28515625" style="1" customWidth="1"/>
    <col min="239" max="239" width="36.28515625" style="1" customWidth="1"/>
    <col min="240" max="240" width="5.7109375" style="1" customWidth="1"/>
    <col min="241" max="241" width="0" style="1" hidden="1" customWidth="1"/>
    <col min="242" max="242" width="20.7109375" style="1" customWidth="1"/>
    <col min="243" max="243" width="4.85546875" style="1" customWidth="1"/>
    <col min="244" max="244" width="0" style="1" hidden="1" customWidth="1"/>
    <col min="245" max="245" width="24.7109375" style="1" customWidth="1"/>
    <col min="246" max="246" width="12.28515625" style="1" customWidth="1"/>
    <col min="247" max="247" width="0" style="1" hidden="1" customWidth="1"/>
    <col min="248" max="248" width="3.42578125" style="1" customWidth="1"/>
    <col min="249" max="249" width="0" style="1" hidden="1" customWidth="1"/>
    <col min="250" max="250" width="17.7109375" style="1" customWidth="1"/>
    <col min="251" max="251" width="3.42578125" style="1" customWidth="1"/>
    <col min="252" max="252" width="0" style="1" hidden="1" customWidth="1"/>
    <col min="253" max="253" width="23.7109375" style="1" customWidth="1"/>
    <col min="254" max="254" width="10" style="1" customWidth="1"/>
    <col min="255" max="255" width="0" style="1" hidden="1" customWidth="1"/>
    <col min="256" max="257" width="14.7109375" style="1" customWidth="1"/>
    <col min="258" max="258" width="12.85546875" style="1" customWidth="1"/>
    <col min="259" max="259" width="3.28515625" style="1" customWidth="1"/>
    <col min="260" max="260" width="30.28515625" style="1" customWidth="1"/>
    <col min="261" max="261" width="5" style="1" customWidth="1"/>
    <col min="262" max="262" width="0" style="1" hidden="1" customWidth="1"/>
    <col min="263" max="263" width="14.28515625" style="1" customWidth="1"/>
    <col min="264" max="264" width="5.7109375" style="1" customWidth="1"/>
    <col min="265" max="265" width="0" style="1" hidden="1" customWidth="1"/>
    <col min="266" max="266" width="17.28515625" style="1" customWidth="1"/>
    <col min="267" max="267" width="12.7109375" style="1" customWidth="1"/>
    <col min="268" max="268" width="0" style="1" hidden="1" customWidth="1"/>
    <col min="269" max="269" width="5.28515625" style="1" customWidth="1"/>
    <col min="270" max="270" width="0" style="1" hidden="1" customWidth="1"/>
    <col min="271" max="271" width="17" style="1" customWidth="1"/>
    <col min="272" max="272" width="6.28515625" style="1" customWidth="1"/>
    <col min="273" max="273" width="0" style="1" hidden="1" customWidth="1"/>
    <col min="274" max="274" width="14.28515625" style="1" customWidth="1"/>
    <col min="275" max="275" width="7.5703125" style="1" customWidth="1"/>
    <col min="276" max="276" width="0" style="1" hidden="1" customWidth="1"/>
    <col min="277" max="278" width="14.28515625" style="1" customWidth="1"/>
    <col min="279" max="279" width="20.85546875" style="1" customWidth="1"/>
    <col min="280" max="280" width="14.42578125" style="1" customWidth="1"/>
    <col min="281" max="281" width="15" style="1" customWidth="1"/>
    <col min="282" max="282" width="2.7109375" style="1" customWidth="1"/>
    <col min="283" max="283" width="11.7109375" style="1" customWidth="1"/>
    <col min="284" max="284" width="11.5703125" style="1" customWidth="1"/>
    <col min="285" max="285" width="2.28515625" style="1" customWidth="1"/>
    <col min="286" max="286" width="41" style="1" customWidth="1"/>
    <col min="287" max="287" width="14.28515625" style="1" customWidth="1"/>
    <col min="288" max="289" width="11.5703125" style="1" customWidth="1"/>
    <col min="290" max="290" width="21.85546875" style="1" customWidth="1"/>
    <col min="291" max="482" width="11.5703125" style="1"/>
    <col min="483" max="483" width="21.85546875" style="1" customWidth="1"/>
    <col min="484" max="484" width="13.85546875" style="1" customWidth="1"/>
    <col min="485" max="485" width="38.7109375" style="1" customWidth="1"/>
    <col min="486" max="486" width="3" style="1" bestFit="1" customWidth="1"/>
    <col min="487" max="487" width="32.28515625" style="1" customWidth="1"/>
    <col min="488" max="488" width="46.28515625" style="1" customWidth="1"/>
    <col min="489" max="489" width="19" style="1" customWidth="1"/>
    <col min="490" max="490" width="0" style="1" hidden="1" customWidth="1"/>
    <col min="491" max="491" width="17.7109375" style="1" customWidth="1"/>
    <col min="492" max="492" width="0" style="1" hidden="1" customWidth="1"/>
    <col min="493" max="493" width="22.28515625" style="1" customWidth="1"/>
    <col min="494" max="494" width="5.28515625" style="1" customWidth="1"/>
    <col min="495" max="495" width="36.28515625" style="1" customWidth="1"/>
    <col min="496" max="496" width="5.7109375" style="1" customWidth="1"/>
    <col min="497" max="497" width="0" style="1" hidden="1" customWidth="1"/>
    <col min="498" max="498" width="20.7109375" style="1" customWidth="1"/>
    <col min="499" max="499" width="4.85546875" style="1" customWidth="1"/>
    <col min="500" max="500" width="0" style="1" hidden="1" customWidth="1"/>
    <col min="501" max="501" width="24.7109375" style="1" customWidth="1"/>
    <col min="502" max="502" width="12.28515625" style="1" customWidth="1"/>
    <col min="503" max="503" width="0" style="1" hidden="1" customWidth="1"/>
    <col min="504" max="504" width="3.42578125" style="1" customWidth="1"/>
    <col min="505" max="505" width="0" style="1" hidden="1" customWidth="1"/>
    <col min="506" max="506" width="17.7109375" style="1" customWidth="1"/>
    <col min="507" max="507" width="3.42578125" style="1" customWidth="1"/>
    <col min="508" max="508" width="0" style="1" hidden="1" customWidth="1"/>
    <col min="509" max="509" width="23.7109375" style="1" customWidth="1"/>
    <col min="510" max="510" width="10" style="1" customWidth="1"/>
    <col min="511" max="511" width="0" style="1" hidden="1" customWidth="1"/>
    <col min="512" max="513" width="14.7109375" style="1" customWidth="1"/>
    <col min="514" max="514" width="12.85546875" style="1" customWidth="1"/>
    <col min="515" max="515" width="3.28515625" style="1" customWidth="1"/>
    <col min="516" max="516" width="30.28515625" style="1" customWidth="1"/>
    <col min="517" max="517" width="5" style="1" customWidth="1"/>
    <col min="518" max="518" width="0" style="1" hidden="1" customWidth="1"/>
    <col min="519" max="519" width="14.28515625" style="1" customWidth="1"/>
    <col min="520" max="520" width="5.7109375" style="1" customWidth="1"/>
    <col min="521" max="521" width="0" style="1" hidden="1" customWidth="1"/>
    <col min="522" max="522" width="17.28515625" style="1" customWidth="1"/>
    <col min="523" max="523" width="12.7109375" style="1" customWidth="1"/>
    <col min="524" max="524" width="0" style="1" hidden="1" customWidth="1"/>
    <col min="525" max="525" width="5.28515625" style="1" customWidth="1"/>
    <col min="526" max="526" width="0" style="1" hidden="1" customWidth="1"/>
    <col min="527" max="527" width="17" style="1" customWidth="1"/>
    <col min="528" max="528" width="6.28515625" style="1" customWidth="1"/>
    <col min="529" max="529" width="0" style="1" hidden="1" customWidth="1"/>
    <col min="530" max="530" width="14.28515625" style="1" customWidth="1"/>
    <col min="531" max="531" width="7.5703125" style="1" customWidth="1"/>
    <col min="532" max="532" width="0" style="1" hidden="1" customWidth="1"/>
    <col min="533" max="534" width="14.28515625" style="1" customWidth="1"/>
    <col min="535" max="535" width="20.85546875" style="1" customWidth="1"/>
    <col min="536" max="536" width="14.42578125" style="1" customWidth="1"/>
    <col min="537" max="537" width="15" style="1" customWidth="1"/>
    <col min="538" max="538" width="2.7109375" style="1" customWidth="1"/>
    <col min="539" max="539" width="11.7109375" style="1" customWidth="1"/>
    <col min="540" max="540" width="11.5703125" style="1" customWidth="1"/>
    <col min="541" max="541" width="2.28515625" style="1" customWidth="1"/>
    <col min="542" max="542" width="41" style="1" customWidth="1"/>
    <col min="543" max="543" width="14.28515625" style="1" customWidth="1"/>
    <col min="544" max="545" width="11.5703125" style="1" customWidth="1"/>
    <col min="546" max="546" width="21.85546875" style="1" customWidth="1"/>
    <col min="547" max="738" width="11.5703125" style="1"/>
    <col min="739" max="739" width="21.85546875" style="1" customWidth="1"/>
    <col min="740" max="740" width="13.85546875" style="1" customWidth="1"/>
    <col min="741" max="741" width="38.7109375" style="1" customWidth="1"/>
    <col min="742" max="742" width="3" style="1" bestFit="1" customWidth="1"/>
    <col min="743" max="743" width="32.28515625" style="1" customWidth="1"/>
    <col min="744" max="744" width="46.28515625" style="1" customWidth="1"/>
    <col min="745" max="745" width="19" style="1" customWidth="1"/>
    <col min="746" max="746" width="0" style="1" hidden="1" customWidth="1"/>
    <col min="747" max="747" width="17.7109375" style="1" customWidth="1"/>
    <col min="748" max="748" width="0" style="1" hidden="1" customWidth="1"/>
    <col min="749" max="749" width="22.28515625" style="1" customWidth="1"/>
    <col min="750" max="750" width="5.28515625" style="1" customWidth="1"/>
    <col min="751" max="751" width="36.28515625" style="1" customWidth="1"/>
    <col min="752" max="752" width="5.7109375" style="1" customWidth="1"/>
    <col min="753" max="753" width="0" style="1" hidden="1" customWidth="1"/>
    <col min="754" max="754" width="20.7109375" style="1" customWidth="1"/>
    <col min="755" max="755" width="4.85546875" style="1" customWidth="1"/>
    <col min="756" max="756" width="0" style="1" hidden="1" customWidth="1"/>
    <col min="757" max="757" width="24.7109375" style="1" customWidth="1"/>
    <col min="758" max="758" width="12.28515625" style="1" customWidth="1"/>
    <col min="759" max="759" width="0" style="1" hidden="1" customWidth="1"/>
    <col min="760" max="760" width="3.42578125" style="1" customWidth="1"/>
    <col min="761" max="761" width="0" style="1" hidden="1" customWidth="1"/>
    <col min="762" max="762" width="17.7109375" style="1" customWidth="1"/>
    <col min="763" max="763" width="3.42578125" style="1" customWidth="1"/>
    <col min="764" max="764" width="0" style="1" hidden="1" customWidth="1"/>
    <col min="765" max="765" width="23.7109375" style="1" customWidth="1"/>
    <col min="766" max="766" width="10" style="1" customWidth="1"/>
    <col min="767" max="767" width="0" style="1" hidden="1" customWidth="1"/>
    <col min="768" max="769" width="14.7109375" style="1" customWidth="1"/>
    <col min="770" max="770" width="12.85546875" style="1" customWidth="1"/>
    <col min="771" max="771" width="3.28515625" style="1" customWidth="1"/>
    <col min="772" max="772" width="30.28515625" style="1" customWidth="1"/>
    <col min="773" max="773" width="5" style="1" customWidth="1"/>
    <col min="774" max="774" width="0" style="1" hidden="1" customWidth="1"/>
    <col min="775" max="775" width="14.28515625" style="1" customWidth="1"/>
    <col min="776" max="776" width="5.7109375" style="1" customWidth="1"/>
    <col min="777" max="777" width="0" style="1" hidden="1" customWidth="1"/>
    <col min="778" max="778" width="17.28515625" style="1" customWidth="1"/>
    <col min="779" max="779" width="12.7109375" style="1" customWidth="1"/>
    <col min="780" max="780" width="0" style="1" hidden="1" customWidth="1"/>
    <col min="781" max="781" width="5.28515625" style="1" customWidth="1"/>
    <col min="782" max="782" width="0" style="1" hidden="1" customWidth="1"/>
    <col min="783" max="783" width="17" style="1" customWidth="1"/>
    <col min="784" max="784" width="6.28515625" style="1" customWidth="1"/>
    <col min="785" max="785" width="0" style="1" hidden="1" customWidth="1"/>
    <col min="786" max="786" width="14.28515625" style="1" customWidth="1"/>
    <col min="787" max="787" width="7.5703125" style="1" customWidth="1"/>
    <col min="788" max="788" width="0" style="1" hidden="1" customWidth="1"/>
    <col min="789" max="790" width="14.28515625" style="1" customWidth="1"/>
    <col min="791" max="791" width="20.85546875" style="1" customWidth="1"/>
    <col min="792" max="792" width="14.42578125" style="1" customWidth="1"/>
    <col min="793" max="793" width="15" style="1" customWidth="1"/>
    <col min="794" max="794" width="2.7109375" style="1" customWidth="1"/>
    <col min="795" max="795" width="11.7109375" style="1" customWidth="1"/>
    <col min="796" max="796" width="11.5703125" style="1" customWidth="1"/>
    <col min="797" max="797" width="2.28515625" style="1" customWidth="1"/>
    <col min="798" max="798" width="41" style="1" customWidth="1"/>
    <col min="799" max="799" width="14.28515625" style="1" customWidth="1"/>
    <col min="800" max="801" width="11.5703125" style="1" customWidth="1"/>
    <col min="802" max="802" width="21.85546875" style="1" customWidth="1"/>
    <col min="803" max="994" width="11.5703125" style="1"/>
    <col min="995" max="995" width="21.85546875" style="1" customWidth="1"/>
    <col min="996" max="996" width="13.85546875" style="1" customWidth="1"/>
    <col min="997" max="997" width="38.7109375" style="1" customWidth="1"/>
    <col min="998" max="998" width="3" style="1" bestFit="1" customWidth="1"/>
    <col min="999" max="999" width="32.28515625" style="1" customWidth="1"/>
    <col min="1000" max="1000" width="46.28515625" style="1" customWidth="1"/>
    <col min="1001" max="1001" width="19" style="1" customWidth="1"/>
    <col min="1002" max="1002" width="0" style="1" hidden="1" customWidth="1"/>
    <col min="1003" max="1003" width="17.7109375" style="1" customWidth="1"/>
    <col min="1004" max="1004" width="0" style="1" hidden="1" customWidth="1"/>
    <col min="1005" max="1005" width="22.28515625" style="1" customWidth="1"/>
    <col min="1006" max="1006" width="5.28515625" style="1" customWidth="1"/>
    <col min="1007" max="1007" width="36.28515625" style="1" customWidth="1"/>
    <col min="1008" max="1008" width="5.7109375" style="1" customWidth="1"/>
    <col min="1009" max="1009" width="0" style="1" hidden="1" customWidth="1"/>
    <col min="1010" max="1010" width="20.7109375" style="1" customWidth="1"/>
    <col min="1011" max="1011" width="4.85546875" style="1" customWidth="1"/>
    <col min="1012" max="1012" width="0" style="1" hidden="1" customWidth="1"/>
    <col min="1013" max="1013" width="24.7109375" style="1" customWidth="1"/>
    <col min="1014" max="1014" width="12.28515625" style="1" customWidth="1"/>
    <col min="1015" max="1015" width="0" style="1" hidden="1" customWidth="1"/>
    <col min="1016" max="1016" width="3.42578125" style="1" customWidth="1"/>
    <col min="1017" max="1017" width="0" style="1" hidden="1" customWidth="1"/>
    <col min="1018" max="1018" width="17.7109375" style="1" customWidth="1"/>
    <col min="1019" max="1019" width="3.42578125" style="1" customWidth="1"/>
    <col min="1020" max="1020" width="0" style="1" hidden="1" customWidth="1"/>
    <col min="1021" max="1021" width="23.7109375" style="1" customWidth="1"/>
    <col min="1022" max="1022" width="10" style="1" customWidth="1"/>
    <col min="1023" max="1023" width="0" style="1" hidden="1" customWidth="1"/>
    <col min="1024" max="1025" width="14.7109375" style="1" customWidth="1"/>
    <col min="1026" max="1026" width="12.85546875" style="1" customWidth="1"/>
    <col min="1027" max="1027" width="3.28515625" style="1" customWidth="1"/>
    <col min="1028" max="1028" width="30.28515625" style="1" customWidth="1"/>
    <col min="1029" max="1029" width="5" style="1" customWidth="1"/>
    <col min="1030" max="1030" width="0" style="1" hidden="1" customWidth="1"/>
    <col min="1031" max="1031" width="14.28515625" style="1" customWidth="1"/>
    <col min="1032" max="1032" width="5.7109375" style="1" customWidth="1"/>
    <col min="1033" max="1033" width="0" style="1" hidden="1" customWidth="1"/>
    <col min="1034" max="1034" width="17.28515625" style="1" customWidth="1"/>
    <col min="1035" max="1035" width="12.7109375" style="1" customWidth="1"/>
    <col min="1036" max="1036" width="0" style="1" hidden="1" customWidth="1"/>
    <col min="1037" max="1037" width="5.28515625" style="1" customWidth="1"/>
    <col min="1038" max="1038" width="0" style="1" hidden="1" customWidth="1"/>
    <col min="1039" max="1039" width="17" style="1" customWidth="1"/>
    <col min="1040" max="1040" width="6.28515625" style="1" customWidth="1"/>
    <col min="1041" max="1041" width="0" style="1" hidden="1" customWidth="1"/>
    <col min="1042" max="1042" width="14.28515625" style="1" customWidth="1"/>
    <col min="1043" max="1043" width="7.5703125" style="1" customWidth="1"/>
    <col min="1044" max="1044" width="0" style="1" hidden="1" customWidth="1"/>
    <col min="1045" max="1046" width="14.28515625" style="1" customWidth="1"/>
    <col min="1047" max="1047" width="20.85546875" style="1" customWidth="1"/>
    <col min="1048" max="1048" width="14.42578125" style="1" customWidth="1"/>
    <col min="1049" max="1049" width="15" style="1" customWidth="1"/>
    <col min="1050" max="1050" width="2.7109375" style="1" customWidth="1"/>
    <col min="1051" max="1051" width="11.7109375" style="1" customWidth="1"/>
    <col min="1052" max="1052" width="11.5703125" style="1" customWidth="1"/>
    <col min="1053" max="1053" width="2.28515625" style="1" customWidth="1"/>
    <col min="1054" max="1054" width="41" style="1" customWidth="1"/>
    <col min="1055" max="1055" width="14.28515625" style="1" customWidth="1"/>
    <col min="1056" max="1057" width="11.5703125" style="1" customWidth="1"/>
    <col min="1058" max="1058" width="21.85546875" style="1" customWidth="1"/>
    <col min="1059" max="1250" width="11.5703125" style="1"/>
    <col min="1251" max="1251" width="21.85546875" style="1" customWidth="1"/>
    <col min="1252" max="1252" width="13.85546875" style="1" customWidth="1"/>
    <col min="1253" max="1253" width="38.7109375" style="1" customWidth="1"/>
    <col min="1254" max="1254" width="3" style="1" bestFit="1" customWidth="1"/>
    <col min="1255" max="1255" width="32.28515625" style="1" customWidth="1"/>
    <col min="1256" max="1256" width="46.28515625" style="1" customWidth="1"/>
    <col min="1257" max="1257" width="19" style="1" customWidth="1"/>
    <col min="1258" max="1258" width="0" style="1" hidden="1" customWidth="1"/>
    <col min="1259" max="1259" width="17.7109375" style="1" customWidth="1"/>
    <col min="1260" max="1260" width="0" style="1" hidden="1" customWidth="1"/>
    <col min="1261" max="1261" width="22.28515625" style="1" customWidth="1"/>
    <col min="1262" max="1262" width="5.28515625" style="1" customWidth="1"/>
    <col min="1263" max="1263" width="36.28515625" style="1" customWidth="1"/>
    <col min="1264" max="1264" width="5.7109375" style="1" customWidth="1"/>
    <col min="1265" max="1265" width="0" style="1" hidden="1" customWidth="1"/>
    <col min="1266" max="1266" width="20.7109375" style="1" customWidth="1"/>
    <col min="1267" max="1267" width="4.85546875" style="1" customWidth="1"/>
    <col min="1268" max="1268" width="0" style="1" hidden="1" customWidth="1"/>
    <col min="1269" max="1269" width="24.7109375" style="1" customWidth="1"/>
    <col min="1270" max="1270" width="12.28515625" style="1" customWidth="1"/>
    <col min="1271" max="1271" width="0" style="1" hidden="1" customWidth="1"/>
    <col min="1272" max="1272" width="3.42578125" style="1" customWidth="1"/>
    <col min="1273" max="1273" width="0" style="1" hidden="1" customWidth="1"/>
    <col min="1274" max="1274" width="17.7109375" style="1" customWidth="1"/>
    <col min="1275" max="1275" width="3.42578125" style="1" customWidth="1"/>
    <col min="1276" max="1276" width="0" style="1" hidden="1" customWidth="1"/>
    <col min="1277" max="1277" width="23.7109375" style="1" customWidth="1"/>
    <col min="1278" max="1278" width="10" style="1" customWidth="1"/>
    <col min="1279" max="1279" width="0" style="1" hidden="1" customWidth="1"/>
    <col min="1280" max="1281" width="14.7109375" style="1" customWidth="1"/>
    <col min="1282" max="1282" width="12.85546875" style="1" customWidth="1"/>
    <col min="1283" max="1283" width="3.28515625" style="1" customWidth="1"/>
    <col min="1284" max="1284" width="30.28515625" style="1" customWidth="1"/>
    <col min="1285" max="1285" width="5" style="1" customWidth="1"/>
    <col min="1286" max="1286" width="0" style="1" hidden="1" customWidth="1"/>
    <col min="1287" max="1287" width="14.28515625" style="1" customWidth="1"/>
    <col min="1288" max="1288" width="5.7109375" style="1" customWidth="1"/>
    <col min="1289" max="1289" width="0" style="1" hidden="1" customWidth="1"/>
    <col min="1290" max="1290" width="17.28515625" style="1" customWidth="1"/>
    <col min="1291" max="1291" width="12.7109375" style="1" customWidth="1"/>
    <col min="1292" max="1292" width="0" style="1" hidden="1" customWidth="1"/>
    <col min="1293" max="1293" width="5.28515625" style="1" customWidth="1"/>
    <col min="1294" max="1294" width="0" style="1" hidden="1" customWidth="1"/>
    <col min="1295" max="1295" width="17" style="1" customWidth="1"/>
    <col min="1296" max="1296" width="6.28515625" style="1" customWidth="1"/>
    <col min="1297" max="1297" width="0" style="1" hidden="1" customWidth="1"/>
    <col min="1298" max="1298" width="14.28515625" style="1" customWidth="1"/>
    <col min="1299" max="1299" width="7.5703125" style="1" customWidth="1"/>
    <col min="1300" max="1300" width="0" style="1" hidden="1" customWidth="1"/>
    <col min="1301" max="1302" width="14.28515625" style="1" customWidth="1"/>
    <col min="1303" max="1303" width="20.85546875" style="1" customWidth="1"/>
    <col min="1304" max="1304" width="14.42578125" style="1" customWidth="1"/>
    <col min="1305" max="1305" width="15" style="1" customWidth="1"/>
    <col min="1306" max="1306" width="2.7109375" style="1" customWidth="1"/>
    <col min="1307" max="1307" width="11.7109375" style="1" customWidth="1"/>
    <col min="1308" max="1308" width="11.5703125" style="1" customWidth="1"/>
    <col min="1309" max="1309" width="2.28515625" style="1" customWidth="1"/>
    <col min="1310" max="1310" width="41" style="1" customWidth="1"/>
    <col min="1311" max="1311" width="14.28515625" style="1" customWidth="1"/>
    <col min="1312" max="1313" width="11.5703125" style="1" customWidth="1"/>
    <col min="1314" max="1314" width="21.85546875" style="1" customWidth="1"/>
    <col min="1315" max="1506" width="11.5703125" style="1"/>
    <col min="1507" max="1507" width="21.85546875" style="1" customWidth="1"/>
    <col min="1508" max="1508" width="13.85546875" style="1" customWidth="1"/>
    <col min="1509" max="1509" width="38.7109375" style="1" customWidth="1"/>
    <col min="1510" max="1510" width="3" style="1" bestFit="1" customWidth="1"/>
    <col min="1511" max="1511" width="32.28515625" style="1" customWidth="1"/>
    <col min="1512" max="1512" width="46.28515625" style="1" customWidth="1"/>
    <col min="1513" max="1513" width="19" style="1" customWidth="1"/>
    <col min="1514" max="1514" width="0" style="1" hidden="1" customWidth="1"/>
    <col min="1515" max="1515" width="17.7109375" style="1" customWidth="1"/>
    <col min="1516" max="1516" width="0" style="1" hidden="1" customWidth="1"/>
    <col min="1517" max="1517" width="22.28515625" style="1" customWidth="1"/>
    <col min="1518" max="1518" width="5.28515625" style="1" customWidth="1"/>
    <col min="1519" max="1519" width="36.28515625" style="1" customWidth="1"/>
    <col min="1520" max="1520" width="5.7109375" style="1" customWidth="1"/>
    <col min="1521" max="1521" width="0" style="1" hidden="1" customWidth="1"/>
    <col min="1522" max="1522" width="20.7109375" style="1" customWidth="1"/>
    <col min="1523" max="1523" width="4.85546875" style="1" customWidth="1"/>
    <col min="1524" max="1524" width="0" style="1" hidden="1" customWidth="1"/>
    <col min="1525" max="1525" width="24.7109375" style="1" customWidth="1"/>
    <col min="1526" max="1526" width="12.28515625" style="1" customWidth="1"/>
    <col min="1527" max="1527" width="0" style="1" hidden="1" customWidth="1"/>
    <col min="1528" max="1528" width="3.42578125" style="1" customWidth="1"/>
    <col min="1529" max="1529" width="0" style="1" hidden="1" customWidth="1"/>
    <col min="1530" max="1530" width="17.7109375" style="1" customWidth="1"/>
    <col min="1531" max="1531" width="3.42578125" style="1" customWidth="1"/>
    <col min="1532" max="1532" width="0" style="1" hidden="1" customWidth="1"/>
    <col min="1533" max="1533" width="23.7109375" style="1" customWidth="1"/>
    <col min="1534" max="1534" width="10" style="1" customWidth="1"/>
    <col min="1535" max="1535" width="0" style="1" hidden="1" customWidth="1"/>
    <col min="1536" max="1537" width="14.7109375" style="1" customWidth="1"/>
    <col min="1538" max="1538" width="12.85546875" style="1" customWidth="1"/>
    <col min="1539" max="1539" width="3.28515625" style="1" customWidth="1"/>
    <col min="1540" max="1540" width="30.28515625" style="1" customWidth="1"/>
    <col min="1541" max="1541" width="5" style="1" customWidth="1"/>
    <col min="1542" max="1542" width="0" style="1" hidden="1" customWidth="1"/>
    <col min="1543" max="1543" width="14.28515625" style="1" customWidth="1"/>
    <col min="1544" max="1544" width="5.7109375" style="1" customWidth="1"/>
    <col min="1545" max="1545" width="0" style="1" hidden="1" customWidth="1"/>
    <col min="1546" max="1546" width="17.28515625" style="1" customWidth="1"/>
    <col min="1547" max="1547" width="12.7109375" style="1" customWidth="1"/>
    <col min="1548" max="1548" width="0" style="1" hidden="1" customWidth="1"/>
    <col min="1549" max="1549" width="5.28515625" style="1" customWidth="1"/>
    <col min="1550" max="1550" width="0" style="1" hidden="1" customWidth="1"/>
    <col min="1551" max="1551" width="17" style="1" customWidth="1"/>
    <col min="1552" max="1552" width="6.28515625" style="1" customWidth="1"/>
    <col min="1553" max="1553" width="0" style="1" hidden="1" customWidth="1"/>
    <col min="1554" max="1554" width="14.28515625" style="1" customWidth="1"/>
    <col min="1555" max="1555" width="7.5703125" style="1" customWidth="1"/>
    <col min="1556" max="1556" width="0" style="1" hidden="1" customWidth="1"/>
    <col min="1557" max="1558" width="14.28515625" style="1" customWidth="1"/>
    <col min="1559" max="1559" width="20.85546875" style="1" customWidth="1"/>
    <col min="1560" max="1560" width="14.42578125" style="1" customWidth="1"/>
    <col min="1561" max="1561" width="15" style="1" customWidth="1"/>
    <col min="1562" max="1562" width="2.7109375" style="1" customWidth="1"/>
    <col min="1563" max="1563" width="11.7109375" style="1" customWidth="1"/>
    <col min="1564" max="1564" width="11.5703125" style="1" customWidth="1"/>
    <col min="1565" max="1565" width="2.28515625" style="1" customWidth="1"/>
    <col min="1566" max="1566" width="41" style="1" customWidth="1"/>
    <col min="1567" max="1567" width="14.28515625" style="1" customWidth="1"/>
    <col min="1568" max="1569" width="11.5703125" style="1" customWidth="1"/>
    <col min="1570" max="1570" width="21.85546875" style="1" customWidth="1"/>
    <col min="1571" max="1762" width="11.5703125" style="1"/>
    <col min="1763" max="1763" width="21.85546875" style="1" customWidth="1"/>
    <col min="1764" max="1764" width="13.85546875" style="1" customWidth="1"/>
    <col min="1765" max="1765" width="38.7109375" style="1" customWidth="1"/>
    <col min="1766" max="1766" width="3" style="1" bestFit="1" customWidth="1"/>
    <col min="1767" max="1767" width="32.28515625" style="1" customWidth="1"/>
    <col min="1768" max="1768" width="46.28515625" style="1" customWidth="1"/>
    <col min="1769" max="1769" width="19" style="1" customWidth="1"/>
    <col min="1770" max="1770" width="0" style="1" hidden="1" customWidth="1"/>
    <col min="1771" max="1771" width="17.7109375" style="1" customWidth="1"/>
    <col min="1772" max="1772" width="0" style="1" hidden="1" customWidth="1"/>
    <col min="1773" max="1773" width="22.28515625" style="1" customWidth="1"/>
    <col min="1774" max="1774" width="5.28515625" style="1" customWidth="1"/>
    <col min="1775" max="1775" width="36.28515625" style="1" customWidth="1"/>
    <col min="1776" max="1776" width="5.7109375" style="1" customWidth="1"/>
    <col min="1777" max="1777" width="0" style="1" hidden="1" customWidth="1"/>
    <col min="1778" max="1778" width="20.7109375" style="1" customWidth="1"/>
    <col min="1779" max="1779" width="4.85546875" style="1" customWidth="1"/>
    <col min="1780" max="1780" width="0" style="1" hidden="1" customWidth="1"/>
    <col min="1781" max="1781" width="24.7109375" style="1" customWidth="1"/>
    <col min="1782" max="1782" width="12.28515625" style="1" customWidth="1"/>
    <col min="1783" max="1783" width="0" style="1" hidden="1" customWidth="1"/>
    <col min="1784" max="1784" width="3.42578125" style="1" customWidth="1"/>
    <col min="1785" max="1785" width="0" style="1" hidden="1" customWidth="1"/>
    <col min="1786" max="1786" width="17.7109375" style="1" customWidth="1"/>
    <col min="1787" max="1787" width="3.42578125" style="1" customWidth="1"/>
    <col min="1788" max="1788" width="0" style="1" hidden="1" customWidth="1"/>
    <col min="1789" max="1789" width="23.7109375" style="1" customWidth="1"/>
    <col min="1790" max="1790" width="10" style="1" customWidth="1"/>
    <col min="1791" max="1791" width="0" style="1" hidden="1" customWidth="1"/>
    <col min="1792" max="1793" width="14.7109375" style="1" customWidth="1"/>
    <col min="1794" max="1794" width="12.85546875" style="1" customWidth="1"/>
    <col min="1795" max="1795" width="3.28515625" style="1" customWidth="1"/>
    <col min="1796" max="1796" width="30.28515625" style="1" customWidth="1"/>
    <col min="1797" max="1797" width="5" style="1" customWidth="1"/>
    <col min="1798" max="1798" width="0" style="1" hidden="1" customWidth="1"/>
    <col min="1799" max="1799" width="14.28515625" style="1" customWidth="1"/>
    <col min="1800" max="1800" width="5.7109375" style="1" customWidth="1"/>
    <col min="1801" max="1801" width="0" style="1" hidden="1" customWidth="1"/>
    <col min="1802" max="1802" width="17.28515625" style="1" customWidth="1"/>
    <col min="1803" max="1803" width="12.7109375" style="1" customWidth="1"/>
    <col min="1804" max="1804" width="0" style="1" hidden="1" customWidth="1"/>
    <col min="1805" max="1805" width="5.28515625" style="1" customWidth="1"/>
    <col min="1806" max="1806" width="0" style="1" hidden="1" customWidth="1"/>
    <col min="1807" max="1807" width="17" style="1" customWidth="1"/>
    <col min="1808" max="1808" width="6.28515625" style="1" customWidth="1"/>
    <col min="1809" max="1809" width="0" style="1" hidden="1" customWidth="1"/>
    <col min="1810" max="1810" width="14.28515625" style="1" customWidth="1"/>
    <col min="1811" max="1811" width="7.5703125" style="1" customWidth="1"/>
    <col min="1812" max="1812" width="0" style="1" hidden="1" customWidth="1"/>
    <col min="1813" max="1814" width="14.28515625" style="1" customWidth="1"/>
    <col min="1815" max="1815" width="20.85546875" style="1" customWidth="1"/>
    <col min="1816" max="1816" width="14.42578125" style="1" customWidth="1"/>
    <col min="1817" max="1817" width="15" style="1" customWidth="1"/>
    <col min="1818" max="1818" width="2.7109375" style="1" customWidth="1"/>
    <col min="1819" max="1819" width="11.7109375" style="1" customWidth="1"/>
    <col min="1820" max="1820" width="11.5703125" style="1" customWidth="1"/>
    <col min="1821" max="1821" width="2.28515625" style="1" customWidth="1"/>
    <col min="1822" max="1822" width="41" style="1" customWidth="1"/>
    <col min="1823" max="1823" width="14.28515625" style="1" customWidth="1"/>
    <col min="1824" max="1825" width="11.5703125" style="1" customWidth="1"/>
    <col min="1826" max="1826" width="21.85546875" style="1" customWidth="1"/>
    <col min="1827" max="2018" width="11.5703125" style="1"/>
    <col min="2019" max="2019" width="21.85546875" style="1" customWidth="1"/>
    <col min="2020" max="2020" width="13.85546875" style="1" customWidth="1"/>
    <col min="2021" max="2021" width="38.7109375" style="1" customWidth="1"/>
    <col min="2022" max="2022" width="3" style="1" bestFit="1" customWidth="1"/>
    <col min="2023" max="2023" width="32.28515625" style="1" customWidth="1"/>
    <col min="2024" max="2024" width="46.28515625" style="1" customWidth="1"/>
    <col min="2025" max="2025" width="19" style="1" customWidth="1"/>
    <col min="2026" max="2026" width="0" style="1" hidden="1" customWidth="1"/>
    <col min="2027" max="2027" width="17.7109375" style="1" customWidth="1"/>
    <col min="2028" max="2028" width="0" style="1" hidden="1" customWidth="1"/>
    <col min="2029" max="2029" width="22.28515625" style="1" customWidth="1"/>
    <col min="2030" max="2030" width="5.28515625" style="1" customWidth="1"/>
    <col min="2031" max="2031" width="36.28515625" style="1" customWidth="1"/>
    <col min="2032" max="2032" width="5.7109375" style="1" customWidth="1"/>
    <col min="2033" max="2033" width="0" style="1" hidden="1" customWidth="1"/>
    <col min="2034" max="2034" width="20.7109375" style="1" customWidth="1"/>
    <col min="2035" max="2035" width="4.85546875" style="1" customWidth="1"/>
    <col min="2036" max="2036" width="0" style="1" hidden="1" customWidth="1"/>
    <col min="2037" max="2037" width="24.7109375" style="1" customWidth="1"/>
    <col min="2038" max="2038" width="12.28515625" style="1" customWidth="1"/>
    <col min="2039" max="2039" width="0" style="1" hidden="1" customWidth="1"/>
    <col min="2040" max="2040" width="3.42578125" style="1" customWidth="1"/>
    <col min="2041" max="2041" width="0" style="1" hidden="1" customWidth="1"/>
    <col min="2042" max="2042" width="17.7109375" style="1" customWidth="1"/>
    <col min="2043" max="2043" width="3.42578125" style="1" customWidth="1"/>
    <col min="2044" max="2044" width="0" style="1" hidden="1" customWidth="1"/>
    <col min="2045" max="2045" width="23.7109375" style="1" customWidth="1"/>
    <col min="2046" max="2046" width="10" style="1" customWidth="1"/>
    <col min="2047" max="2047" width="0" style="1" hidden="1" customWidth="1"/>
    <col min="2048" max="2049" width="14.7109375" style="1" customWidth="1"/>
    <col min="2050" max="2050" width="12.85546875" style="1" customWidth="1"/>
    <col min="2051" max="2051" width="3.28515625" style="1" customWidth="1"/>
    <col min="2052" max="2052" width="30.28515625" style="1" customWidth="1"/>
    <col min="2053" max="2053" width="5" style="1" customWidth="1"/>
    <col min="2054" max="2054" width="0" style="1" hidden="1" customWidth="1"/>
    <col min="2055" max="2055" width="14.28515625" style="1" customWidth="1"/>
    <col min="2056" max="2056" width="5.7109375" style="1" customWidth="1"/>
    <col min="2057" max="2057" width="0" style="1" hidden="1" customWidth="1"/>
    <col min="2058" max="2058" width="17.28515625" style="1" customWidth="1"/>
    <col min="2059" max="2059" width="12.7109375" style="1" customWidth="1"/>
    <col min="2060" max="2060" width="0" style="1" hidden="1" customWidth="1"/>
    <col min="2061" max="2061" width="5.28515625" style="1" customWidth="1"/>
    <col min="2062" max="2062" width="0" style="1" hidden="1" customWidth="1"/>
    <col min="2063" max="2063" width="17" style="1" customWidth="1"/>
    <col min="2064" max="2064" width="6.28515625" style="1" customWidth="1"/>
    <col min="2065" max="2065" width="0" style="1" hidden="1" customWidth="1"/>
    <col min="2066" max="2066" width="14.28515625" style="1" customWidth="1"/>
    <col min="2067" max="2067" width="7.5703125" style="1" customWidth="1"/>
    <col min="2068" max="2068" width="0" style="1" hidden="1" customWidth="1"/>
    <col min="2069" max="2070" width="14.28515625" style="1" customWidth="1"/>
    <col min="2071" max="2071" width="20.85546875" style="1" customWidth="1"/>
    <col min="2072" max="2072" width="14.42578125" style="1" customWidth="1"/>
    <col min="2073" max="2073" width="15" style="1" customWidth="1"/>
    <col min="2074" max="2074" width="2.7109375" style="1" customWidth="1"/>
    <col min="2075" max="2075" width="11.7109375" style="1" customWidth="1"/>
    <col min="2076" max="2076" width="11.5703125" style="1" customWidth="1"/>
    <col min="2077" max="2077" width="2.28515625" style="1" customWidth="1"/>
    <col min="2078" max="2078" width="41" style="1" customWidth="1"/>
    <col min="2079" max="2079" width="14.28515625" style="1" customWidth="1"/>
    <col min="2080" max="2081" width="11.5703125" style="1" customWidth="1"/>
    <col min="2082" max="2082" width="21.85546875" style="1" customWidth="1"/>
    <col min="2083" max="2274" width="11.5703125" style="1"/>
    <col min="2275" max="2275" width="21.85546875" style="1" customWidth="1"/>
    <col min="2276" max="2276" width="13.85546875" style="1" customWidth="1"/>
    <col min="2277" max="2277" width="38.7109375" style="1" customWidth="1"/>
    <col min="2278" max="2278" width="3" style="1" bestFit="1" customWidth="1"/>
    <col min="2279" max="2279" width="32.28515625" style="1" customWidth="1"/>
    <col min="2280" max="2280" width="46.28515625" style="1" customWidth="1"/>
    <col min="2281" max="2281" width="19" style="1" customWidth="1"/>
    <col min="2282" max="2282" width="0" style="1" hidden="1" customWidth="1"/>
    <col min="2283" max="2283" width="17.7109375" style="1" customWidth="1"/>
    <col min="2284" max="2284" width="0" style="1" hidden="1" customWidth="1"/>
    <col min="2285" max="2285" width="22.28515625" style="1" customWidth="1"/>
    <col min="2286" max="2286" width="5.28515625" style="1" customWidth="1"/>
    <col min="2287" max="2287" width="36.28515625" style="1" customWidth="1"/>
    <col min="2288" max="2288" width="5.7109375" style="1" customWidth="1"/>
    <col min="2289" max="2289" width="0" style="1" hidden="1" customWidth="1"/>
    <col min="2290" max="2290" width="20.7109375" style="1" customWidth="1"/>
    <col min="2291" max="2291" width="4.85546875" style="1" customWidth="1"/>
    <col min="2292" max="2292" width="0" style="1" hidden="1" customWidth="1"/>
    <col min="2293" max="2293" width="24.7109375" style="1" customWidth="1"/>
    <col min="2294" max="2294" width="12.28515625" style="1" customWidth="1"/>
    <col min="2295" max="2295" width="0" style="1" hidden="1" customWidth="1"/>
    <col min="2296" max="2296" width="3.42578125" style="1" customWidth="1"/>
    <col min="2297" max="2297" width="0" style="1" hidden="1" customWidth="1"/>
    <col min="2298" max="2298" width="17.7109375" style="1" customWidth="1"/>
    <col min="2299" max="2299" width="3.42578125" style="1" customWidth="1"/>
    <col min="2300" max="2300" width="0" style="1" hidden="1" customWidth="1"/>
    <col min="2301" max="2301" width="23.7109375" style="1" customWidth="1"/>
    <col min="2302" max="2302" width="10" style="1" customWidth="1"/>
    <col min="2303" max="2303" width="0" style="1" hidden="1" customWidth="1"/>
    <col min="2304" max="2305" width="14.7109375" style="1" customWidth="1"/>
    <col min="2306" max="2306" width="12.85546875" style="1" customWidth="1"/>
    <col min="2307" max="2307" width="3.28515625" style="1" customWidth="1"/>
    <col min="2308" max="2308" width="30.28515625" style="1" customWidth="1"/>
    <col min="2309" max="2309" width="5" style="1" customWidth="1"/>
    <col min="2310" max="2310" width="0" style="1" hidden="1" customWidth="1"/>
    <col min="2311" max="2311" width="14.28515625" style="1" customWidth="1"/>
    <col min="2312" max="2312" width="5.7109375" style="1" customWidth="1"/>
    <col min="2313" max="2313" width="0" style="1" hidden="1" customWidth="1"/>
    <col min="2314" max="2314" width="17.28515625" style="1" customWidth="1"/>
    <col min="2315" max="2315" width="12.7109375" style="1" customWidth="1"/>
    <col min="2316" max="2316" width="0" style="1" hidden="1" customWidth="1"/>
    <col min="2317" max="2317" width="5.28515625" style="1" customWidth="1"/>
    <col min="2318" max="2318" width="0" style="1" hidden="1" customWidth="1"/>
    <col min="2319" max="2319" width="17" style="1" customWidth="1"/>
    <col min="2320" max="2320" width="6.28515625" style="1" customWidth="1"/>
    <col min="2321" max="2321" width="0" style="1" hidden="1" customWidth="1"/>
    <col min="2322" max="2322" width="14.28515625" style="1" customWidth="1"/>
    <col min="2323" max="2323" width="7.5703125" style="1" customWidth="1"/>
    <col min="2324" max="2324" width="0" style="1" hidden="1" customWidth="1"/>
    <col min="2325" max="2326" width="14.28515625" style="1" customWidth="1"/>
    <col min="2327" max="2327" width="20.85546875" style="1" customWidth="1"/>
    <col min="2328" max="2328" width="14.42578125" style="1" customWidth="1"/>
    <col min="2329" max="2329" width="15" style="1" customWidth="1"/>
    <col min="2330" max="2330" width="2.7109375" style="1" customWidth="1"/>
    <col min="2331" max="2331" width="11.7109375" style="1" customWidth="1"/>
    <col min="2332" max="2332" width="11.5703125" style="1" customWidth="1"/>
    <col min="2333" max="2333" width="2.28515625" style="1" customWidth="1"/>
    <col min="2334" max="2334" width="41" style="1" customWidth="1"/>
    <col min="2335" max="2335" width="14.28515625" style="1" customWidth="1"/>
    <col min="2336" max="2337" width="11.5703125" style="1" customWidth="1"/>
    <col min="2338" max="2338" width="21.85546875" style="1" customWidth="1"/>
    <col min="2339" max="2530" width="11.5703125" style="1"/>
    <col min="2531" max="2531" width="21.85546875" style="1" customWidth="1"/>
    <col min="2532" max="2532" width="13.85546875" style="1" customWidth="1"/>
    <col min="2533" max="2533" width="38.7109375" style="1" customWidth="1"/>
    <col min="2534" max="2534" width="3" style="1" bestFit="1" customWidth="1"/>
    <col min="2535" max="2535" width="32.28515625" style="1" customWidth="1"/>
    <col min="2536" max="2536" width="46.28515625" style="1" customWidth="1"/>
    <col min="2537" max="2537" width="19" style="1" customWidth="1"/>
    <col min="2538" max="2538" width="0" style="1" hidden="1" customWidth="1"/>
    <col min="2539" max="2539" width="17.7109375" style="1" customWidth="1"/>
    <col min="2540" max="2540" width="0" style="1" hidden="1" customWidth="1"/>
    <col min="2541" max="2541" width="22.28515625" style="1" customWidth="1"/>
    <col min="2542" max="2542" width="5.28515625" style="1" customWidth="1"/>
    <col min="2543" max="2543" width="36.28515625" style="1" customWidth="1"/>
    <col min="2544" max="2544" width="5.7109375" style="1" customWidth="1"/>
    <col min="2545" max="2545" width="0" style="1" hidden="1" customWidth="1"/>
    <col min="2546" max="2546" width="20.7109375" style="1" customWidth="1"/>
    <col min="2547" max="2547" width="4.85546875" style="1" customWidth="1"/>
    <col min="2548" max="2548" width="0" style="1" hidden="1" customWidth="1"/>
    <col min="2549" max="2549" width="24.7109375" style="1" customWidth="1"/>
    <col min="2550" max="2550" width="12.28515625" style="1" customWidth="1"/>
    <col min="2551" max="2551" width="0" style="1" hidden="1" customWidth="1"/>
    <col min="2552" max="2552" width="3.42578125" style="1" customWidth="1"/>
    <col min="2553" max="2553" width="0" style="1" hidden="1" customWidth="1"/>
    <col min="2554" max="2554" width="17.7109375" style="1" customWidth="1"/>
    <col min="2555" max="2555" width="3.42578125" style="1" customWidth="1"/>
    <col min="2556" max="2556" width="0" style="1" hidden="1" customWidth="1"/>
    <col min="2557" max="2557" width="23.7109375" style="1" customWidth="1"/>
    <col min="2558" max="2558" width="10" style="1" customWidth="1"/>
    <col min="2559" max="2559" width="0" style="1" hidden="1" customWidth="1"/>
    <col min="2560" max="2561" width="14.7109375" style="1" customWidth="1"/>
    <col min="2562" max="2562" width="12.85546875" style="1" customWidth="1"/>
    <col min="2563" max="2563" width="3.28515625" style="1" customWidth="1"/>
    <col min="2564" max="2564" width="30.28515625" style="1" customWidth="1"/>
    <col min="2565" max="2565" width="5" style="1" customWidth="1"/>
    <col min="2566" max="2566" width="0" style="1" hidden="1" customWidth="1"/>
    <col min="2567" max="2567" width="14.28515625" style="1" customWidth="1"/>
    <col min="2568" max="2568" width="5.7109375" style="1" customWidth="1"/>
    <col min="2569" max="2569" width="0" style="1" hidden="1" customWidth="1"/>
    <col min="2570" max="2570" width="17.28515625" style="1" customWidth="1"/>
    <col min="2571" max="2571" width="12.7109375" style="1" customWidth="1"/>
    <col min="2572" max="2572" width="0" style="1" hidden="1" customWidth="1"/>
    <col min="2573" max="2573" width="5.28515625" style="1" customWidth="1"/>
    <col min="2574" max="2574" width="0" style="1" hidden="1" customWidth="1"/>
    <col min="2575" max="2575" width="17" style="1" customWidth="1"/>
    <col min="2576" max="2576" width="6.28515625" style="1" customWidth="1"/>
    <col min="2577" max="2577" width="0" style="1" hidden="1" customWidth="1"/>
    <col min="2578" max="2578" width="14.28515625" style="1" customWidth="1"/>
    <col min="2579" max="2579" width="7.5703125" style="1" customWidth="1"/>
    <col min="2580" max="2580" width="0" style="1" hidden="1" customWidth="1"/>
    <col min="2581" max="2582" width="14.28515625" style="1" customWidth="1"/>
    <col min="2583" max="2583" width="20.85546875" style="1" customWidth="1"/>
    <col min="2584" max="2584" width="14.42578125" style="1" customWidth="1"/>
    <col min="2585" max="2585" width="15" style="1" customWidth="1"/>
    <col min="2586" max="2586" width="2.7109375" style="1" customWidth="1"/>
    <col min="2587" max="2587" width="11.7109375" style="1" customWidth="1"/>
    <col min="2588" max="2588" width="11.5703125" style="1" customWidth="1"/>
    <col min="2589" max="2589" width="2.28515625" style="1" customWidth="1"/>
    <col min="2590" max="2590" width="41" style="1" customWidth="1"/>
    <col min="2591" max="2591" width="14.28515625" style="1" customWidth="1"/>
    <col min="2592" max="2593" width="11.5703125" style="1" customWidth="1"/>
    <col min="2594" max="2594" width="21.85546875" style="1" customWidth="1"/>
    <col min="2595" max="2786" width="11.5703125" style="1"/>
    <col min="2787" max="2787" width="21.85546875" style="1" customWidth="1"/>
    <col min="2788" max="2788" width="13.85546875" style="1" customWidth="1"/>
    <col min="2789" max="2789" width="38.7109375" style="1" customWidth="1"/>
    <col min="2790" max="2790" width="3" style="1" bestFit="1" customWidth="1"/>
    <col min="2791" max="2791" width="32.28515625" style="1" customWidth="1"/>
    <col min="2792" max="2792" width="46.28515625" style="1" customWidth="1"/>
    <col min="2793" max="2793" width="19" style="1" customWidth="1"/>
    <col min="2794" max="2794" width="0" style="1" hidden="1" customWidth="1"/>
    <col min="2795" max="2795" width="17.7109375" style="1" customWidth="1"/>
    <col min="2796" max="2796" width="0" style="1" hidden="1" customWidth="1"/>
    <col min="2797" max="2797" width="22.28515625" style="1" customWidth="1"/>
    <col min="2798" max="2798" width="5.28515625" style="1" customWidth="1"/>
    <col min="2799" max="2799" width="36.28515625" style="1" customWidth="1"/>
    <col min="2800" max="2800" width="5.7109375" style="1" customWidth="1"/>
    <col min="2801" max="2801" width="0" style="1" hidden="1" customWidth="1"/>
    <col min="2802" max="2802" width="20.7109375" style="1" customWidth="1"/>
    <col min="2803" max="2803" width="4.85546875" style="1" customWidth="1"/>
    <col min="2804" max="2804" width="0" style="1" hidden="1" customWidth="1"/>
    <col min="2805" max="2805" width="24.7109375" style="1" customWidth="1"/>
    <col min="2806" max="2806" width="12.28515625" style="1" customWidth="1"/>
    <col min="2807" max="2807" width="0" style="1" hidden="1" customWidth="1"/>
    <col min="2808" max="2808" width="3.42578125" style="1" customWidth="1"/>
    <col min="2809" max="2809" width="0" style="1" hidden="1" customWidth="1"/>
    <col min="2810" max="2810" width="17.7109375" style="1" customWidth="1"/>
    <col min="2811" max="2811" width="3.42578125" style="1" customWidth="1"/>
    <col min="2812" max="2812" width="0" style="1" hidden="1" customWidth="1"/>
    <col min="2813" max="2813" width="23.7109375" style="1" customWidth="1"/>
    <col min="2814" max="2814" width="10" style="1" customWidth="1"/>
    <col min="2815" max="2815" width="0" style="1" hidden="1" customWidth="1"/>
    <col min="2816" max="2817" width="14.7109375" style="1" customWidth="1"/>
    <col min="2818" max="2818" width="12.85546875" style="1" customWidth="1"/>
    <col min="2819" max="2819" width="3.28515625" style="1" customWidth="1"/>
    <col min="2820" max="2820" width="30.28515625" style="1" customWidth="1"/>
    <col min="2821" max="2821" width="5" style="1" customWidth="1"/>
    <col min="2822" max="2822" width="0" style="1" hidden="1" customWidth="1"/>
    <col min="2823" max="2823" width="14.28515625" style="1" customWidth="1"/>
    <col min="2824" max="2824" width="5.7109375" style="1" customWidth="1"/>
    <col min="2825" max="2825" width="0" style="1" hidden="1" customWidth="1"/>
    <col min="2826" max="2826" width="17.28515625" style="1" customWidth="1"/>
    <col min="2827" max="2827" width="12.7109375" style="1" customWidth="1"/>
    <col min="2828" max="2828" width="0" style="1" hidden="1" customWidth="1"/>
    <col min="2829" max="2829" width="5.28515625" style="1" customWidth="1"/>
    <col min="2830" max="2830" width="0" style="1" hidden="1" customWidth="1"/>
    <col min="2831" max="2831" width="17" style="1" customWidth="1"/>
    <col min="2832" max="2832" width="6.28515625" style="1" customWidth="1"/>
    <col min="2833" max="2833" width="0" style="1" hidden="1" customWidth="1"/>
    <col min="2834" max="2834" width="14.28515625" style="1" customWidth="1"/>
    <col min="2835" max="2835" width="7.5703125" style="1" customWidth="1"/>
    <col min="2836" max="2836" width="0" style="1" hidden="1" customWidth="1"/>
    <col min="2837" max="2838" width="14.28515625" style="1" customWidth="1"/>
    <col min="2839" max="2839" width="20.85546875" style="1" customWidth="1"/>
    <col min="2840" max="2840" width="14.42578125" style="1" customWidth="1"/>
    <col min="2841" max="2841" width="15" style="1" customWidth="1"/>
    <col min="2842" max="2842" width="2.7109375" style="1" customWidth="1"/>
    <col min="2843" max="2843" width="11.7109375" style="1" customWidth="1"/>
    <col min="2844" max="2844" width="11.5703125" style="1" customWidth="1"/>
    <col min="2845" max="2845" width="2.28515625" style="1" customWidth="1"/>
    <col min="2846" max="2846" width="41" style="1" customWidth="1"/>
    <col min="2847" max="2847" width="14.28515625" style="1" customWidth="1"/>
    <col min="2848" max="2849" width="11.5703125" style="1" customWidth="1"/>
    <col min="2850" max="2850" width="21.85546875" style="1" customWidth="1"/>
    <col min="2851" max="3042" width="11.5703125" style="1"/>
    <col min="3043" max="3043" width="21.85546875" style="1" customWidth="1"/>
    <col min="3044" max="3044" width="13.85546875" style="1" customWidth="1"/>
    <col min="3045" max="3045" width="38.7109375" style="1" customWidth="1"/>
    <col min="3046" max="3046" width="3" style="1" bestFit="1" customWidth="1"/>
    <col min="3047" max="3047" width="32.28515625" style="1" customWidth="1"/>
    <col min="3048" max="3048" width="46.28515625" style="1" customWidth="1"/>
    <col min="3049" max="3049" width="19" style="1" customWidth="1"/>
    <col min="3050" max="3050" width="0" style="1" hidden="1" customWidth="1"/>
    <col min="3051" max="3051" width="17.7109375" style="1" customWidth="1"/>
    <col min="3052" max="3052" width="0" style="1" hidden="1" customWidth="1"/>
    <col min="3053" max="3053" width="22.28515625" style="1" customWidth="1"/>
    <col min="3054" max="3054" width="5.28515625" style="1" customWidth="1"/>
    <col min="3055" max="3055" width="36.28515625" style="1" customWidth="1"/>
    <col min="3056" max="3056" width="5.7109375" style="1" customWidth="1"/>
    <col min="3057" max="3057" width="0" style="1" hidden="1" customWidth="1"/>
    <col min="3058" max="3058" width="20.7109375" style="1" customWidth="1"/>
    <col min="3059" max="3059" width="4.85546875" style="1" customWidth="1"/>
    <col min="3060" max="3060" width="0" style="1" hidden="1" customWidth="1"/>
    <col min="3061" max="3061" width="24.7109375" style="1" customWidth="1"/>
    <col min="3062" max="3062" width="12.28515625" style="1" customWidth="1"/>
    <col min="3063" max="3063" width="0" style="1" hidden="1" customWidth="1"/>
    <col min="3064" max="3064" width="3.42578125" style="1" customWidth="1"/>
    <col min="3065" max="3065" width="0" style="1" hidden="1" customWidth="1"/>
    <col min="3066" max="3066" width="17.7109375" style="1" customWidth="1"/>
    <col min="3067" max="3067" width="3.42578125" style="1" customWidth="1"/>
    <col min="3068" max="3068" width="0" style="1" hidden="1" customWidth="1"/>
    <col min="3069" max="3069" width="23.7109375" style="1" customWidth="1"/>
    <col min="3070" max="3070" width="10" style="1" customWidth="1"/>
    <col min="3071" max="3071" width="0" style="1" hidden="1" customWidth="1"/>
    <col min="3072" max="3073" width="14.7109375" style="1" customWidth="1"/>
    <col min="3074" max="3074" width="12.85546875" style="1" customWidth="1"/>
    <col min="3075" max="3075" width="3.28515625" style="1" customWidth="1"/>
    <col min="3076" max="3076" width="30.28515625" style="1" customWidth="1"/>
    <col min="3077" max="3077" width="5" style="1" customWidth="1"/>
    <col min="3078" max="3078" width="0" style="1" hidden="1" customWidth="1"/>
    <col min="3079" max="3079" width="14.28515625" style="1" customWidth="1"/>
    <col min="3080" max="3080" width="5.7109375" style="1" customWidth="1"/>
    <col min="3081" max="3081" width="0" style="1" hidden="1" customWidth="1"/>
    <col min="3082" max="3082" width="17.28515625" style="1" customWidth="1"/>
    <col min="3083" max="3083" width="12.7109375" style="1" customWidth="1"/>
    <col min="3084" max="3084" width="0" style="1" hidden="1" customWidth="1"/>
    <col min="3085" max="3085" width="5.28515625" style="1" customWidth="1"/>
    <col min="3086" max="3086" width="0" style="1" hidden="1" customWidth="1"/>
    <col min="3087" max="3087" width="17" style="1" customWidth="1"/>
    <col min="3088" max="3088" width="6.28515625" style="1" customWidth="1"/>
    <col min="3089" max="3089" width="0" style="1" hidden="1" customWidth="1"/>
    <col min="3090" max="3090" width="14.28515625" style="1" customWidth="1"/>
    <col min="3091" max="3091" width="7.5703125" style="1" customWidth="1"/>
    <col min="3092" max="3092" width="0" style="1" hidden="1" customWidth="1"/>
    <col min="3093" max="3094" width="14.28515625" style="1" customWidth="1"/>
    <col min="3095" max="3095" width="20.85546875" style="1" customWidth="1"/>
    <col min="3096" max="3096" width="14.42578125" style="1" customWidth="1"/>
    <col min="3097" max="3097" width="15" style="1" customWidth="1"/>
    <col min="3098" max="3098" width="2.7109375" style="1" customWidth="1"/>
    <col min="3099" max="3099" width="11.7109375" style="1" customWidth="1"/>
    <col min="3100" max="3100" width="11.5703125" style="1" customWidth="1"/>
    <col min="3101" max="3101" width="2.28515625" style="1" customWidth="1"/>
    <col min="3102" max="3102" width="41" style="1" customWidth="1"/>
    <col min="3103" max="3103" width="14.28515625" style="1" customWidth="1"/>
    <col min="3104" max="3105" width="11.5703125" style="1" customWidth="1"/>
    <col min="3106" max="3106" width="21.85546875" style="1" customWidth="1"/>
    <col min="3107" max="3298" width="11.5703125" style="1"/>
    <col min="3299" max="3299" width="21.85546875" style="1" customWidth="1"/>
    <col min="3300" max="3300" width="13.85546875" style="1" customWidth="1"/>
    <col min="3301" max="3301" width="38.7109375" style="1" customWidth="1"/>
    <col min="3302" max="3302" width="3" style="1" bestFit="1" customWidth="1"/>
    <col min="3303" max="3303" width="32.28515625" style="1" customWidth="1"/>
    <col min="3304" max="3304" width="46.28515625" style="1" customWidth="1"/>
    <col min="3305" max="3305" width="19" style="1" customWidth="1"/>
    <col min="3306" max="3306" width="0" style="1" hidden="1" customWidth="1"/>
    <col min="3307" max="3307" width="17.7109375" style="1" customWidth="1"/>
    <col min="3308" max="3308" width="0" style="1" hidden="1" customWidth="1"/>
    <col min="3309" max="3309" width="22.28515625" style="1" customWidth="1"/>
    <col min="3310" max="3310" width="5.28515625" style="1" customWidth="1"/>
    <col min="3311" max="3311" width="36.28515625" style="1" customWidth="1"/>
    <col min="3312" max="3312" width="5.7109375" style="1" customWidth="1"/>
    <col min="3313" max="3313" width="0" style="1" hidden="1" customWidth="1"/>
    <col min="3314" max="3314" width="20.7109375" style="1" customWidth="1"/>
    <col min="3315" max="3315" width="4.85546875" style="1" customWidth="1"/>
    <col min="3316" max="3316" width="0" style="1" hidden="1" customWidth="1"/>
    <col min="3317" max="3317" width="24.7109375" style="1" customWidth="1"/>
    <col min="3318" max="3318" width="12.28515625" style="1" customWidth="1"/>
    <col min="3319" max="3319" width="0" style="1" hidden="1" customWidth="1"/>
    <col min="3320" max="3320" width="3.42578125" style="1" customWidth="1"/>
    <col min="3321" max="3321" width="0" style="1" hidden="1" customWidth="1"/>
    <col min="3322" max="3322" width="17.7109375" style="1" customWidth="1"/>
    <col min="3323" max="3323" width="3.42578125" style="1" customWidth="1"/>
    <col min="3324" max="3324" width="0" style="1" hidden="1" customWidth="1"/>
    <col min="3325" max="3325" width="23.7109375" style="1" customWidth="1"/>
    <col min="3326" max="3326" width="10" style="1" customWidth="1"/>
    <col min="3327" max="3327" width="0" style="1" hidden="1" customWidth="1"/>
    <col min="3328" max="3329" width="14.7109375" style="1" customWidth="1"/>
    <col min="3330" max="3330" width="12.85546875" style="1" customWidth="1"/>
    <col min="3331" max="3331" width="3.28515625" style="1" customWidth="1"/>
    <col min="3332" max="3332" width="30.28515625" style="1" customWidth="1"/>
    <col min="3333" max="3333" width="5" style="1" customWidth="1"/>
    <col min="3334" max="3334" width="0" style="1" hidden="1" customWidth="1"/>
    <col min="3335" max="3335" width="14.28515625" style="1" customWidth="1"/>
    <col min="3336" max="3336" width="5.7109375" style="1" customWidth="1"/>
    <col min="3337" max="3337" width="0" style="1" hidden="1" customWidth="1"/>
    <col min="3338" max="3338" width="17.28515625" style="1" customWidth="1"/>
    <col min="3339" max="3339" width="12.7109375" style="1" customWidth="1"/>
    <col min="3340" max="3340" width="0" style="1" hidden="1" customWidth="1"/>
    <col min="3341" max="3341" width="5.28515625" style="1" customWidth="1"/>
    <col min="3342" max="3342" width="0" style="1" hidden="1" customWidth="1"/>
    <col min="3343" max="3343" width="17" style="1" customWidth="1"/>
    <col min="3344" max="3344" width="6.28515625" style="1" customWidth="1"/>
    <col min="3345" max="3345" width="0" style="1" hidden="1" customWidth="1"/>
    <col min="3346" max="3346" width="14.28515625" style="1" customWidth="1"/>
    <col min="3347" max="3347" width="7.5703125" style="1" customWidth="1"/>
    <col min="3348" max="3348" width="0" style="1" hidden="1" customWidth="1"/>
    <col min="3349" max="3350" width="14.28515625" style="1" customWidth="1"/>
    <col min="3351" max="3351" width="20.85546875" style="1" customWidth="1"/>
    <col min="3352" max="3352" width="14.42578125" style="1" customWidth="1"/>
    <col min="3353" max="3353" width="15" style="1" customWidth="1"/>
    <col min="3354" max="3354" width="2.7109375" style="1" customWidth="1"/>
    <col min="3355" max="3355" width="11.7109375" style="1" customWidth="1"/>
    <col min="3356" max="3356" width="11.5703125" style="1" customWidth="1"/>
    <col min="3357" max="3357" width="2.28515625" style="1" customWidth="1"/>
    <col min="3358" max="3358" width="41" style="1" customWidth="1"/>
    <col min="3359" max="3359" width="14.28515625" style="1" customWidth="1"/>
    <col min="3360" max="3361" width="11.5703125" style="1" customWidth="1"/>
    <col min="3362" max="3362" width="21.85546875" style="1" customWidth="1"/>
    <col min="3363" max="3554" width="11.5703125" style="1"/>
    <col min="3555" max="3555" width="21.85546875" style="1" customWidth="1"/>
    <col min="3556" max="3556" width="13.85546875" style="1" customWidth="1"/>
    <col min="3557" max="3557" width="38.7109375" style="1" customWidth="1"/>
    <col min="3558" max="3558" width="3" style="1" bestFit="1" customWidth="1"/>
    <col min="3559" max="3559" width="32.28515625" style="1" customWidth="1"/>
    <col min="3560" max="3560" width="46.28515625" style="1" customWidth="1"/>
    <col min="3561" max="3561" width="19" style="1" customWidth="1"/>
    <col min="3562" max="3562" width="0" style="1" hidden="1" customWidth="1"/>
    <col min="3563" max="3563" width="17.7109375" style="1" customWidth="1"/>
    <col min="3564" max="3564" width="0" style="1" hidden="1" customWidth="1"/>
    <col min="3565" max="3565" width="22.28515625" style="1" customWidth="1"/>
    <col min="3566" max="3566" width="5.28515625" style="1" customWidth="1"/>
    <col min="3567" max="3567" width="36.28515625" style="1" customWidth="1"/>
    <col min="3568" max="3568" width="5.7109375" style="1" customWidth="1"/>
    <col min="3569" max="3569" width="0" style="1" hidden="1" customWidth="1"/>
    <col min="3570" max="3570" width="20.7109375" style="1" customWidth="1"/>
    <col min="3571" max="3571" width="4.85546875" style="1" customWidth="1"/>
    <col min="3572" max="3572" width="0" style="1" hidden="1" customWidth="1"/>
    <col min="3573" max="3573" width="24.7109375" style="1" customWidth="1"/>
    <col min="3574" max="3574" width="12.28515625" style="1" customWidth="1"/>
    <col min="3575" max="3575" width="0" style="1" hidden="1" customWidth="1"/>
    <col min="3576" max="3576" width="3.42578125" style="1" customWidth="1"/>
    <col min="3577" max="3577" width="0" style="1" hidden="1" customWidth="1"/>
    <col min="3578" max="3578" width="17.7109375" style="1" customWidth="1"/>
    <col min="3579" max="3579" width="3.42578125" style="1" customWidth="1"/>
    <col min="3580" max="3580" width="0" style="1" hidden="1" customWidth="1"/>
    <col min="3581" max="3581" width="23.7109375" style="1" customWidth="1"/>
    <col min="3582" max="3582" width="10" style="1" customWidth="1"/>
    <col min="3583" max="3583" width="0" style="1" hidden="1" customWidth="1"/>
    <col min="3584" max="3585" width="14.7109375" style="1" customWidth="1"/>
    <col min="3586" max="3586" width="12.85546875" style="1" customWidth="1"/>
    <col min="3587" max="3587" width="3.28515625" style="1" customWidth="1"/>
    <col min="3588" max="3588" width="30.28515625" style="1" customWidth="1"/>
    <col min="3589" max="3589" width="5" style="1" customWidth="1"/>
    <col min="3590" max="3590" width="0" style="1" hidden="1" customWidth="1"/>
    <col min="3591" max="3591" width="14.28515625" style="1" customWidth="1"/>
    <col min="3592" max="3592" width="5.7109375" style="1" customWidth="1"/>
    <col min="3593" max="3593" width="0" style="1" hidden="1" customWidth="1"/>
    <col min="3594" max="3594" width="17.28515625" style="1" customWidth="1"/>
    <col min="3595" max="3595" width="12.7109375" style="1" customWidth="1"/>
    <col min="3596" max="3596" width="0" style="1" hidden="1" customWidth="1"/>
    <col min="3597" max="3597" width="5.28515625" style="1" customWidth="1"/>
    <col min="3598" max="3598" width="0" style="1" hidden="1" customWidth="1"/>
    <col min="3599" max="3599" width="17" style="1" customWidth="1"/>
    <col min="3600" max="3600" width="6.28515625" style="1" customWidth="1"/>
    <col min="3601" max="3601" width="0" style="1" hidden="1" customWidth="1"/>
    <col min="3602" max="3602" width="14.28515625" style="1" customWidth="1"/>
    <col min="3603" max="3603" width="7.5703125" style="1" customWidth="1"/>
    <col min="3604" max="3604" width="0" style="1" hidden="1" customWidth="1"/>
    <col min="3605" max="3606" width="14.28515625" style="1" customWidth="1"/>
    <col min="3607" max="3607" width="20.85546875" style="1" customWidth="1"/>
    <col min="3608" max="3608" width="14.42578125" style="1" customWidth="1"/>
    <col min="3609" max="3609" width="15" style="1" customWidth="1"/>
    <col min="3610" max="3610" width="2.7109375" style="1" customWidth="1"/>
    <col min="3611" max="3611" width="11.7109375" style="1" customWidth="1"/>
    <col min="3612" max="3612" width="11.5703125" style="1" customWidth="1"/>
    <col min="3613" max="3613" width="2.28515625" style="1" customWidth="1"/>
    <col min="3614" max="3614" width="41" style="1" customWidth="1"/>
    <col min="3615" max="3615" width="14.28515625" style="1" customWidth="1"/>
    <col min="3616" max="3617" width="11.5703125" style="1" customWidth="1"/>
    <col min="3618" max="3618" width="21.85546875" style="1" customWidth="1"/>
    <col min="3619" max="3810" width="11.5703125" style="1"/>
    <col min="3811" max="3811" width="21.85546875" style="1" customWidth="1"/>
    <col min="3812" max="3812" width="13.85546875" style="1" customWidth="1"/>
    <col min="3813" max="3813" width="38.7109375" style="1" customWidth="1"/>
    <col min="3814" max="3814" width="3" style="1" bestFit="1" customWidth="1"/>
    <col min="3815" max="3815" width="32.28515625" style="1" customWidth="1"/>
    <col min="3816" max="3816" width="46.28515625" style="1" customWidth="1"/>
    <col min="3817" max="3817" width="19" style="1" customWidth="1"/>
    <col min="3818" max="3818" width="0" style="1" hidden="1" customWidth="1"/>
    <col min="3819" max="3819" width="17.7109375" style="1" customWidth="1"/>
    <col min="3820" max="3820" width="0" style="1" hidden="1" customWidth="1"/>
    <col min="3821" max="3821" width="22.28515625" style="1" customWidth="1"/>
    <col min="3822" max="3822" width="5.28515625" style="1" customWidth="1"/>
    <col min="3823" max="3823" width="36.28515625" style="1" customWidth="1"/>
    <col min="3824" max="3824" width="5.7109375" style="1" customWidth="1"/>
    <col min="3825" max="3825" width="0" style="1" hidden="1" customWidth="1"/>
    <col min="3826" max="3826" width="20.7109375" style="1" customWidth="1"/>
    <col min="3827" max="3827" width="4.85546875" style="1" customWidth="1"/>
    <col min="3828" max="3828" width="0" style="1" hidden="1" customWidth="1"/>
    <col min="3829" max="3829" width="24.7109375" style="1" customWidth="1"/>
    <col min="3830" max="3830" width="12.28515625" style="1" customWidth="1"/>
    <col min="3831" max="3831" width="0" style="1" hidden="1" customWidth="1"/>
    <col min="3832" max="3832" width="3.42578125" style="1" customWidth="1"/>
    <col min="3833" max="3833" width="0" style="1" hidden="1" customWidth="1"/>
    <col min="3834" max="3834" width="17.7109375" style="1" customWidth="1"/>
    <col min="3835" max="3835" width="3.42578125" style="1" customWidth="1"/>
    <col min="3836" max="3836" width="0" style="1" hidden="1" customWidth="1"/>
    <col min="3837" max="3837" width="23.7109375" style="1" customWidth="1"/>
    <col min="3838" max="3838" width="10" style="1" customWidth="1"/>
    <col min="3839" max="3839" width="0" style="1" hidden="1" customWidth="1"/>
    <col min="3840" max="3841" width="14.7109375" style="1" customWidth="1"/>
    <col min="3842" max="3842" width="12.85546875" style="1" customWidth="1"/>
    <col min="3843" max="3843" width="3.28515625" style="1" customWidth="1"/>
    <col min="3844" max="3844" width="30.28515625" style="1" customWidth="1"/>
    <col min="3845" max="3845" width="5" style="1" customWidth="1"/>
    <col min="3846" max="3846" width="0" style="1" hidden="1" customWidth="1"/>
    <col min="3847" max="3847" width="14.28515625" style="1" customWidth="1"/>
    <col min="3848" max="3848" width="5.7109375" style="1" customWidth="1"/>
    <col min="3849" max="3849" width="0" style="1" hidden="1" customWidth="1"/>
    <col min="3850" max="3850" width="17.28515625" style="1" customWidth="1"/>
    <col min="3851" max="3851" width="12.7109375" style="1" customWidth="1"/>
    <col min="3852" max="3852" width="0" style="1" hidden="1" customWidth="1"/>
    <col min="3853" max="3853" width="5.28515625" style="1" customWidth="1"/>
    <col min="3854" max="3854" width="0" style="1" hidden="1" customWidth="1"/>
    <col min="3855" max="3855" width="17" style="1" customWidth="1"/>
    <col min="3856" max="3856" width="6.28515625" style="1" customWidth="1"/>
    <col min="3857" max="3857" width="0" style="1" hidden="1" customWidth="1"/>
    <col min="3858" max="3858" width="14.28515625" style="1" customWidth="1"/>
    <col min="3859" max="3859" width="7.5703125" style="1" customWidth="1"/>
    <col min="3860" max="3860" width="0" style="1" hidden="1" customWidth="1"/>
    <col min="3861" max="3862" width="14.28515625" style="1" customWidth="1"/>
    <col min="3863" max="3863" width="20.85546875" style="1" customWidth="1"/>
    <col min="3864" max="3864" width="14.42578125" style="1" customWidth="1"/>
    <col min="3865" max="3865" width="15" style="1" customWidth="1"/>
    <col min="3866" max="3866" width="2.7109375" style="1" customWidth="1"/>
    <col min="3867" max="3867" width="11.7109375" style="1" customWidth="1"/>
    <col min="3868" max="3868" width="11.5703125" style="1" customWidth="1"/>
    <col min="3869" max="3869" width="2.28515625" style="1" customWidth="1"/>
    <col min="3870" max="3870" width="41" style="1" customWidth="1"/>
    <col min="3871" max="3871" width="14.28515625" style="1" customWidth="1"/>
    <col min="3872" max="3873" width="11.5703125" style="1" customWidth="1"/>
    <col min="3874" max="3874" width="21.85546875" style="1" customWidth="1"/>
    <col min="3875" max="4066" width="11.5703125" style="1"/>
    <col min="4067" max="4067" width="21.85546875" style="1" customWidth="1"/>
    <col min="4068" max="4068" width="13.85546875" style="1" customWidth="1"/>
    <col min="4069" max="4069" width="38.7109375" style="1" customWidth="1"/>
    <col min="4070" max="4070" width="3" style="1" bestFit="1" customWidth="1"/>
    <col min="4071" max="4071" width="32.28515625" style="1" customWidth="1"/>
    <col min="4072" max="4072" width="46.28515625" style="1" customWidth="1"/>
    <col min="4073" max="4073" width="19" style="1" customWidth="1"/>
    <col min="4074" max="4074" width="0" style="1" hidden="1" customWidth="1"/>
    <col min="4075" max="4075" width="17.7109375" style="1" customWidth="1"/>
    <col min="4076" max="4076" width="0" style="1" hidden="1" customWidth="1"/>
    <col min="4077" max="4077" width="22.28515625" style="1" customWidth="1"/>
    <col min="4078" max="4078" width="5.28515625" style="1" customWidth="1"/>
    <col min="4079" max="4079" width="36.28515625" style="1" customWidth="1"/>
    <col min="4080" max="4080" width="5.7109375" style="1" customWidth="1"/>
    <col min="4081" max="4081" width="0" style="1" hidden="1" customWidth="1"/>
    <col min="4082" max="4082" width="20.7109375" style="1" customWidth="1"/>
    <col min="4083" max="4083" width="4.85546875" style="1" customWidth="1"/>
    <col min="4084" max="4084" width="0" style="1" hidden="1" customWidth="1"/>
    <col min="4085" max="4085" width="24.7109375" style="1" customWidth="1"/>
    <col min="4086" max="4086" width="12.28515625" style="1" customWidth="1"/>
    <col min="4087" max="4087" width="0" style="1" hidden="1" customWidth="1"/>
    <col min="4088" max="4088" width="3.42578125" style="1" customWidth="1"/>
    <col min="4089" max="4089" width="0" style="1" hidden="1" customWidth="1"/>
    <col min="4090" max="4090" width="17.7109375" style="1" customWidth="1"/>
    <col min="4091" max="4091" width="3.42578125" style="1" customWidth="1"/>
    <col min="4092" max="4092" width="0" style="1" hidden="1" customWidth="1"/>
    <col min="4093" max="4093" width="23.7109375" style="1" customWidth="1"/>
    <col min="4094" max="4094" width="10" style="1" customWidth="1"/>
    <col min="4095" max="4095" width="0" style="1" hidden="1" customWidth="1"/>
    <col min="4096" max="4097" width="14.7109375" style="1" customWidth="1"/>
    <col min="4098" max="4098" width="12.85546875" style="1" customWidth="1"/>
    <col min="4099" max="4099" width="3.28515625" style="1" customWidth="1"/>
    <col min="4100" max="4100" width="30.28515625" style="1" customWidth="1"/>
    <col min="4101" max="4101" width="5" style="1" customWidth="1"/>
    <col min="4102" max="4102" width="0" style="1" hidden="1" customWidth="1"/>
    <col min="4103" max="4103" width="14.28515625" style="1" customWidth="1"/>
    <col min="4104" max="4104" width="5.7109375" style="1" customWidth="1"/>
    <col min="4105" max="4105" width="0" style="1" hidden="1" customWidth="1"/>
    <col min="4106" max="4106" width="17.28515625" style="1" customWidth="1"/>
    <col min="4107" max="4107" width="12.7109375" style="1" customWidth="1"/>
    <col min="4108" max="4108" width="0" style="1" hidden="1" customWidth="1"/>
    <col min="4109" max="4109" width="5.28515625" style="1" customWidth="1"/>
    <col min="4110" max="4110" width="0" style="1" hidden="1" customWidth="1"/>
    <col min="4111" max="4111" width="17" style="1" customWidth="1"/>
    <col min="4112" max="4112" width="6.28515625" style="1" customWidth="1"/>
    <col min="4113" max="4113" width="0" style="1" hidden="1" customWidth="1"/>
    <col min="4114" max="4114" width="14.28515625" style="1" customWidth="1"/>
    <col min="4115" max="4115" width="7.5703125" style="1" customWidth="1"/>
    <col min="4116" max="4116" width="0" style="1" hidden="1" customWidth="1"/>
    <col min="4117" max="4118" width="14.28515625" style="1" customWidth="1"/>
    <col min="4119" max="4119" width="20.85546875" style="1" customWidth="1"/>
    <col min="4120" max="4120" width="14.42578125" style="1" customWidth="1"/>
    <col min="4121" max="4121" width="15" style="1" customWidth="1"/>
    <col min="4122" max="4122" width="2.7109375" style="1" customWidth="1"/>
    <col min="4123" max="4123" width="11.7109375" style="1" customWidth="1"/>
    <col min="4124" max="4124" width="11.5703125" style="1" customWidth="1"/>
    <col min="4125" max="4125" width="2.28515625" style="1" customWidth="1"/>
    <col min="4126" max="4126" width="41" style="1" customWidth="1"/>
    <col min="4127" max="4127" width="14.28515625" style="1" customWidth="1"/>
    <col min="4128" max="4129" width="11.5703125" style="1" customWidth="1"/>
    <col min="4130" max="4130" width="21.85546875" style="1" customWidth="1"/>
    <col min="4131" max="4322" width="11.5703125" style="1"/>
    <col min="4323" max="4323" width="21.85546875" style="1" customWidth="1"/>
    <col min="4324" max="4324" width="13.85546875" style="1" customWidth="1"/>
    <col min="4325" max="4325" width="38.7109375" style="1" customWidth="1"/>
    <col min="4326" max="4326" width="3" style="1" bestFit="1" customWidth="1"/>
    <col min="4327" max="4327" width="32.28515625" style="1" customWidth="1"/>
    <col min="4328" max="4328" width="46.28515625" style="1" customWidth="1"/>
    <col min="4329" max="4329" width="19" style="1" customWidth="1"/>
    <col min="4330" max="4330" width="0" style="1" hidden="1" customWidth="1"/>
    <col min="4331" max="4331" width="17.7109375" style="1" customWidth="1"/>
    <col min="4332" max="4332" width="0" style="1" hidden="1" customWidth="1"/>
    <col min="4333" max="4333" width="22.28515625" style="1" customWidth="1"/>
    <col min="4334" max="4334" width="5.28515625" style="1" customWidth="1"/>
    <col min="4335" max="4335" width="36.28515625" style="1" customWidth="1"/>
    <col min="4336" max="4336" width="5.7109375" style="1" customWidth="1"/>
    <col min="4337" max="4337" width="0" style="1" hidden="1" customWidth="1"/>
    <col min="4338" max="4338" width="20.7109375" style="1" customWidth="1"/>
    <col min="4339" max="4339" width="4.85546875" style="1" customWidth="1"/>
    <col min="4340" max="4340" width="0" style="1" hidden="1" customWidth="1"/>
    <col min="4341" max="4341" width="24.7109375" style="1" customWidth="1"/>
    <col min="4342" max="4342" width="12.28515625" style="1" customWidth="1"/>
    <col min="4343" max="4343" width="0" style="1" hidden="1" customWidth="1"/>
    <col min="4344" max="4344" width="3.42578125" style="1" customWidth="1"/>
    <col min="4345" max="4345" width="0" style="1" hidden="1" customWidth="1"/>
    <col min="4346" max="4346" width="17.7109375" style="1" customWidth="1"/>
    <col min="4347" max="4347" width="3.42578125" style="1" customWidth="1"/>
    <col min="4348" max="4348" width="0" style="1" hidden="1" customWidth="1"/>
    <col min="4349" max="4349" width="23.7109375" style="1" customWidth="1"/>
    <col min="4350" max="4350" width="10" style="1" customWidth="1"/>
    <col min="4351" max="4351" width="0" style="1" hidden="1" customWidth="1"/>
    <col min="4352" max="4353" width="14.7109375" style="1" customWidth="1"/>
    <col min="4354" max="4354" width="12.85546875" style="1" customWidth="1"/>
    <col min="4355" max="4355" width="3.28515625" style="1" customWidth="1"/>
    <col min="4356" max="4356" width="30.28515625" style="1" customWidth="1"/>
    <col min="4357" max="4357" width="5" style="1" customWidth="1"/>
    <col min="4358" max="4358" width="0" style="1" hidden="1" customWidth="1"/>
    <col min="4359" max="4359" width="14.28515625" style="1" customWidth="1"/>
    <col min="4360" max="4360" width="5.7109375" style="1" customWidth="1"/>
    <col min="4361" max="4361" width="0" style="1" hidden="1" customWidth="1"/>
    <col min="4362" max="4362" width="17.28515625" style="1" customWidth="1"/>
    <col min="4363" max="4363" width="12.7109375" style="1" customWidth="1"/>
    <col min="4364" max="4364" width="0" style="1" hidden="1" customWidth="1"/>
    <col min="4365" max="4365" width="5.28515625" style="1" customWidth="1"/>
    <col min="4366" max="4366" width="0" style="1" hidden="1" customWidth="1"/>
    <col min="4367" max="4367" width="17" style="1" customWidth="1"/>
    <col min="4368" max="4368" width="6.28515625" style="1" customWidth="1"/>
    <col min="4369" max="4369" width="0" style="1" hidden="1" customWidth="1"/>
    <col min="4370" max="4370" width="14.28515625" style="1" customWidth="1"/>
    <col min="4371" max="4371" width="7.5703125" style="1" customWidth="1"/>
    <col min="4372" max="4372" width="0" style="1" hidden="1" customWidth="1"/>
    <col min="4373" max="4374" width="14.28515625" style="1" customWidth="1"/>
    <col min="4375" max="4375" width="20.85546875" style="1" customWidth="1"/>
    <col min="4376" max="4376" width="14.42578125" style="1" customWidth="1"/>
    <col min="4377" max="4377" width="15" style="1" customWidth="1"/>
    <col min="4378" max="4378" width="2.7109375" style="1" customWidth="1"/>
    <col min="4379" max="4379" width="11.7109375" style="1" customWidth="1"/>
    <col min="4380" max="4380" width="11.5703125" style="1" customWidth="1"/>
    <col min="4381" max="4381" width="2.28515625" style="1" customWidth="1"/>
    <col min="4382" max="4382" width="41" style="1" customWidth="1"/>
    <col min="4383" max="4383" width="14.28515625" style="1" customWidth="1"/>
    <col min="4384" max="4385" width="11.5703125" style="1" customWidth="1"/>
    <col min="4386" max="4386" width="21.85546875" style="1" customWidth="1"/>
    <col min="4387" max="4578" width="11.5703125" style="1"/>
    <col min="4579" max="4579" width="21.85546875" style="1" customWidth="1"/>
    <col min="4580" max="4580" width="13.85546875" style="1" customWidth="1"/>
    <col min="4581" max="4581" width="38.7109375" style="1" customWidth="1"/>
    <col min="4582" max="4582" width="3" style="1" bestFit="1" customWidth="1"/>
    <col min="4583" max="4583" width="32.28515625" style="1" customWidth="1"/>
    <col min="4584" max="4584" width="46.28515625" style="1" customWidth="1"/>
    <col min="4585" max="4585" width="19" style="1" customWidth="1"/>
    <col min="4586" max="4586" width="0" style="1" hidden="1" customWidth="1"/>
    <col min="4587" max="4587" width="17.7109375" style="1" customWidth="1"/>
    <col min="4588" max="4588" width="0" style="1" hidden="1" customWidth="1"/>
    <col min="4589" max="4589" width="22.28515625" style="1" customWidth="1"/>
    <col min="4590" max="4590" width="5.28515625" style="1" customWidth="1"/>
    <col min="4591" max="4591" width="36.28515625" style="1" customWidth="1"/>
    <col min="4592" max="4592" width="5.7109375" style="1" customWidth="1"/>
    <col min="4593" max="4593" width="0" style="1" hidden="1" customWidth="1"/>
    <col min="4594" max="4594" width="20.7109375" style="1" customWidth="1"/>
    <col min="4595" max="4595" width="4.85546875" style="1" customWidth="1"/>
    <col min="4596" max="4596" width="0" style="1" hidden="1" customWidth="1"/>
    <col min="4597" max="4597" width="24.7109375" style="1" customWidth="1"/>
    <col min="4598" max="4598" width="12.28515625" style="1" customWidth="1"/>
    <col min="4599" max="4599" width="0" style="1" hidden="1" customWidth="1"/>
    <col min="4600" max="4600" width="3.42578125" style="1" customWidth="1"/>
    <col min="4601" max="4601" width="0" style="1" hidden="1" customWidth="1"/>
    <col min="4602" max="4602" width="17.7109375" style="1" customWidth="1"/>
    <col min="4603" max="4603" width="3.42578125" style="1" customWidth="1"/>
    <col min="4604" max="4604" width="0" style="1" hidden="1" customWidth="1"/>
    <col min="4605" max="4605" width="23.7109375" style="1" customWidth="1"/>
    <col min="4606" max="4606" width="10" style="1" customWidth="1"/>
    <col min="4607" max="4607" width="0" style="1" hidden="1" customWidth="1"/>
    <col min="4608" max="4609" width="14.7109375" style="1" customWidth="1"/>
    <col min="4610" max="4610" width="12.85546875" style="1" customWidth="1"/>
    <col min="4611" max="4611" width="3.28515625" style="1" customWidth="1"/>
    <col min="4612" max="4612" width="30.28515625" style="1" customWidth="1"/>
    <col min="4613" max="4613" width="5" style="1" customWidth="1"/>
    <col min="4614" max="4614" width="0" style="1" hidden="1" customWidth="1"/>
    <col min="4615" max="4615" width="14.28515625" style="1" customWidth="1"/>
    <col min="4616" max="4616" width="5.7109375" style="1" customWidth="1"/>
    <col min="4617" max="4617" width="0" style="1" hidden="1" customWidth="1"/>
    <col min="4618" max="4618" width="17.28515625" style="1" customWidth="1"/>
    <col min="4619" max="4619" width="12.7109375" style="1" customWidth="1"/>
    <col min="4620" max="4620" width="0" style="1" hidden="1" customWidth="1"/>
    <col min="4621" max="4621" width="5.28515625" style="1" customWidth="1"/>
    <col min="4622" max="4622" width="0" style="1" hidden="1" customWidth="1"/>
    <col min="4623" max="4623" width="17" style="1" customWidth="1"/>
    <col min="4624" max="4624" width="6.28515625" style="1" customWidth="1"/>
    <col min="4625" max="4625" width="0" style="1" hidden="1" customWidth="1"/>
    <col min="4626" max="4626" width="14.28515625" style="1" customWidth="1"/>
    <col min="4627" max="4627" width="7.5703125" style="1" customWidth="1"/>
    <col min="4628" max="4628" width="0" style="1" hidden="1" customWidth="1"/>
    <col min="4629" max="4630" width="14.28515625" style="1" customWidth="1"/>
    <col min="4631" max="4631" width="20.85546875" style="1" customWidth="1"/>
    <col min="4632" max="4632" width="14.42578125" style="1" customWidth="1"/>
    <col min="4633" max="4633" width="15" style="1" customWidth="1"/>
    <col min="4634" max="4634" width="2.7109375" style="1" customWidth="1"/>
    <col min="4635" max="4635" width="11.7109375" style="1" customWidth="1"/>
    <col min="4636" max="4636" width="11.5703125" style="1" customWidth="1"/>
    <col min="4637" max="4637" width="2.28515625" style="1" customWidth="1"/>
    <col min="4638" max="4638" width="41" style="1" customWidth="1"/>
    <col min="4639" max="4639" width="14.28515625" style="1" customWidth="1"/>
    <col min="4640" max="4641" width="11.5703125" style="1" customWidth="1"/>
    <col min="4642" max="4642" width="21.85546875" style="1" customWidth="1"/>
    <col min="4643" max="4834" width="11.5703125" style="1"/>
    <col min="4835" max="4835" width="21.85546875" style="1" customWidth="1"/>
    <col min="4836" max="4836" width="13.85546875" style="1" customWidth="1"/>
    <col min="4837" max="4837" width="38.7109375" style="1" customWidth="1"/>
    <col min="4838" max="4838" width="3" style="1" bestFit="1" customWidth="1"/>
    <col min="4839" max="4839" width="32.28515625" style="1" customWidth="1"/>
    <col min="4840" max="4840" width="46.28515625" style="1" customWidth="1"/>
    <col min="4841" max="4841" width="19" style="1" customWidth="1"/>
    <col min="4842" max="4842" width="0" style="1" hidden="1" customWidth="1"/>
    <col min="4843" max="4843" width="17.7109375" style="1" customWidth="1"/>
    <col min="4844" max="4844" width="0" style="1" hidden="1" customWidth="1"/>
    <col min="4845" max="4845" width="22.28515625" style="1" customWidth="1"/>
    <col min="4846" max="4846" width="5.28515625" style="1" customWidth="1"/>
    <col min="4847" max="4847" width="36.28515625" style="1" customWidth="1"/>
    <col min="4848" max="4848" width="5.7109375" style="1" customWidth="1"/>
    <col min="4849" max="4849" width="0" style="1" hidden="1" customWidth="1"/>
    <col min="4850" max="4850" width="20.7109375" style="1" customWidth="1"/>
    <col min="4851" max="4851" width="4.85546875" style="1" customWidth="1"/>
    <col min="4852" max="4852" width="0" style="1" hidden="1" customWidth="1"/>
    <col min="4853" max="4853" width="24.7109375" style="1" customWidth="1"/>
    <col min="4854" max="4854" width="12.28515625" style="1" customWidth="1"/>
    <col min="4855" max="4855" width="0" style="1" hidden="1" customWidth="1"/>
    <col min="4856" max="4856" width="3.42578125" style="1" customWidth="1"/>
    <col min="4857" max="4857" width="0" style="1" hidden="1" customWidth="1"/>
    <col min="4858" max="4858" width="17.7109375" style="1" customWidth="1"/>
    <col min="4859" max="4859" width="3.42578125" style="1" customWidth="1"/>
    <col min="4860" max="4860" width="0" style="1" hidden="1" customWidth="1"/>
    <col min="4861" max="4861" width="23.7109375" style="1" customWidth="1"/>
    <col min="4862" max="4862" width="10" style="1" customWidth="1"/>
    <col min="4863" max="4863" width="0" style="1" hidden="1" customWidth="1"/>
    <col min="4864" max="4865" width="14.7109375" style="1" customWidth="1"/>
    <col min="4866" max="4866" width="12.85546875" style="1" customWidth="1"/>
    <col min="4867" max="4867" width="3.28515625" style="1" customWidth="1"/>
    <col min="4868" max="4868" width="30.28515625" style="1" customWidth="1"/>
    <col min="4869" max="4869" width="5" style="1" customWidth="1"/>
    <col min="4870" max="4870" width="0" style="1" hidden="1" customWidth="1"/>
    <col min="4871" max="4871" width="14.28515625" style="1" customWidth="1"/>
    <col min="4872" max="4872" width="5.7109375" style="1" customWidth="1"/>
    <col min="4873" max="4873" width="0" style="1" hidden="1" customWidth="1"/>
    <col min="4874" max="4874" width="17.28515625" style="1" customWidth="1"/>
    <col min="4875" max="4875" width="12.7109375" style="1" customWidth="1"/>
    <col min="4876" max="4876" width="0" style="1" hidden="1" customWidth="1"/>
    <col min="4877" max="4877" width="5.28515625" style="1" customWidth="1"/>
    <col min="4878" max="4878" width="0" style="1" hidden="1" customWidth="1"/>
    <col min="4879" max="4879" width="17" style="1" customWidth="1"/>
    <col min="4880" max="4880" width="6.28515625" style="1" customWidth="1"/>
    <col min="4881" max="4881" width="0" style="1" hidden="1" customWidth="1"/>
    <col min="4882" max="4882" width="14.28515625" style="1" customWidth="1"/>
    <col min="4883" max="4883" width="7.5703125" style="1" customWidth="1"/>
    <col min="4884" max="4884" width="0" style="1" hidden="1" customWidth="1"/>
    <col min="4885" max="4886" width="14.28515625" style="1" customWidth="1"/>
    <col min="4887" max="4887" width="20.85546875" style="1" customWidth="1"/>
    <col min="4888" max="4888" width="14.42578125" style="1" customWidth="1"/>
    <col min="4889" max="4889" width="15" style="1" customWidth="1"/>
    <col min="4890" max="4890" width="2.7109375" style="1" customWidth="1"/>
    <col min="4891" max="4891" width="11.7109375" style="1" customWidth="1"/>
    <col min="4892" max="4892" width="11.5703125" style="1" customWidth="1"/>
    <col min="4893" max="4893" width="2.28515625" style="1" customWidth="1"/>
    <col min="4894" max="4894" width="41" style="1" customWidth="1"/>
    <col min="4895" max="4895" width="14.28515625" style="1" customWidth="1"/>
    <col min="4896" max="4897" width="11.5703125" style="1" customWidth="1"/>
    <col min="4898" max="4898" width="21.85546875" style="1" customWidth="1"/>
    <col min="4899" max="5090" width="11.5703125" style="1"/>
    <col min="5091" max="5091" width="21.85546875" style="1" customWidth="1"/>
    <col min="5092" max="5092" width="13.85546875" style="1" customWidth="1"/>
    <col min="5093" max="5093" width="38.7109375" style="1" customWidth="1"/>
    <col min="5094" max="5094" width="3" style="1" bestFit="1" customWidth="1"/>
    <col min="5095" max="5095" width="32.28515625" style="1" customWidth="1"/>
    <col min="5096" max="5096" width="46.28515625" style="1" customWidth="1"/>
    <col min="5097" max="5097" width="19" style="1" customWidth="1"/>
    <col min="5098" max="5098" width="0" style="1" hidden="1" customWidth="1"/>
    <col min="5099" max="5099" width="17.7109375" style="1" customWidth="1"/>
    <col min="5100" max="5100" width="0" style="1" hidden="1" customWidth="1"/>
    <col min="5101" max="5101" width="22.28515625" style="1" customWidth="1"/>
    <col min="5102" max="5102" width="5.28515625" style="1" customWidth="1"/>
    <col min="5103" max="5103" width="36.28515625" style="1" customWidth="1"/>
    <col min="5104" max="5104" width="5.7109375" style="1" customWidth="1"/>
    <col min="5105" max="5105" width="0" style="1" hidden="1" customWidth="1"/>
    <col min="5106" max="5106" width="20.7109375" style="1" customWidth="1"/>
    <col min="5107" max="5107" width="4.85546875" style="1" customWidth="1"/>
    <col min="5108" max="5108" width="0" style="1" hidden="1" customWidth="1"/>
    <col min="5109" max="5109" width="24.7109375" style="1" customWidth="1"/>
    <col min="5110" max="5110" width="12.28515625" style="1" customWidth="1"/>
    <col min="5111" max="5111" width="0" style="1" hidden="1" customWidth="1"/>
    <col min="5112" max="5112" width="3.42578125" style="1" customWidth="1"/>
    <col min="5113" max="5113" width="0" style="1" hidden="1" customWidth="1"/>
    <col min="5114" max="5114" width="17.7109375" style="1" customWidth="1"/>
    <col min="5115" max="5115" width="3.42578125" style="1" customWidth="1"/>
    <col min="5116" max="5116" width="0" style="1" hidden="1" customWidth="1"/>
    <col min="5117" max="5117" width="23.7109375" style="1" customWidth="1"/>
    <col min="5118" max="5118" width="10" style="1" customWidth="1"/>
    <col min="5119" max="5119" width="0" style="1" hidden="1" customWidth="1"/>
    <col min="5120" max="5121" width="14.7109375" style="1" customWidth="1"/>
    <col min="5122" max="5122" width="12.85546875" style="1" customWidth="1"/>
    <col min="5123" max="5123" width="3.28515625" style="1" customWidth="1"/>
    <col min="5124" max="5124" width="30.28515625" style="1" customWidth="1"/>
    <col min="5125" max="5125" width="5" style="1" customWidth="1"/>
    <col min="5126" max="5126" width="0" style="1" hidden="1" customWidth="1"/>
    <col min="5127" max="5127" width="14.28515625" style="1" customWidth="1"/>
    <col min="5128" max="5128" width="5.7109375" style="1" customWidth="1"/>
    <col min="5129" max="5129" width="0" style="1" hidden="1" customWidth="1"/>
    <col min="5130" max="5130" width="17.28515625" style="1" customWidth="1"/>
    <col min="5131" max="5131" width="12.7109375" style="1" customWidth="1"/>
    <col min="5132" max="5132" width="0" style="1" hidden="1" customWidth="1"/>
    <col min="5133" max="5133" width="5.28515625" style="1" customWidth="1"/>
    <col min="5134" max="5134" width="0" style="1" hidden="1" customWidth="1"/>
    <col min="5135" max="5135" width="17" style="1" customWidth="1"/>
    <col min="5136" max="5136" width="6.28515625" style="1" customWidth="1"/>
    <col min="5137" max="5137" width="0" style="1" hidden="1" customWidth="1"/>
    <col min="5138" max="5138" width="14.28515625" style="1" customWidth="1"/>
    <col min="5139" max="5139" width="7.5703125" style="1" customWidth="1"/>
    <col min="5140" max="5140" width="0" style="1" hidden="1" customWidth="1"/>
    <col min="5141" max="5142" width="14.28515625" style="1" customWidth="1"/>
    <col min="5143" max="5143" width="20.85546875" style="1" customWidth="1"/>
    <col min="5144" max="5144" width="14.42578125" style="1" customWidth="1"/>
    <col min="5145" max="5145" width="15" style="1" customWidth="1"/>
    <col min="5146" max="5146" width="2.7109375" style="1" customWidth="1"/>
    <col min="5147" max="5147" width="11.7109375" style="1" customWidth="1"/>
    <col min="5148" max="5148" width="11.5703125" style="1" customWidth="1"/>
    <col min="5149" max="5149" width="2.28515625" style="1" customWidth="1"/>
    <col min="5150" max="5150" width="41" style="1" customWidth="1"/>
    <col min="5151" max="5151" width="14.28515625" style="1" customWidth="1"/>
    <col min="5152" max="5153" width="11.5703125" style="1" customWidth="1"/>
    <col min="5154" max="5154" width="21.85546875" style="1" customWidth="1"/>
    <col min="5155" max="5346" width="11.5703125" style="1"/>
    <col min="5347" max="5347" width="21.85546875" style="1" customWidth="1"/>
    <col min="5348" max="5348" width="13.85546875" style="1" customWidth="1"/>
    <col min="5349" max="5349" width="38.7109375" style="1" customWidth="1"/>
    <col min="5350" max="5350" width="3" style="1" bestFit="1" customWidth="1"/>
    <col min="5351" max="5351" width="32.28515625" style="1" customWidth="1"/>
    <col min="5352" max="5352" width="46.28515625" style="1" customWidth="1"/>
    <col min="5353" max="5353" width="19" style="1" customWidth="1"/>
    <col min="5354" max="5354" width="0" style="1" hidden="1" customWidth="1"/>
    <col min="5355" max="5355" width="17.7109375" style="1" customWidth="1"/>
    <col min="5356" max="5356" width="0" style="1" hidden="1" customWidth="1"/>
    <col min="5357" max="5357" width="22.28515625" style="1" customWidth="1"/>
    <col min="5358" max="5358" width="5.28515625" style="1" customWidth="1"/>
    <col min="5359" max="5359" width="36.28515625" style="1" customWidth="1"/>
    <col min="5360" max="5360" width="5.7109375" style="1" customWidth="1"/>
    <col min="5361" max="5361" width="0" style="1" hidden="1" customWidth="1"/>
    <col min="5362" max="5362" width="20.7109375" style="1" customWidth="1"/>
    <col min="5363" max="5363" width="4.85546875" style="1" customWidth="1"/>
    <col min="5364" max="5364" width="0" style="1" hidden="1" customWidth="1"/>
    <col min="5365" max="5365" width="24.7109375" style="1" customWidth="1"/>
    <col min="5366" max="5366" width="12.28515625" style="1" customWidth="1"/>
    <col min="5367" max="5367" width="0" style="1" hidden="1" customWidth="1"/>
    <col min="5368" max="5368" width="3.42578125" style="1" customWidth="1"/>
    <col min="5369" max="5369" width="0" style="1" hidden="1" customWidth="1"/>
    <col min="5370" max="5370" width="17.7109375" style="1" customWidth="1"/>
    <col min="5371" max="5371" width="3.42578125" style="1" customWidth="1"/>
    <col min="5372" max="5372" width="0" style="1" hidden="1" customWidth="1"/>
    <col min="5373" max="5373" width="23.7109375" style="1" customWidth="1"/>
    <col min="5374" max="5374" width="10" style="1" customWidth="1"/>
    <col min="5375" max="5375" width="0" style="1" hidden="1" customWidth="1"/>
    <col min="5376" max="5377" width="14.7109375" style="1" customWidth="1"/>
    <col min="5378" max="5378" width="12.85546875" style="1" customWidth="1"/>
    <col min="5379" max="5379" width="3.28515625" style="1" customWidth="1"/>
    <col min="5380" max="5380" width="30.28515625" style="1" customWidth="1"/>
    <col min="5381" max="5381" width="5" style="1" customWidth="1"/>
    <col min="5382" max="5382" width="0" style="1" hidden="1" customWidth="1"/>
    <col min="5383" max="5383" width="14.28515625" style="1" customWidth="1"/>
    <col min="5384" max="5384" width="5.7109375" style="1" customWidth="1"/>
    <col min="5385" max="5385" width="0" style="1" hidden="1" customWidth="1"/>
    <col min="5386" max="5386" width="17.28515625" style="1" customWidth="1"/>
    <col min="5387" max="5387" width="12.7109375" style="1" customWidth="1"/>
    <col min="5388" max="5388" width="0" style="1" hidden="1" customWidth="1"/>
    <col min="5389" max="5389" width="5.28515625" style="1" customWidth="1"/>
    <col min="5390" max="5390" width="0" style="1" hidden="1" customWidth="1"/>
    <col min="5391" max="5391" width="17" style="1" customWidth="1"/>
    <col min="5392" max="5392" width="6.28515625" style="1" customWidth="1"/>
    <col min="5393" max="5393" width="0" style="1" hidden="1" customWidth="1"/>
    <col min="5394" max="5394" width="14.28515625" style="1" customWidth="1"/>
    <col min="5395" max="5395" width="7.5703125" style="1" customWidth="1"/>
    <col min="5396" max="5396" width="0" style="1" hidden="1" customWidth="1"/>
    <col min="5397" max="5398" width="14.28515625" style="1" customWidth="1"/>
    <col min="5399" max="5399" width="20.85546875" style="1" customWidth="1"/>
    <col min="5400" max="5400" width="14.42578125" style="1" customWidth="1"/>
    <col min="5401" max="5401" width="15" style="1" customWidth="1"/>
    <col min="5402" max="5402" width="2.7109375" style="1" customWidth="1"/>
    <col min="5403" max="5403" width="11.7109375" style="1" customWidth="1"/>
    <col min="5404" max="5404" width="11.5703125" style="1" customWidth="1"/>
    <col min="5405" max="5405" width="2.28515625" style="1" customWidth="1"/>
    <col min="5406" max="5406" width="41" style="1" customWidth="1"/>
    <col min="5407" max="5407" width="14.28515625" style="1" customWidth="1"/>
    <col min="5408" max="5409" width="11.5703125" style="1" customWidth="1"/>
    <col min="5410" max="5410" width="21.85546875" style="1" customWidth="1"/>
    <col min="5411" max="5602" width="11.5703125" style="1"/>
    <col min="5603" max="5603" width="21.85546875" style="1" customWidth="1"/>
    <col min="5604" max="5604" width="13.85546875" style="1" customWidth="1"/>
    <col min="5605" max="5605" width="38.7109375" style="1" customWidth="1"/>
    <col min="5606" max="5606" width="3" style="1" bestFit="1" customWidth="1"/>
    <col min="5607" max="5607" width="32.28515625" style="1" customWidth="1"/>
    <col min="5608" max="5608" width="46.28515625" style="1" customWidth="1"/>
    <col min="5609" max="5609" width="19" style="1" customWidth="1"/>
    <col min="5610" max="5610" width="0" style="1" hidden="1" customWidth="1"/>
    <col min="5611" max="5611" width="17.7109375" style="1" customWidth="1"/>
    <col min="5612" max="5612" width="0" style="1" hidden="1" customWidth="1"/>
    <col min="5613" max="5613" width="22.28515625" style="1" customWidth="1"/>
    <col min="5614" max="5614" width="5.28515625" style="1" customWidth="1"/>
    <col min="5615" max="5615" width="36.28515625" style="1" customWidth="1"/>
    <col min="5616" max="5616" width="5.7109375" style="1" customWidth="1"/>
    <col min="5617" max="5617" width="0" style="1" hidden="1" customWidth="1"/>
    <col min="5618" max="5618" width="20.7109375" style="1" customWidth="1"/>
    <col min="5619" max="5619" width="4.85546875" style="1" customWidth="1"/>
    <col min="5620" max="5620" width="0" style="1" hidden="1" customWidth="1"/>
    <col min="5621" max="5621" width="24.7109375" style="1" customWidth="1"/>
    <col min="5622" max="5622" width="12.28515625" style="1" customWidth="1"/>
    <col min="5623" max="5623" width="0" style="1" hidden="1" customWidth="1"/>
    <col min="5624" max="5624" width="3.42578125" style="1" customWidth="1"/>
    <col min="5625" max="5625" width="0" style="1" hidden="1" customWidth="1"/>
    <col min="5626" max="5626" width="17.7109375" style="1" customWidth="1"/>
    <col min="5627" max="5627" width="3.42578125" style="1" customWidth="1"/>
    <col min="5628" max="5628" width="0" style="1" hidden="1" customWidth="1"/>
    <col min="5629" max="5629" width="23.7109375" style="1" customWidth="1"/>
    <col min="5630" max="5630" width="10" style="1" customWidth="1"/>
    <col min="5631" max="5631" width="0" style="1" hidden="1" customWidth="1"/>
    <col min="5632" max="5633" width="14.7109375" style="1" customWidth="1"/>
    <col min="5634" max="5634" width="12.85546875" style="1" customWidth="1"/>
    <col min="5635" max="5635" width="3.28515625" style="1" customWidth="1"/>
    <col min="5636" max="5636" width="30.28515625" style="1" customWidth="1"/>
    <col min="5637" max="5637" width="5" style="1" customWidth="1"/>
    <col min="5638" max="5638" width="0" style="1" hidden="1" customWidth="1"/>
    <col min="5639" max="5639" width="14.28515625" style="1" customWidth="1"/>
    <col min="5640" max="5640" width="5.7109375" style="1" customWidth="1"/>
    <col min="5641" max="5641" width="0" style="1" hidden="1" customWidth="1"/>
    <col min="5642" max="5642" width="17.28515625" style="1" customWidth="1"/>
    <col min="5643" max="5643" width="12.7109375" style="1" customWidth="1"/>
    <col min="5644" max="5644" width="0" style="1" hidden="1" customWidth="1"/>
    <col min="5645" max="5645" width="5.28515625" style="1" customWidth="1"/>
    <col min="5646" max="5646" width="0" style="1" hidden="1" customWidth="1"/>
    <col min="5647" max="5647" width="17" style="1" customWidth="1"/>
    <col min="5648" max="5648" width="6.28515625" style="1" customWidth="1"/>
    <col min="5649" max="5649" width="0" style="1" hidden="1" customWidth="1"/>
    <col min="5650" max="5650" width="14.28515625" style="1" customWidth="1"/>
    <col min="5651" max="5651" width="7.5703125" style="1" customWidth="1"/>
    <col min="5652" max="5652" width="0" style="1" hidden="1" customWidth="1"/>
    <col min="5653" max="5654" width="14.28515625" style="1" customWidth="1"/>
    <col min="5655" max="5655" width="20.85546875" style="1" customWidth="1"/>
    <col min="5656" max="5656" width="14.42578125" style="1" customWidth="1"/>
    <col min="5657" max="5657" width="15" style="1" customWidth="1"/>
    <col min="5658" max="5658" width="2.7109375" style="1" customWidth="1"/>
    <col min="5659" max="5659" width="11.7109375" style="1" customWidth="1"/>
    <col min="5660" max="5660" width="11.5703125" style="1" customWidth="1"/>
    <col min="5661" max="5661" width="2.28515625" style="1" customWidth="1"/>
    <col min="5662" max="5662" width="41" style="1" customWidth="1"/>
    <col min="5663" max="5663" width="14.28515625" style="1" customWidth="1"/>
    <col min="5664" max="5665" width="11.5703125" style="1" customWidth="1"/>
    <col min="5666" max="5666" width="21.85546875" style="1" customWidth="1"/>
    <col min="5667" max="5858" width="11.5703125" style="1"/>
    <col min="5859" max="5859" width="21.85546875" style="1" customWidth="1"/>
    <col min="5860" max="5860" width="13.85546875" style="1" customWidth="1"/>
    <col min="5861" max="5861" width="38.7109375" style="1" customWidth="1"/>
    <col min="5862" max="5862" width="3" style="1" bestFit="1" customWidth="1"/>
    <col min="5863" max="5863" width="32.28515625" style="1" customWidth="1"/>
    <col min="5864" max="5864" width="46.28515625" style="1" customWidth="1"/>
    <col min="5865" max="5865" width="19" style="1" customWidth="1"/>
    <col min="5866" max="5866" width="0" style="1" hidden="1" customWidth="1"/>
    <col min="5867" max="5867" width="17.7109375" style="1" customWidth="1"/>
    <col min="5868" max="5868" width="0" style="1" hidden="1" customWidth="1"/>
    <col min="5869" max="5869" width="22.28515625" style="1" customWidth="1"/>
    <col min="5870" max="5870" width="5.28515625" style="1" customWidth="1"/>
    <col min="5871" max="5871" width="36.28515625" style="1" customWidth="1"/>
    <col min="5872" max="5872" width="5.7109375" style="1" customWidth="1"/>
    <col min="5873" max="5873" width="0" style="1" hidden="1" customWidth="1"/>
    <col min="5874" max="5874" width="20.7109375" style="1" customWidth="1"/>
    <col min="5875" max="5875" width="4.85546875" style="1" customWidth="1"/>
    <col min="5876" max="5876" width="0" style="1" hidden="1" customWidth="1"/>
    <col min="5877" max="5877" width="24.7109375" style="1" customWidth="1"/>
    <col min="5878" max="5878" width="12.28515625" style="1" customWidth="1"/>
    <col min="5879" max="5879" width="0" style="1" hidden="1" customWidth="1"/>
    <col min="5880" max="5880" width="3.42578125" style="1" customWidth="1"/>
    <col min="5881" max="5881" width="0" style="1" hidden="1" customWidth="1"/>
    <col min="5882" max="5882" width="17.7109375" style="1" customWidth="1"/>
    <col min="5883" max="5883" width="3.42578125" style="1" customWidth="1"/>
    <col min="5884" max="5884" width="0" style="1" hidden="1" customWidth="1"/>
    <col min="5885" max="5885" width="23.7109375" style="1" customWidth="1"/>
    <col min="5886" max="5886" width="10" style="1" customWidth="1"/>
    <col min="5887" max="5887" width="0" style="1" hidden="1" customWidth="1"/>
    <col min="5888" max="5889" width="14.7109375" style="1" customWidth="1"/>
    <col min="5890" max="5890" width="12.85546875" style="1" customWidth="1"/>
    <col min="5891" max="5891" width="3.28515625" style="1" customWidth="1"/>
    <col min="5892" max="5892" width="30.28515625" style="1" customWidth="1"/>
    <col min="5893" max="5893" width="5" style="1" customWidth="1"/>
    <col min="5894" max="5894" width="0" style="1" hidden="1" customWidth="1"/>
    <col min="5895" max="5895" width="14.28515625" style="1" customWidth="1"/>
    <col min="5896" max="5896" width="5.7109375" style="1" customWidth="1"/>
    <col min="5897" max="5897" width="0" style="1" hidden="1" customWidth="1"/>
    <col min="5898" max="5898" width="17.28515625" style="1" customWidth="1"/>
    <col min="5899" max="5899" width="12.7109375" style="1" customWidth="1"/>
    <col min="5900" max="5900" width="0" style="1" hidden="1" customWidth="1"/>
    <col min="5901" max="5901" width="5.28515625" style="1" customWidth="1"/>
    <col min="5902" max="5902" width="0" style="1" hidden="1" customWidth="1"/>
    <col min="5903" max="5903" width="17" style="1" customWidth="1"/>
    <col min="5904" max="5904" width="6.28515625" style="1" customWidth="1"/>
    <col min="5905" max="5905" width="0" style="1" hidden="1" customWidth="1"/>
    <col min="5906" max="5906" width="14.28515625" style="1" customWidth="1"/>
    <col min="5907" max="5907" width="7.5703125" style="1" customWidth="1"/>
    <col min="5908" max="5908" width="0" style="1" hidden="1" customWidth="1"/>
    <col min="5909" max="5910" width="14.28515625" style="1" customWidth="1"/>
    <col min="5911" max="5911" width="20.85546875" style="1" customWidth="1"/>
    <col min="5912" max="5912" width="14.42578125" style="1" customWidth="1"/>
    <col min="5913" max="5913" width="15" style="1" customWidth="1"/>
    <col min="5914" max="5914" width="2.7109375" style="1" customWidth="1"/>
    <col min="5915" max="5915" width="11.7109375" style="1" customWidth="1"/>
    <col min="5916" max="5916" width="11.5703125" style="1" customWidth="1"/>
    <col min="5917" max="5917" width="2.28515625" style="1" customWidth="1"/>
    <col min="5918" max="5918" width="41" style="1" customWidth="1"/>
    <col min="5919" max="5919" width="14.28515625" style="1" customWidth="1"/>
    <col min="5920" max="5921" width="11.5703125" style="1" customWidth="1"/>
    <col min="5922" max="5922" width="21.85546875" style="1" customWidth="1"/>
    <col min="5923" max="6114" width="11.5703125" style="1"/>
    <col min="6115" max="6115" width="21.85546875" style="1" customWidth="1"/>
    <col min="6116" max="6116" width="13.85546875" style="1" customWidth="1"/>
    <col min="6117" max="6117" width="38.7109375" style="1" customWidth="1"/>
    <col min="6118" max="6118" width="3" style="1" bestFit="1" customWidth="1"/>
    <col min="6119" max="6119" width="32.28515625" style="1" customWidth="1"/>
    <col min="6120" max="6120" width="46.28515625" style="1" customWidth="1"/>
    <col min="6121" max="6121" width="19" style="1" customWidth="1"/>
    <col min="6122" max="6122" width="0" style="1" hidden="1" customWidth="1"/>
    <col min="6123" max="6123" width="17.7109375" style="1" customWidth="1"/>
    <col min="6124" max="6124" width="0" style="1" hidden="1" customWidth="1"/>
    <col min="6125" max="6125" width="22.28515625" style="1" customWidth="1"/>
    <col min="6126" max="6126" width="5.28515625" style="1" customWidth="1"/>
    <col min="6127" max="6127" width="36.28515625" style="1" customWidth="1"/>
    <col min="6128" max="6128" width="5.7109375" style="1" customWidth="1"/>
    <col min="6129" max="6129" width="0" style="1" hidden="1" customWidth="1"/>
    <col min="6130" max="6130" width="20.7109375" style="1" customWidth="1"/>
    <col min="6131" max="6131" width="4.85546875" style="1" customWidth="1"/>
    <col min="6132" max="6132" width="0" style="1" hidden="1" customWidth="1"/>
    <col min="6133" max="6133" width="24.7109375" style="1" customWidth="1"/>
    <col min="6134" max="6134" width="12.28515625" style="1" customWidth="1"/>
    <col min="6135" max="6135" width="0" style="1" hidden="1" customWidth="1"/>
    <col min="6136" max="6136" width="3.42578125" style="1" customWidth="1"/>
    <col min="6137" max="6137" width="0" style="1" hidden="1" customWidth="1"/>
    <col min="6138" max="6138" width="17.7109375" style="1" customWidth="1"/>
    <col min="6139" max="6139" width="3.42578125" style="1" customWidth="1"/>
    <col min="6140" max="6140" width="0" style="1" hidden="1" customWidth="1"/>
    <col min="6141" max="6141" width="23.7109375" style="1" customWidth="1"/>
    <col min="6142" max="6142" width="10" style="1" customWidth="1"/>
    <col min="6143" max="6143" width="0" style="1" hidden="1" customWidth="1"/>
    <col min="6144" max="6145" width="14.7109375" style="1" customWidth="1"/>
    <col min="6146" max="6146" width="12.85546875" style="1" customWidth="1"/>
    <col min="6147" max="6147" width="3.28515625" style="1" customWidth="1"/>
    <col min="6148" max="6148" width="30.28515625" style="1" customWidth="1"/>
    <col min="6149" max="6149" width="5" style="1" customWidth="1"/>
    <col min="6150" max="6150" width="0" style="1" hidden="1" customWidth="1"/>
    <col min="6151" max="6151" width="14.28515625" style="1" customWidth="1"/>
    <col min="6152" max="6152" width="5.7109375" style="1" customWidth="1"/>
    <col min="6153" max="6153" width="0" style="1" hidden="1" customWidth="1"/>
    <col min="6154" max="6154" width="17.28515625" style="1" customWidth="1"/>
    <col min="6155" max="6155" width="12.7109375" style="1" customWidth="1"/>
    <col min="6156" max="6156" width="0" style="1" hidden="1" customWidth="1"/>
    <col min="6157" max="6157" width="5.28515625" style="1" customWidth="1"/>
    <col min="6158" max="6158" width="0" style="1" hidden="1" customWidth="1"/>
    <col min="6159" max="6159" width="17" style="1" customWidth="1"/>
    <col min="6160" max="6160" width="6.28515625" style="1" customWidth="1"/>
    <col min="6161" max="6161" width="0" style="1" hidden="1" customWidth="1"/>
    <col min="6162" max="6162" width="14.28515625" style="1" customWidth="1"/>
    <col min="6163" max="6163" width="7.5703125" style="1" customWidth="1"/>
    <col min="6164" max="6164" width="0" style="1" hidden="1" customWidth="1"/>
    <col min="6165" max="6166" width="14.28515625" style="1" customWidth="1"/>
    <col min="6167" max="6167" width="20.85546875" style="1" customWidth="1"/>
    <col min="6168" max="6168" width="14.42578125" style="1" customWidth="1"/>
    <col min="6169" max="6169" width="15" style="1" customWidth="1"/>
    <col min="6170" max="6170" width="2.7109375" style="1" customWidth="1"/>
    <col min="6171" max="6171" width="11.7109375" style="1" customWidth="1"/>
    <col min="6172" max="6172" width="11.5703125" style="1" customWidth="1"/>
    <col min="6173" max="6173" width="2.28515625" style="1" customWidth="1"/>
    <col min="6174" max="6174" width="41" style="1" customWidth="1"/>
    <col min="6175" max="6175" width="14.28515625" style="1" customWidth="1"/>
    <col min="6176" max="6177" width="11.5703125" style="1" customWidth="1"/>
    <col min="6178" max="6178" width="21.85546875" style="1" customWidth="1"/>
    <col min="6179" max="6370" width="11.5703125" style="1"/>
    <col min="6371" max="6371" width="21.85546875" style="1" customWidth="1"/>
    <col min="6372" max="6372" width="13.85546875" style="1" customWidth="1"/>
    <col min="6373" max="6373" width="38.7109375" style="1" customWidth="1"/>
    <col min="6374" max="6374" width="3" style="1" bestFit="1" customWidth="1"/>
    <col min="6375" max="6375" width="32.28515625" style="1" customWidth="1"/>
    <col min="6376" max="6376" width="46.28515625" style="1" customWidth="1"/>
    <col min="6377" max="6377" width="19" style="1" customWidth="1"/>
    <col min="6378" max="6378" width="0" style="1" hidden="1" customWidth="1"/>
    <col min="6379" max="6379" width="17.7109375" style="1" customWidth="1"/>
    <col min="6380" max="6380" width="0" style="1" hidden="1" customWidth="1"/>
    <col min="6381" max="6381" width="22.28515625" style="1" customWidth="1"/>
    <col min="6382" max="6382" width="5.28515625" style="1" customWidth="1"/>
    <col min="6383" max="6383" width="36.28515625" style="1" customWidth="1"/>
    <col min="6384" max="6384" width="5.7109375" style="1" customWidth="1"/>
    <col min="6385" max="6385" width="0" style="1" hidden="1" customWidth="1"/>
    <col min="6386" max="6386" width="20.7109375" style="1" customWidth="1"/>
    <col min="6387" max="6387" width="4.85546875" style="1" customWidth="1"/>
    <col min="6388" max="6388" width="0" style="1" hidden="1" customWidth="1"/>
    <col min="6389" max="6389" width="24.7109375" style="1" customWidth="1"/>
    <col min="6390" max="6390" width="12.28515625" style="1" customWidth="1"/>
    <col min="6391" max="6391" width="0" style="1" hidden="1" customWidth="1"/>
    <col min="6392" max="6392" width="3.42578125" style="1" customWidth="1"/>
    <col min="6393" max="6393" width="0" style="1" hidden="1" customWidth="1"/>
    <col min="6394" max="6394" width="17.7109375" style="1" customWidth="1"/>
    <col min="6395" max="6395" width="3.42578125" style="1" customWidth="1"/>
    <col min="6396" max="6396" width="0" style="1" hidden="1" customWidth="1"/>
    <col min="6397" max="6397" width="23.7109375" style="1" customWidth="1"/>
    <col min="6398" max="6398" width="10" style="1" customWidth="1"/>
    <col min="6399" max="6399" width="0" style="1" hidden="1" customWidth="1"/>
    <col min="6400" max="6401" width="14.7109375" style="1" customWidth="1"/>
    <col min="6402" max="6402" width="12.85546875" style="1" customWidth="1"/>
    <col min="6403" max="6403" width="3.28515625" style="1" customWidth="1"/>
    <col min="6404" max="6404" width="30.28515625" style="1" customWidth="1"/>
    <col min="6405" max="6405" width="5" style="1" customWidth="1"/>
    <col min="6406" max="6406" width="0" style="1" hidden="1" customWidth="1"/>
    <col min="6407" max="6407" width="14.28515625" style="1" customWidth="1"/>
    <col min="6408" max="6408" width="5.7109375" style="1" customWidth="1"/>
    <col min="6409" max="6409" width="0" style="1" hidden="1" customWidth="1"/>
    <col min="6410" max="6410" width="17.28515625" style="1" customWidth="1"/>
    <col min="6411" max="6411" width="12.7109375" style="1" customWidth="1"/>
    <col min="6412" max="6412" width="0" style="1" hidden="1" customWidth="1"/>
    <col min="6413" max="6413" width="5.28515625" style="1" customWidth="1"/>
    <col min="6414" max="6414" width="0" style="1" hidden="1" customWidth="1"/>
    <col min="6415" max="6415" width="17" style="1" customWidth="1"/>
    <col min="6416" max="6416" width="6.28515625" style="1" customWidth="1"/>
    <col min="6417" max="6417" width="0" style="1" hidden="1" customWidth="1"/>
    <col min="6418" max="6418" width="14.28515625" style="1" customWidth="1"/>
    <col min="6419" max="6419" width="7.5703125" style="1" customWidth="1"/>
    <col min="6420" max="6420" width="0" style="1" hidden="1" customWidth="1"/>
    <col min="6421" max="6422" width="14.28515625" style="1" customWidth="1"/>
    <col min="6423" max="6423" width="20.85546875" style="1" customWidth="1"/>
    <col min="6424" max="6424" width="14.42578125" style="1" customWidth="1"/>
    <col min="6425" max="6425" width="15" style="1" customWidth="1"/>
    <col min="6426" max="6426" width="2.7109375" style="1" customWidth="1"/>
    <col min="6427" max="6427" width="11.7109375" style="1" customWidth="1"/>
    <col min="6428" max="6428" width="11.5703125" style="1" customWidth="1"/>
    <col min="6429" max="6429" width="2.28515625" style="1" customWidth="1"/>
    <col min="6430" max="6430" width="41" style="1" customWidth="1"/>
    <col min="6431" max="6431" width="14.28515625" style="1" customWidth="1"/>
    <col min="6432" max="6433" width="11.5703125" style="1" customWidth="1"/>
    <col min="6434" max="6434" width="21.85546875" style="1" customWidth="1"/>
    <col min="6435" max="6626" width="11.5703125" style="1"/>
    <col min="6627" max="6627" width="21.85546875" style="1" customWidth="1"/>
    <col min="6628" max="6628" width="13.85546875" style="1" customWidth="1"/>
    <col min="6629" max="6629" width="38.7109375" style="1" customWidth="1"/>
    <col min="6630" max="6630" width="3" style="1" bestFit="1" customWidth="1"/>
    <col min="6631" max="6631" width="32.28515625" style="1" customWidth="1"/>
    <col min="6632" max="6632" width="46.28515625" style="1" customWidth="1"/>
    <col min="6633" max="6633" width="19" style="1" customWidth="1"/>
    <col min="6634" max="6634" width="0" style="1" hidden="1" customWidth="1"/>
    <col min="6635" max="6635" width="17.7109375" style="1" customWidth="1"/>
    <col min="6636" max="6636" width="0" style="1" hidden="1" customWidth="1"/>
    <col min="6637" max="6637" width="22.28515625" style="1" customWidth="1"/>
    <col min="6638" max="6638" width="5.28515625" style="1" customWidth="1"/>
    <col min="6639" max="6639" width="36.28515625" style="1" customWidth="1"/>
    <col min="6640" max="6640" width="5.7109375" style="1" customWidth="1"/>
    <col min="6641" max="6641" width="0" style="1" hidden="1" customWidth="1"/>
    <col min="6642" max="6642" width="20.7109375" style="1" customWidth="1"/>
    <col min="6643" max="6643" width="4.85546875" style="1" customWidth="1"/>
    <col min="6644" max="6644" width="0" style="1" hidden="1" customWidth="1"/>
    <col min="6645" max="6645" width="24.7109375" style="1" customWidth="1"/>
    <col min="6646" max="6646" width="12.28515625" style="1" customWidth="1"/>
    <col min="6647" max="6647" width="0" style="1" hidden="1" customWidth="1"/>
    <col min="6648" max="6648" width="3.42578125" style="1" customWidth="1"/>
    <col min="6649" max="6649" width="0" style="1" hidden="1" customWidth="1"/>
    <col min="6650" max="6650" width="17.7109375" style="1" customWidth="1"/>
    <col min="6651" max="6651" width="3.42578125" style="1" customWidth="1"/>
    <col min="6652" max="6652" width="0" style="1" hidden="1" customWidth="1"/>
    <col min="6653" max="6653" width="23.7109375" style="1" customWidth="1"/>
    <col min="6654" max="6654" width="10" style="1" customWidth="1"/>
    <col min="6655" max="6655" width="0" style="1" hidden="1" customWidth="1"/>
    <col min="6656" max="6657" width="14.7109375" style="1" customWidth="1"/>
    <col min="6658" max="6658" width="12.85546875" style="1" customWidth="1"/>
    <col min="6659" max="6659" width="3.28515625" style="1" customWidth="1"/>
    <col min="6660" max="6660" width="30.28515625" style="1" customWidth="1"/>
    <col min="6661" max="6661" width="5" style="1" customWidth="1"/>
    <col min="6662" max="6662" width="0" style="1" hidden="1" customWidth="1"/>
    <col min="6663" max="6663" width="14.28515625" style="1" customWidth="1"/>
    <col min="6664" max="6664" width="5.7109375" style="1" customWidth="1"/>
    <col min="6665" max="6665" width="0" style="1" hidden="1" customWidth="1"/>
    <col min="6666" max="6666" width="17.28515625" style="1" customWidth="1"/>
    <col min="6667" max="6667" width="12.7109375" style="1" customWidth="1"/>
    <col min="6668" max="6668" width="0" style="1" hidden="1" customWidth="1"/>
    <col min="6669" max="6669" width="5.28515625" style="1" customWidth="1"/>
    <col min="6670" max="6670" width="0" style="1" hidden="1" customWidth="1"/>
    <col min="6671" max="6671" width="17" style="1" customWidth="1"/>
    <col min="6672" max="6672" width="6.28515625" style="1" customWidth="1"/>
    <col min="6673" max="6673" width="0" style="1" hidden="1" customWidth="1"/>
    <col min="6674" max="6674" width="14.28515625" style="1" customWidth="1"/>
    <col min="6675" max="6675" width="7.5703125" style="1" customWidth="1"/>
    <col min="6676" max="6676" width="0" style="1" hidden="1" customWidth="1"/>
    <col min="6677" max="6678" width="14.28515625" style="1" customWidth="1"/>
    <col min="6679" max="6679" width="20.85546875" style="1" customWidth="1"/>
    <col min="6680" max="6680" width="14.42578125" style="1" customWidth="1"/>
    <col min="6681" max="6681" width="15" style="1" customWidth="1"/>
    <col min="6682" max="6682" width="2.7109375" style="1" customWidth="1"/>
    <col min="6683" max="6683" width="11.7109375" style="1" customWidth="1"/>
    <col min="6684" max="6684" width="11.5703125" style="1" customWidth="1"/>
    <col min="6685" max="6685" width="2.28515625" style="1" customWidth="1"/>
    <col min="6686" max="6686" width="41" style="1" customWidth="1"/>
    <col min="6687" max="6687" width="14.28515625" style="1" customWidth="1"/>
    <col min="6688" max="6689" width="11.5703125" style="1" customWidth="1"/>
    <col min="6690" max="6690" width="21.85546875" style="1" customWidth="1"/>
    <col min="6691" max="6882" width="11.5703125" style="1"/>
    <col min="6883" max="6883" width="21.85546875" style="1" customWidth="1"/>
    <col min="6884" max="6884" width="13.85546875" style="1" customWidth="1"/>
    <col min="6885" max="6885" width="38.7109375" style="1" customWidth="1"/>
    <col min="6886" max="6886" width="3" style="1" bestFit="1" customWidth="1"/>
    <col min="6887" max="6887" width="32.28515625" style="1" customWidth="1"/>
    <col min="6888" max="6888" width="46.28515625" style="1" customWidth="1"/>
    <col min="6889" max="6889" width="19" style="1" customWidth="1"/>
    <col min="6890" max="6890" width="0" style="1" hidden="1" customWidth="1"/>
    <col min="6891" max="6891" width="17.7109375" style="1" customWidth="1"/>
    <col min="6892" max="6892" width="0" style="1" hidden="1" customWidth="1"/>
    <col min="6893" max="6893" width="22.28515625" style="1" customWidth="1"/>
    <col min="6894" max="6894" width="5.28515625" style="1" customWidth="1"/>
    <col min="6895" max="6895" width="36.28515625" style="1" customWidth="1"/>
    <col min="6896" max="6896" width="5.7109375" style="1" customWidth="1"/>
    <col min="6897" max="6897" width="0" style="1" hidden="1" customWidth="1"/>
    <col min="6898" max="6898" width="20.7109375" style="1" customWidth="1"/>
    <col min="6899" max="6899" width="4.85546875" style="1" customWidth="1"/>
    <col min="6900" max="6900" width="0" style="1" hidden="1" customWidth="1"/>
    <col min="6901" max="6901" width="24.7109375" style="1" customWidth="1"/>
    <col min="6902" max="6902" width="12.28515625" style="1" customWidth="1"/>
    <col min="6903" max="6903" width="0" style="1" hidden="1" customWidth="1"/>
    <col min="6904" max="6904" width="3.42578125" style="1" customWidth="1"/>
    <col min="6905" max="6905" width="0" style="1" hidden="1" customWidth="1"/>
    <col min="6906" max="6906" width="17.7109375" style="1" customWidth="1"/>
    <col min="6907" max="6907" width="3.42578125" style="1" customWidth="1"/>
    <col min="6908" max="6908" width="0" style="1" hidden="1" customWidth="1"/>
    <col min="6909" max="6909" width="23.7109375" style="1" customWidth="1"/>
    <col min="6910" max="6910" width="10" style="1" customWidth="1"/>
    <col min="6911" max="6911" width="0" style="1" hidden="1" customWidth="1"/>
    <col min="6912" max="6913" width="14.7109375" style="1" customWidth="1"/>
    <col min="6914" max="6914" width="12.85546875" style="1" customWidth="1"/>
    <col min="6915" max="6915" width="3.28515625" style="1" customWidth="1"/>
    <col min="6916" max="6916" width="30.28515625" style="1" customWidth="1"/>
    <col min="6917" max="6917" width="5" style="1" customWidth="1"/>
    <col min="6918" max="6918" width="0" style="1" hidden="1" customWidth="1"/>
    <col min="6919" max="6919" width="14.28515625" style="1" customWidth="1"/>
    <col min="6920" max="6920" width="5.7109375" style="1" customWidth="1"/>
    <col min="6921" max="6921" width="0" style="1" hidden="1" customWidth="1"/>
    <col min="6922" max="6922" width="17.28515625" style="1" customWidth="1"/>
    <col min="6923" max="6923" width="12.7109375" style="1" customWidth="1"/>
    <col min="6924" max="6924" width="0" style="1" hidden="1" customWidth="1"/>
    <col min="6925" max="6925" width="5.28515625" style="1" customWidth="1"/>
    <col min="6926" max="6926" width="0" style="1" hidden="1" customWidth="1"/>
    <col min="6927" max="6927" width="17" style="1" customWidth="1"/>
    <col min="6928" max="6928" width="6.28515625" style="1" customWidth="1"/>
    <col min="6929" max="6929" width="0" style="1" hidden="1" customWidth="1"/>
    <col min="6930" max="6930" width="14.28515625" style="1" customWidth="1"/>
    <col min="6931" max="6931" width="7.5703125" style="1" customWidth="1"/>
    <col min="6932" max="6932" width="0" style="1" hidden="1" customWidth="1"/>
    <col min="6933" max="6934" width="14.28515625" style="1" customWidth="1"/>
    <col min="6935" max="6935" width="20.85546875" style="1" customWidth="1"/>
    <col min="6936" max="6936" width="14.42578125" style="1" customWidth="1"/>
    <col min="6937" max="6937" width="15" style="1" customWidth="1"/>
    <col min="6938" max="6938" width="2.7109375" style="1" customWidth="1"/>
    <col min="6939" max="6939" width="11.7109375" style="1" customWidth="1"/>
    <col min="6940" max="6940" width="11.5703125" style="1" customWidth="1"/>
    <col min="6941" max="6941" width="2.28515625" style="1" customWidth="1"/>
    <col min="6942" max="6942" width="41" style="1" customWidth="1"/>
    <col min="6943" max="6943" width="14.28515625" style="1" customWidth="1"/>
    <col min="6944" max="6945" width="11.5703125" style="1" customWidth="1"/>
    <col min="6946" max="6946" width="21.85546875" style="1" customWidth="1"/>
    <col min="6947" max="7138" width="11.5703125" style="1"/>
    <col min="7139" max="7139" width="21.85546875" style="1" customWidth="1"/>
    <col min="7140" max="7140" width="13.85546875" style="1" customWidth="1"/>
    <col min="7141" max="7141" width="38.7109375" style="1" customWidth="1"/>
    <col min="7142" max="7142" width="3" style="1" bestFit="1" customWidth="1"/>
    <col min="7143" max="7143" width="32.28515625" style="1" customWidth="1"/>
    <col min="7144" max="7144" width="46.28515625" style="1" customWidth="1"/>
    <col min="7145" max="7145" width="19" style="1" customWidth="1"/>
    <col min="7146" max="7146" width="0" style="1" hidden="1" customWidth="1"/>
    <col min="7147" max="7147" width="17.7109375" style="1" customWidth="1"/>
    <col min="7148" max="7148" width="0" style="1" hidden="1" customWidth="1"/>
    <col min="7149" max="7149" width="22.28515625" style="1" customWidth="1"/>
    <col min="7150" max="7150" width="5.28515625" style="1" customWidth="1"/>
    <col min="7151" max="7151" width="36.28515625" style="1" customWidth="1"/>
    <col min="7152" max="7152" width="5.7109375" style="1" customWidth="1"/>
    <col min="7153" max="7153" width="0" style="1" hidden="1" customWidth="1"/>
    <col min="7154" max="7154" width="20.7109375" style="1" customWidth="1"/>
    <col min="7155" max="7155" width="4.85546875" style="1" customWidth="1"/>
    <col min="7156" max="7156" width="0" style="1" hidden="1" customWidth="1"/>
    <col min="7157" max="7157" width="24.7109375" style="1" customWidth="1"/>
    <col min="7158" max="7158" width="12.28515625" style="1" customWidth="1"/>
    <col min="7159" max="7159" width="0" style="1" hidden="1" customWidth="1"/>
    <col min="7160" max="7160" width="3.42578125" style="1" customWidth="1"/>
    <col min="7161" max="7161" width="0" style="1" hidden="1" customWidth="1"/>
    <col min="7162" max="7162" width="17.7109375" style="1" customWidth="1"/>
    <col min="7163" max="7163" width="3.42578125" style="1" customWidth="1"/>
    <col min="7164" max="7164" width="0" style="1" hidden="1" customWidth="1"/>
    <col min="7165" max="7165" width="23.7109375" style="1" customWidth="1"/>
    <col min="7166" max="7166" width="10" style="1" customWidth="1"/>
    <col min="7167" max="7167" width="0" style="1" hidden="1" customWidth="1"/>
    <col min="7168" max="7169" width="14.7109375" style="1" customWidth="1"/>
    <col min="7170" max="7170" width="12.85546875" style="1" customWidth="1"/>
    <col min="7171" max="7171" width="3.28515625" style="1" customWidth="1"/>
    <col min="7172" max="7172" width="30.28515625" style="1" customWidth="1"/>
    <col min="7173" max="7173" width="5" style="1" customWidth="1"/>
    <col min="7174" max="7174" width="0" style="1" hidden="1" customWidth="1"/>
    <col min="7175" max="7175" width="14.28515625" style="1" customWidth="1"/>
    <col min="7176" max="7176" width="5.7109375" style="1" customWidth="1"/>
    <col min="7177" max="7177" width="0" style="1" hidden="1" customWidth="1"/>
    <col min="7178" max="7178" width="17.28515625" style="1" customWidth="1"/>
    <col min="7179" max="7179" width="12.7109375" style="1" customWidth="1"/>
    <col min="7180" max="7180" width="0" style="1" hidden="1" customWidth="1"/>
    <col min="7181" max="7181" width="5.28515625" style="1" customWidth="1"/>
    <col min="7182" max="7182" width="0" style="1" hidden="1" customWidth="1"/>
    <col min="7183" max="7183" width="17" style="1" customWidth="1"/>
    <col min="7184" max="7184" width="6.28515625" style="1" customWidth="1"/>
    <col min="7185" max="7185" width="0" style="1" hidden="1" customWidth="1"/>
    <col min="7186" max="7186" width="14.28515625" style="1" customWidth="1"/>
    <col min="7187" max="7187" width="7.5703125" style="1" customWidth="1"/>
    <col min="7188" max="7188" width="0" style="1" hidden="1" customWidth="1"/>
    <col min="7189" max="7190" width="14.28515625" style="1" customWidth="1"/>
    <col min="7191" max="7191" width="20.85546875" style="1" customWidth="1"/>
    <col min="7192" max="7192" width="14.42578125" style="1" customWidth="1"/>
    <col min="7193" max="7193" width="15" style="1" customWidth="1"/>
    <col min="7194" max="7194" width="2.7109375" style="1" customWidth="1"/>
    <col min="7195" max="7195" width="11.7109375" style="1" customWidth="1"/>
    <col min="7196" max="7196" width="11.5703125" style="1" customWidth="1"/>
    <col min="7197" max="7197" width="2.28515625" style="1" customWidth="1"/>
    <col min="7198" max="7198" width="41" style="1" customWidth="1"/>
    <col min="7199" max="7199" width="14.28515625" style="1" customWidth="1"/>
    <col min="7200" max="7201" width="11.5703125" style="1" customWidth="1"/>
    <col min="7202" max="7202" width="21.85546875" style="1" customWidth="1"/>
    <col min="7203" max="7394" width="11.5703125" style="1"/>
    <col min="7395" max="7395" width="21.85546875" style="1" customWidth="1"/>
    <col min="7396" max="7396" width="13.85546875" style="1" customWidth="1"/>
    <col min="7397" max="7397" width="38.7109375" style="1" customWidth="1"/>
    <col min="7398" max="7398" width="3" style="1" bestFit="1" customWidth="1"/>
    <col min="7399" max="7399" width="32.28515625" style="1" customWidth="1"/>
    <col min="7400" max="7400" width="46.28515625" style="1" customWidth="1"/>
    <col min="7401" max="7401" width="19" style="1" customWidth="1"/>
    <col min="7402" max="7402" width="0" style="1" hidden="1" customWidth="1"/>
    <col min="7403" max="7403" width="17.7109375" style="1" customWidth="1"/>
    <col min="7404" max="7404" width="0" style="1" hidden="1" customWidth="1"/>
    <col min="7405" max="7405" width="22.28515625" style="1" customWidth="1"/>
    <col min="7406" max="7406" width="5.28515625" style="1" customWidth="1"/>
    <col min="7407" max="7407" width="36.28515625" style="1" customWidth="1"/>
    <col min="7408" max="7408" width="5.7109375" style="1" customWidth="1"/>
    <col min="7409" max="7409" width="0" style="1" hidden="1" customWidth="1"/>
    <col min="7410" max="7410" width="20.7109375" style="1" customWidth="1"/>
    <col min="7411" max="7411" width="4.85546875" style="1" customWidth="1"/>
    <col min="7412" max="7412" width="0" style="1" hidden="1" customWidth="1"/>
    <col min="7413" max="7413" width="24.7109375" style="1" customWidth="1"/>
    <col min="7414" max="7414" width="12.28515625" style="1" customWidth="1"/>
    <col min="7415" max="7415" width="0" style="1" hidden="1" customWidth="1"/>
    <col min="7416" max="7416" width="3.42578125" style="1" customWidth="1"/>
    <col min="7417" max="7417" width="0" style="1" hidden="1" customWidth="1"/>
    <col min="7418" max="7418" width="17.7109375" style="1" customWidth="1"/>
    <col min="7419" max="7419" width="3.42578125" style="1" customWidth="1"/>
    <col min="7420" max="7420" width="0" style="1" hidden="1" customWidth="1"/>
    <col min="7421" max="7421" width="23.7109375" style="1" customWidth="1"/>
    <col min="7422" max="7422" width="10" style="1" customWidth="1"/>
    <col min="7423" max="7423" width="0" style="1" hidden="1" customWidth="1"/>
    <col min="7424" max="7425" width="14.7109375" style="1" customWidth="1"/>
    <col min="7426" max="7426" width="12.85546875" style="1" customWidth="1"/>
    <col min="7427" max="7427" width="3.28515625" style="1" customWidth="1"/>
    <col min="7428" max="7428" width="30.28515625" style="1" customWidth="1"/>
    <col min="7429" max="7429" width="5" style="1" customWidth="1"/>
    <col min="7430" max="7430" width="0" style="1" hidden="1" customWidth="1"/>
    <col min="7431" max="7431" width="14.28515625" style="1" customWidth="1"/>
    <col min="7432" max="7432" width="5.7109375" style="1" customWidth="1"/>
    <col min="7433" max="7433" width="0" style="1" hidden="1" customWidth="1"/>
    <col min="7434" max="7434" width="17.28515625" style="1" customWidth="1"/>
    <col min="7435" max="7435" width="12.7109375" style="1" customWidth="1"/>
    <col min="7436" max="7436" width="0" style="1" hidden="1" customWidth="1"/>
    <col min="7437" max="7437" width="5.28515625" style="1" customWidth="1"/>
    <col min="7438" max="7438" width="0" style="1" hidden="1" customWidth="1"/>
    <col min="7439" max="7439" width="17" style="1" customWidth="1"/>
    <col min="7440" max="7440" width="6.28515625" style="1" customWidth="1"/>
    <col min="7441" max="7441" width="0" style="1" hidden="1" customWidth="1"/>
    <col min="7442" max="7442" width="14.28515625" style="1" customWidth="1"/>
    <col min="7443" max="7443" width="7.5703125" style="1" customWidth="1"/>
    <col min="7444" max="7444" width="0" style="1" hidden="1" customWidth="1"/>
    <col min="7445" max="7446" width="14.28515625" style="1" customWidth="1"/>
    <col min="7447" max="7447" width="20.85546875" style="1" customWidth="1"/>
    <col min="7448" max="7448" width="14.42578125" style="1" customWidth="1"/>
    <col min="7449" max="7449" width="15" style="1" customWidth="1"/>
    <col min="7450" max="7450" width="2.7109375" style="1" customWidth="1"/>
    <col min="7451" max="7451" width="11.7109375" style="1" customWidth="1"/>
    <col min="7452" max="7452" width="11.5703125" style="1" customWidth="1"/>
    <col min="7453" max="7453" width="2.28515625" style="1" customWidth="1"/>
    <col min="7454" max="7454" width="41" style="1" customWidth="1"/>
    <col min="7455" max="7455" width="14.28515625" style="1" customWidth="1"/>
    <col min="7456" max="7457" width="11.5703125" style="1" customWidth="1"/>
    <col min="7458" max="7458" width="21.85546875" style="1" customWidth="1"/>
    <col min="7459" max="7650" width="11.5703125" style="1"/>
    <col min="7651" max="7651" width="21.85546875" style="1" customWidth="1"/>
    <col min="7652" max="7652" width="13.85546875" style="1" customWidth="1"/>
    <col min="7653" max="7653" width="38.7109375" style="1" customWidth="1"/>
    <col min="7654" max="7654" width="3" style="1" bestFit="1" customWidth="1"/>
    <col min="7655" max="7655" width="32.28515625" style="1" customWidth="1"/>
    <col min="7656" max="7656" width="46.28515625" style="1" customWidth="1"/>
    <col min="7657" max="7657" width="19" style="1" customWidth="1"/>
    <col min="7658" max="7658" width="0" style="1" hidden="1" customWidth="1"/>
    <col min="7659" max="7659" width="17.7109375" style="1" customWidth="1"/>
    <col min="7660" max="7660" width="0" style="1" hidden="1" customWidth="1"/>
    <col min="7661" max="7661" width="22.28515625" style="1" customWidth="1"/>
    <col min="7662" max="7662" width="5.28515625" style="1" customWidth="1"/>
    <col min="7663" max="7663" width="36.28515625" style="1" customWidth="1"/>
    <col min="7664" max="7664" width="5.7109375" style="1" customWidth="1"/>
    <col min="7665" max="7665" width="0" style="1" hidden="1" customWidth="1"/>
    <col min="7666" max="7666" width="20.7109375" style="1" customWidth="1"/>
    <col min="7667" max="7667" width="4.85546875" style="1" customWidth="1"/>
    <col min="7668" max="7668" width="0" style="1" hidden="1" customWidth="1"/>
    <col min="7669" max="7669" width="24.7109375" style="1" customWidth="1"/>
    <col min="7670" max="7670" width="12.28515625" style="1" customWidth="1"/>
    <col min="7671" max="7671" width="0" style="1" hidden="1" customWidth="1"/>
    <col min="7672" max="7672" width="3.42578125" style="1" customWidth="1"/>
    <col min="7673" max="7673" width="0" style="1" hidden="1" customWidth="1"/>
    <col min="7674" max="7674" width="17.7109375" style="1" customWidth="1"/>
    <col min="7675" max="7675" width="3.42578125" style="1" customWidth="1"/>
    <col min="7676" max="7676" width="0" style="1" hidden="1" customWidth="1"/>
    <col min="7677" max="7677" width="23.7109375" style="1" customWidth="1"/>
    <col min="7678" max="7678" width="10" style="1" customWidth="1"/>
    <col min="7679" max="7679" width="0" style="1" hidden="1" customWidth="1"/>
    <col min="7680" max="7681" width="14.7109375" style="1" customWidth="1"/>
    <col min="7682" max="7682" width="12.85546875" style="1" customWidth="1"/>
    <col min="7683" max="7683" width="3.28515625" style="1" customWidth="1"/>
    <col min="7684" max="7684" width="30.28515625" style="1" customWidth="1"/>
    <col min="7685" max="7685" width="5" style="1" customWidth="1"/>
    <col min="7686" max="7686" width="0" style="1" hidden="1" customWidth="1"/>
    <col min="7687" max="7687" width="14.28515625" style="1" customWidth="1"/>
    <col min="7688" max="7688" width="5.7109375" style="1" customWidth="1"/>
    <col min="7689" max="7689" width="0" style="1" hidden="1" customWidth="1"/>
    <col min="7690" max="7690" width="17.28515625" style="1" customWidth="1"/>
    <col min="7691" max="7691" width="12.7109375" style="1" customWidth="1"/>
    <col min="7692" max="7692" width="0" style="1" hidden="1" customWidth="1"/>
    <col min="7693" max="7693" width="5.28515625" style="1" customWidth="1"/>
    <col min="7694" max="7694" width="0" style="1" hidden="1" customWidth="1"/>
    <col min="7695" max="7695" width="17" style="1" customWidth="1"/>
    <col min="7696" max="7696" width="6.28515625" style="1" customWidth="1"/>
    <col min="7697" max="7697" width="0" style="1" hidden="1" customWidth="1"/>
    <col min="7698" max="7698" width="14.28515625" style="1" customWidth="1"/>
    <col min="7699" max="7699" width="7.5703125" style="1" customWidth="1"/>
    <col min="7700" max="7700" width="0" style="1" hidden="1" customWidth="1"/>
    <col min="7701" max="7702" width="14.28515625" style="1" customWidth="1"/>
    <col min="7703" max="7703" width="20.85546875" style="1" customWidth="1"/>
    <col min="7704" max="7704" width="14.42578125" style="1" customWidth="1"/>
    <col min="7705" max="7705" width="15" style="1" customWidth="1"/>
    <col min="7706" max="7706" width="2.7109375" style="1" customWidth="1"/>
    <col min="7707" max="7707" width="11.7109375" style="1" customWidth="1"/>
    <col min="7708" max="7708" width="11.5703125" style="1" customWidth="1"/>
    <col min="7709" max="7709" width="2.28515625" style="1" customWidth="1"/>
    <col min="7710" max="7710" width="41" style="1" customWidth="1"/>
    <col min="7711" max="7711" width="14.28515625" style="1" customWidth="1"/>
    <col min="7712" max="7713" width="11.5703125" style="1" customWidth="1"/>
    <col min="7714" max="7714" width="21.85546875" style="1" customWidth="1"/>
    <col min="7715" max="7906" width="11.5703125" style="1"/>
    <col min="7907" max="7907" width="21.85546875" style="1" customWidth="1"/>
    <col min="7908" max="7908" width="13.85546875" style="1" customWidth="1"/>
    <col min="7909" max="7909" width="38.7109375" style="1" customWidth="1"/>
    <col min="7910" max="7910" width="3" style="1" bestFit="1" customWidth="1"/>
    <col min="7911" max="7911" width="32.28515625" style="1" customWidth="1"/>
    <col min="7912" max="7912" width="46.28515625" style="1" customWidth="1"/>
    <col min="7913" max="7913" width="19" style="1" customWidth="1"/>
    <col min="7914" max="7914" width="0" style="1" hidden="1" customWidth="1"/>
    <col min="7915" max="7915" width="17.7109375" style="1" customWidth="1"/>
    <col min="7916" max="7916" width="0" style="1" hidden="1" customWidth="1"/>
    <col min="7917" max="7917" width="22.28515625" style="1" customWidth="1"/>
    <col min="7918" max="7918" width="5.28515625" style="1" customWidth="1"/>
    <col min="7919" max="7919" width="36.28515625" style="1" customWidth="1"/>
    <col min="7920" max="7920" width="5.7109375" style="1" customWidth="1"/>
    <col min="7921" max="7921" width="0" style="1" hidden="1" customWidth="1"/>
    <col min="7922" max="7922" width="20.7109375" style="1" customWidth="1"/>
    <col min="7923" max="7923" width="4.85546875" style="1" customWidth="1"/>
    <col min="7924" max="7924" width="0" style="1" hidden="1" customWidth="1"/>
    <col min="7925" max="7925" width="24.7109375" style="1" customWidth="1"/>
    <col min="7926" max="7926" width="12.28515625" style="1" customWidth="1"/>
    <col min="7927" max="7927" width="0" style="1" hidden="1" customWidth="1"/>
    <col min="7928" max="7928" width="3.42578125" style="1" customWidth="1"/>
    <col min="7929" max="7929" width="0" style="1" hidden="1" customWidth="1"/>
    <col min="7930" max="7930" width="17.7109375" style="1" customWidth="1"/>
    <col min="7931" max="7931" width="3.42578125" style="1" customWidth="1"/>
    <col min="7932" max="7932" width="0" style="1" hidden="1" customWidth="1"/>
    <col min="7933" max="7933" width="23.7109375" style="1" customWidth="1"/>
    <col min="7934" max="7934" width="10" style="1" customWidth="1"/>
    <col min="7935" max="7935" width="0" style="1" hidden="1" customWidth="1"/>
    <col min="7936" max="7937" width="14.7109375" style="1" customWidth="1"/>
    <col min="7938" max="7938" width="12.85546875" style="1" customWidth="1"/>
    <col min="7939" max="7939" width="3.28515625" style="1" customWidth="1"/>
    <col min="7940" max="7940" width="30.28515625" style="1" customWidth="1"/>
    <col min="7941" max="7941" width="5" style="1" customWidth="1"/>
    <col min="7942" max="7942" width="0" style="1" hidden="1" customWidth="1"/>
    <col min="7943" max="7943" width="14.28515625" style="1" customWidth="1"/>
    <col min="7944" max="7944" width="5.7109375" style="1" customWidth="1"/>
    <col min="7945" max="7945" width="0" style="1" hidden="1" customWidth="1"/>
    <col min="7946" max="7946" width="17.28515625" style="1" customWidth="1"/>
    <col min="7947" max="7947" width="12.7109375" style="1" customWidth="1"/>
    <col min="7948" max="7948" width="0" style="1" hidden="1" customWidth="1"/>
    <col min="7949" max="7949" width="5.28515625" style="1" customWidth="1"/>
    <col min="7950" max="7950" width="0" style="1" hidden="1" customWidth="1"/>
    <col min="7951" max="7951" width="17" style="1" customWidth="1"/>
    <col min="7952" max="7952" width="6.28515625" style="1" customWidth="1"/>
    <col min="7953" max="7953" width="0" style="1" hidden="1" customWidth="1"/>
    <col min="7954" max="7954" width="14.28515625" style="1" customWidth="1"/>
    <col min="7955" max="7955" width="7.5703125" style="1" customWidth="1"/>
    <col min="7956" max="7956" width="0" style="1" hidden="1" customWidth="1"/>
    <col min="7957" max="7958" width="14.28515625" style="1" customWidth="1"/>
    <col min="7959" max="7959" width="20.85546875" style="1" customWidth="1"/>
    <col min="7960" max="7960" width="14.42578125" style="1" customWidth="1"/>
    <col min="7961" max="7961" width="15" style="1" customWidth="1"/>
    <col min="7962" max="7962" width="2.7109375" style="1" customWidth="1"/>
    <col min="7963" max="7963" width="11.7109375" style="1" customWidth="1"/>
    <col min="7964" max="7964" width="11.5703125" style="1" customWidth="1"/>
    <col min="7965" max="7965" width="2.28515625" style="1" customWidth="1"/>
    <col min="7966" max="7966" width="41" style="1" customWidth="1"/>
    <col min="7967" max="7967" width="14.28515625" style="1" customWidth="1"/>
    <col min="7968" max="7969" width="11.5703125" style="1" customWidth="1"/>
    <col min="7970" max="7970" width="21.85546875" style="1" customWidth="1"/>
    <col min="7971" max="8162" width="11.5703125" style="1"/>
    <col min="8163" max="8163" width="21.85546875" style="1" customWidth="1"/>
    <col min="8164" max="8164" width="13.85546875" style="1" customWidth="1"/>
    <col min="8165" max="8165" width="38.7109375" style="1" customWidth="1"/>
    <col min="8166" max="8166" width="3" style="1" bestFit="1" customWidth="1"/>
    <col min="8167" max="8167" width="32.28515625" style="1" customWidth="1"/>
    <col min="8168" max="8168" width="46.28515625" style="1" customWidth="1"/>
    <col min="8169" max="8169" width="19" style="1" customWidth="1"/>
    <col min="8170" max="8170" width="0" style="1" hidden="1" customWidth="1"/>
    <col min="8171" max="8171" width="17.7109375" style="1" customWidth="1"/>
    <col min="8172" max="8172" width="0" style="1" hidden="1" customWidth="1"/>
    <col min="8173" max="8173" width="22.28515625" style="1" customWidth="1"/>
    <col min="8174" max="8174" width="5.28515625" style="1" customWidth="1"/>
    <col min="8175" max="8175" width="36.28515625" style="1" customWidth="1"/>
    <col min="8176" max="8176" width="5.7109375" style="1" customWidth="1"/>
    <col min="8177" max="8177" width="0" style="1" hidden="1" customWidth="1"/>
    <col min="8178" max="8178" width="20.7109375" style="1" customWidth="1"/>
    <col min="8179" max="8179" width="4.85546875" style="1" customWidth="1"/>
    <col min="8180" max="8180" width="0" style="1" hidden="1" customWidth="1"/>
    <col min="8181" max="8181" width="24.7109375" style="1" customWidth="1"/>
    <col min="8182" max="8182" width="12.28515625" style="1" customWidth="1"/>
    <col min="8183" max="8183" width="0" style="1" hidden="1" customWidth="1"/>
    <col min="8184" max="8184" width="3.42578125" style="1" customWidth="1"/>
    <col min="8185" max="8185" width="0" style="1" hidden="1" customWidth="1"/>
    <col min="8186" max="8186" width="17.7109375" style="1" customWidth="1"/>
    <col min="8187" max="8187" width="3.42578125" style="1" customWidth="1"/>
    <col min="8188" max="8188" width="0" style="1" hidden="1" customWidth="1"/>
    <col min="8189" max="8189" width="23.7109375" style="1" customWidth="1"/>
    <col min="8190" max="8190" width="10" style="1" customWidth="1"/>
    <col min="8191" max="8191" width="0" style="1" hidden="1" customWidth="1"/>
    <col min="8192" max="8193" width="14.7109375" style="1" customWidth="1"/>
    <col min="8194" max="8194" width="12.85546875" style="1" customWidth="1"/>
    <col min="8195" max="8195" width="3.28515625" style="1" customWidth="1"/>
    <col min="8196" max="8196" width="30.28515625" style="1" customWidth="1"/>
    <col min="8197" max="8197" width="5" style="1" customWidth="1"/>
    <col min="8198" max="8198" width="0" style="1" hidden="1" customWidth="1"/>
    <col min="8199" max="8199" width="14.28515625" style="1" customWidth="1"/>
    <col min="8200" max="8200" width="5.7109375" style="1" customWidth="1"/>
    <col min="8201" max="8201" width="0" style="1" hidden="1" customWidth="1"/>
    <col min="8202" max="8202" width="17.28515625" style="1" customWidth="1"/>
    <col min="8203" max="8203" width="12.7109375" style="1" customWidth="1"/>
    <col min="8204" max="8204" width="0" style="1" hidden="1" customWidth="1"/>
    <col min="8205" max="8205" width="5.28515625" style="1" customWidth="1"/>
    <col min="8206" max="8206" width="0" style="1" hidden="1" customWidth="1"/>
    <col min="8207" max="8207" width="17" style="1" customWidth="1"/>
    <col min="8208" max="8208" width="6.28515625" style="1" customWidth="1"/>
    <col min="8209" max="8209" width="0" style="1" hidden="1" customWidth="1"/>
    <col min="8210" max="8210" width="14.28515625" style="1" customWidth="1"/>
    <col min="8211" max="8211" width="7.5703125" style="1" customWidth="1"/>
    <col min="8212" max="8212" width="0" style="1" hidden="1" customWidth="1"/>
    <col min="8213" max="8214" width="14.28515625" style="1" customWidth="1"/>
    <col min="8215" max="8215" width="20.85546875" style="1" customWidth="1"/>
    <col min="8216" max="8216" width="14.42578125" style="1" customWidth="1"/>
    <col min="8217" max="8217" width="15" style="1" customWidth="1"/>
    <col min="8218" max="8218" width="2.7109375" style="1" customWidth="1"/>
    <col min="8219" max="8219" width="11.7109375" style="1" customWidth="1"/>
    <col min="8220" max="8220" width="11.5703125" style="1" customWidth="1"/>
    <col min="8221" max="8221" width="2.28515625" style="1" customWidth="1"/>
    <col min="8222" max="8222" width="41" style="1" customWidth="1"/>
    <col min="8223" max="8223" width="14.28515625" style="1" customWidth="1"/>
    <col min="8224" max="8225" width="11.5703125" style="1" customWidth="1"/>
    <col min="8226" max="8226" width="21.85546875" style="1" customWidth="1"/>
    <col min="8227" max="8418" width="11.5703125" style="1"/>
    <col min="8419" max="8419" width="21.85546875" style="1" customWidth="1"/>
    <col min="8420" max="8420" width="13.85546875" style="1" customWidth="1"/>
    <col min="8421" max="8421" width="38.7109375" style="1" customWidth="1"/>
    <col min="8422" max="8422" width="3" style="1" bestFit="1" customWidth="1"/>
    <col min="8423" max="8423" width="32.28515625" style="1" customWidth="1"/>
    <col min="8424" max="8424" width="46.28515625" style="1" customWidth="1"/>
    <col min="8425" max="8425" width="19" style="1" customWidth="1"/>
    <col min="8426" max="8426" width="0" style="1" hidden="1" customWidth="1"/>
    <col min="8427" max="8427" width="17.7109375" style="1" customWidth="1"/>
    <col min="8428" max="8428" width="0" style="1" hidden="1" customWidth="1"/>
    <col min="8429" max="8429" width="22.28515625" style="1" customWidth="1"/>
    <col min="8430" max="8430" width="5.28515625" style="1" customWidth="1"/>
    <col min="8431" max="8431" width="36.28515625" style="1" customWidth="1"/>
    <col min="8432" max="8432" width="5.7109375" style="1" customWidth="1"/>
    <col min="8433" max="8433" width="0" style="1" hidden="1" customWidth="1"/>
    <col min="8434" max="8434" width="20.7109375" style="1" customWidth="1"/>
    <col min="8435" max="8435" width="4.85546875" style="1" customWidth="1"/>
    <col min="8436" max="8436" width="0" style="1" hidden="1" customWidth="1"/>
    <col min="8437" max="8437" width="24.7109375" style="1" customWidth="1"/>
    <col min="8438" max="8438" width="12.28515625" style="1" customWidth="1"/>
    <col min="8439" max="8439" width="0" style="1" hidden="1" customWidth="1"/>
    <col min="8440" max="8440" width="3.42578125" style="1" customWidth="1"/>
    <col min="8441" max="8441" width="0" style="1" hidden="1" customWidth="1"/>
    <col min="8442" max="8442" width="17.7109375" style="1" customWidth="1"/>
    <col min="8443" max="8443" width="3.42578125" style="1" customWidth="1"/>
    <col min="8444" max="8444" width="0" style="1" hidden="1" customWidth="1"/>
    <col min="8445" max="8445" width="23.7109375" style="1" customWidth="1"/>
    <col min="8446" max="8446" width="10" style="1" customWidth="1"/>
    <col min="8447" max="8447" width="0" style="1" hidden="1" customWidth="1"/>
    <col min="8448" max="8449" width="14.7109375" style="1" customWidth="1"/>
    <col min="8450" max="8450" width="12.85546875" style="1" customWidth="1"/>
    <col min="8451" max="8451" width="3.28515625" style="1" customWidth="1"/>
    <col min="8452" max="8452" width="30.28515625" style="1" customWidth="1"/>
    <col min="8453" max="8453" width="5" style="1" customWidth="1"/>
    <col min="8454" max="8454" width="0" style="1" hidden="1" customWidth="1"/>
    <col min="8455" max="8455" width="14.28515625" style="1" customWidth="1"/>
    <col min="8456" max="8456" width="5.7109375" style="1" customWidth="1"/>
    <col min="8457" max="8457" width="0" style="1" hidden="1" customWidth="1"/>
    <col min="8458" max="8458" width="17.28515625" style="1" customWidth="1"/>
    <col min="8459" max="8459" width="12.7109375" style="1" customWidth="1"/>
    <col min="8460" max="8460" width="0" style="1" hidden="1" customWidth="1"/>
    <col min="8461" max="8461" width="5.28515625" style="1" customWidth="1"/>
    <col min="8462" max="8462" width="0" style="1" hidden="1" customWidth="1"/>
    <col min="8463" max="8463" width="17" style="1" customWidth="1"/>
    <col min="8464" max="8464" width="6.28515625" style="1" customWidth="1"/>
    <col min="8465" max="8465" width="0" style="1" hidden="1" customWidth="1"/>
    <col min="8466" max="8466" width="14.28515625" style="1" customWidth="1"/>
    <col min="8467" max="8467" width="7.5703125" style="1" customWidth="1"/>
    <col min="8468" max="8468" width="0" style="1" hidden="1" customWidth="1"/>
    <col min="8469" max="8470" width="14.28515625" style="1" customWidth="1"/>
    <col min="8471" max="8471" width="20.85546875" style="1" customWidth="1"/>
    <col min="8472" max="8472" width="14.42578125" style="1" customWidth="1"/>
    <col min="8473" max="8473" width="15" style="1" customWidth="1"/>
    <col min="8474" max="8474" width="2.7109375" style="1" customWidth="1"/>
    <col min="8475" max="8475" width="11.7109375" style="1" customWidth="1"/>
    <col min="8476" max="8476" width="11.5703125" style="1" customWidth="1"/>
    <col min="8477" max="8477" width="2.28515625" style="1" customWidth="1"/>
    <col min="8478" max="8478" width="41" style="1" customWidth="1"/>
    <col min="8479" max="8479" width="14.28515625" style="1" customWidth="1"/>
    <col min="8480" max="8481" width="11.5703125" style="1" customWidth="1"/>
    <col min="8482" max="8482" width="21.85546875" style="1" customWidth="1"/>
    <col min="8483" max="8674" width="11.5703125" style="1"/>
    <col min="8675" max="8675" width="21.85546875" style="1" customWidth="1"/>
    <col min="8676" max="8676" width="13.85546875" style="1" customWidth="1"/>
    <col min="8677" max="8677" width="38.7109375" style="1" customWidth="1"/>
    <col min="8678" max="8678" width="3" style="1" bestFit="1" customWidth="1"/>
    <col min="8679" max="8679" width="32.28515625" style="1" customWidth="1"/>
    <col min="8680" max="8680" width="46.28515625" style="1" customWidth="1"/>
    <col min="8681" max="8681" width="19" style="1" customWidth="1"/>
    <col min="8682" max="8682" width="0" style="1" hidden="1" customWidth="1"/>
    <col min="8683" max="8683" width="17.7109375" style="1" customWidth="1"/>
    <col min="8684" max="8684" width="0" style="1" hidden="1" customWidth="1"/>
    <col min="8685" max="8685" width="22.28515625" style="1" customWidth="1"/>
    <col min="8686" max="8686" width="5.28515625" style="1" customWidth="1"/>
    <col min="8687" max="8687" width="36.28515625" style="1" customWidth="1"/>
    <col min="8688" max="8688" width="5.7109375" style="1" customWidth="1"/>
    <col min="8689" max="8689" width="0" style="1" hidden="1" customWidth="1"/>
    <col min="8690" max="8690" width="20.7109375" style="1" customWidth="1"/>
    <col min="8691" max="8691" width="4.85546875" style="1" customWidth="1"/>
    <col min="8692" max="8692" width="0" style="1" hidden="1" customWidth="1"/>
    <col min="8693" max="8693" width="24.7109375" style="1" customWidth="1"/>
    <col min="8694" max="8694" width="12.28515625" style="1" customWidth="1"/>
    <col min="8695" max="8695" width="0" style="1" hidden="1" customWidth="1"/>
    <col min="8696" max="8696" width="3.42578125" style="1" customWidth="1"/>
    <col min="8697" max="8697" width="0" style="1" hidden="1" customWidth="1"/>
    <col min="8698" max="8698" width="17.7109375" style="1" customWidth="1"/>
    <col min="8699" max="8699" width="3.42578125" style="1" customWidth="1"/>
    <col min="8700" max="8700" width="0" style="1" hidden="1" customWidth="1"/>
    <col min="8701" max="8701" width="23.7109375" style="1" customWidth="1"/>
    <col min="8702" max="8702" width="10" style="1" customWidth="1"/>
    <col min="8703" max="8703" width="0" style="1" hidden="1" customWidth="1"/>
    <col min="8704" max="8705" width="14.7109375" style="1" customWidth="1"/>
    <col min="8706" max="8706" width="12.85546875" style="1" customWidth="1"/>
    <col min="8707" max="8707" width="3.28515625" style="1" customWidth="1"/>
    <col min="8708" max="8708" width="30.28515625" style="1" customWidth="1"/>
    <col min="8709" max="8709" width="5" style="1" customWidth="1"/>
    <col min="8710" max="8710" width="0" style="1" hidden="1" customWidth="1"/>
    <col min="8711" max="8711" width="14.28515625" style="1" customWidth="1"/>
    <col min="8712" max="8712" width="5.7109375" style="1" customWidth="1"/>
    <col min="8713" max="8713" width="0" style="1" hidden="1" customWidth="1"/>
    <col min="8714" max="8714" width="17.28515625" style="1" customWidth="1"/>
    <col min="8715" max="8715" width="12.7109375" style="1" customWidth="1"/>
    <col min="8716" max="8716" width="0" style="1" hidden="1" customWidth="1"/>
    <col min="8717" max="8717" width="5.28515625" style="1" customWidth="1"/>
    <col min="8718" max="8718" width="0" style="1" hidden="1" customWidth="1"/>
    <col min="8719" max="8719" width="17" style="1" customWidth="1"/>
    <col min="8720" max="8720" width="6.28515625" style="1" customWidth="1"/>
    <col min="8721" max="8721" width="0" style="1" hidden="1" customWidth="1"/>
    <col min="8722" max="8722" width="14.28515625" style="1" customWidth="1"/>
    <col min="8723" max="8723" width="7.5703125" style="1" customWidth="1"/>
    <col min="8724" max="8724" width="0" style="1" hidden="1" customWidth="1"/>
    <col min="8725" max="8726" width="14.28515625" style="1" customWidth="1"/>
    <col min="8727" max="8727" width="20.85546875" style="1" customWidth="1"/>
    <col min="8728" max="8728" width="14.42578125" style="1" customWidth="1"/>
    <col min="8729" max="8729" width="15" style="1" customWidth="1"/>
    <col min="8730" max="8730" width="2.7109375" style="1" customWidth="1"/>
    <col min="8731" max="8731" width="11.7109375" style="1" customWidth="1"/>
    <col min="8732" max="8732" width="11.5703125" style="1" customWidth="1"/>
    <col min="8733" max="8733" width="2.28515625" style="1" customWidth="1"/>
    <col min="8734" max="8734" width="41" style="1" customWidth="1"/>
    <col min="8735" max="8735" width="14.28515625" style="1" customWidth="1"/>
    <col min="8736" max="8737" width="11.5703125" style="1" customWidth="1"/>
    <col min="8738" max="8738" width="21.85546875" style="1" customWidth="1"/>
    <col min="8739" max="8930" width="11.5703125" style="1"/>
    <col min="8931" max="8931" width="21.85546875" style="1" customWidth="1"/>
    <col min="8932" max="8932" width="13.85546875" style="1" customWidth="1"/>
    <col min="8933" max="8933" width="38.7109375" style="1" customWidth="1"/>
    <col min="8934" max="8934" width="3" style="1" bestFit="1" customWidth="1"/>
    <col min="8935" max="8935" width="32.28515625" style="1" customWidth="1"/>
    <col min="8936" max="8936" width="46.28515625" style="1" customWidth="1"/>
    <col min="8937" max="8937" width="19" style="1" customWidth="1"/>
    <col min="8938" max="8938" width="0" style="1" hidden="1" customWidth="1"/>
    <col min="8939" max="8939" width="17.7109375" style="1" customWidth="1"/>
    <col min="8940" max="8940" width="0" style="1" hidden="1" customWidth="1"/>
    <col min="8941" max="8941" width="22.28515625" style="1" customWidth="1"/>
    <col min="8942" max="8942" width="5.28515625" style="1" customWidth="1"/>
    <col min="8943" max="8943" width="36.28515625" style="1" customWidth="1"/>
    <col min="8944" max="8944" width="5.7109375" style="1" customWidth="1"/>
    <col min="8945" max="8945" width="0" style="1" hidden="1" customWidth="1"/>
    <col min="8946" max="8946" width="20.7109375" style="1" customWidth="1"/>
    <col min="8947" max="8947" width="4.85546875" style="1" customWidth="1"/>
    <col min="8948" max="8948" width="0" style="1" hidden="1" customWidth="1"/>
    <col min="8949" max="8949" width="24.7109375" style="1" customWidth="1"/>
    <col min="8950" max="8950" width="12.28515625" style="1" customWidth="1"/>
    <col min="8951" max="8951" width="0" style="1" hidden="1" customWidth="1"/>
    <col min="8952" max="8952" width="3.42578125" style="1" customWidth="1"/>
    <col min="8953" max="8953" width="0" style="1" hidden="1" customWidth="1"/>
    <col min="8954" max="8954" width="17.7109375" style="1" customWidth="1"/>
    <col min="8955" max="8955" width="3.42578125" style="1" customWidth="1"/>
    <col min="8956" max="8956" width="0" style="1" hidden="1" customWidth="1"/>
    <col min="8957" max="8957" width="23.7109375" style="1" customWidth="1"/>
    <col min="8958" max="8958" width="10" style="1" customWidth="1"/>
    <col min="8959" max="8959" width="0" style="1" hidden="1" customWidth="1"/>
    <col min="8960" max="8961" width="14.7109375" style="1" customWidth="1"/>
    <col min="8962" max="8962" width="12.85546875" style="1" customWidth="1"/>
    <col min="8963" max="8963" width="3.28515625" style="1" customWidth="1"/>
    <col min="8964" max="8964" width="30.28515625" style="1" customWidth="1"/>
    <col min="8965" max="8965" width="5" style="1" customWidth="1"/>
    <col min="8966" max="8966" width="0" style="1" hidden="1" customWidth="1"/>
    <col min="8967" max="8967" width="14.28515625" style="1" customWidth="1"/>
    <col min="8968" max="8968" width="5.7109375" style="1" customWidth="1"/>
    <col min="8969" max="8969" width="0" style="1" hidden="1" customWidth="1"/>
    <col min="8970" max="8970" width="17.28515625" style="1" customWidth="1"/>
    <col min="8971" max="8971" width="12.7109375" style="1" customWidth="1"/>
    <col min="8972" max="8972" width="0" style="1" hidden="1" customWidth="1"/>
    <col min="8973" max="8973" width="5.28515625" style="1" customWidth="1"/>
    <col min="8974" max="8974" width="0" style="1" hidden="1" customWidth="1"/>
    <col min="8975" max="8975" width="17" style="1" customWidth="1"/>
    <col min="8976" max="8976" width="6.28515625" style="1" customWidth="1"/>
    <col min="8977" max="8977" width="0" style="1" hidden="1" customWidth="1"/>
    <col min="8978" max="8978" width="14.28515625" style="1" customWidth="1"/>
    <col min="8979" max="8979" width="7.5703125" style="1" customWidth="1"/>
    <col min="8980" max="8980" width="0" style="1" hidden="1" customWidth="1"/>
    <col min="8981" max="8982" width="14.28515625" style="1" customWidth="1"/>
    <col min="8983" max="8983" width="20.85546875" style="1" customWidth="1"/>
    <col min="8984" max="8984" width="14.42578125" style="1" customWidth="1"/>
    <col min="8985" max="8985" width="15" style="1" customWidth="1"/>
    <col min="8986" max="8986" width="2.7109375" style="1" customWidth="1"/>
    <col min="8987" max="8987" width="11.7109375" style="1" customWidth="1"/>
    <col min="8988" max="8988" width="11.5703125" style="1" customWidth="1"/>
    <col min="8989" max="8989" width="2.28515625" style="1" customWidth="1"/>
    <col min="8990" max="8990" width="41" style="1" customWidth="1"/>
    <col min="8991" max="8991" width="14.28515625" style="1" customWidth="1"/>
    <col min="8992" max="8993" width="11.5703125" style="1" customWidth="1"/>
    <col min="8994" max="8994" width="21.85546875" style="1" customWidth="1"/>
    <col min="8995" max="9186" width="11.5703125" style="1"/>
    <col min="9187" max="9187" width="21.85546875" style="1" customWidth="1"/>
    <col min="9188" max="9188" width="13.85546875" style="1" customWidth="1"/>
    <col min="9189" max="9189" width="38.7109375" style="1" customWidth="1"/>
    <col min="9190" max="9190" width="3" style="1" bestFit="1" customWidth="1"/>
    <col min="9191" max="9191" width="32.28515625" style="1" customWidth="1"/>
    <col min="9192" max="9192" width="46.28515625" style="1" customWidth="1"/>
    <col min="9193" max="9193" width="19" style="1" customWidth="1"/>
    <col min="9194" max="9194" width="0" style="1" hidden="1" customWidth="1"/>
    <col min="9195" max="9195" width="17.7109375" style="1" customWidth="1"/>
    <col min="9196" max="9196" width="0" style="1" hidden="1" customWidth="1"/>
    <col min="9197" max="9197" width="22.28515625" style="1" customWidth="1"/>
    <col min="9198" max="9198" width="5.28515625" style="1" customWidth="1"/>
    <col min="9199" max="9199" width="36.28515625" style="1" customWidth="1"/>
    <col min="9200" max="9200" width="5.7109375" style="1" customWidth="1"/>
    <col min="9201" max="9201" width="0" style="1" hidden="1" customWidth="1"/>
    <col min="9202" max="9202" width="20.7109375" style="1" customWidth="1"/>
    <col min="9203" max="9203" width="4.85546875" style="1" customWidth="1"/>
    <col min="9204" max="9204" width="0" style="1" hidden="1" customWidth="1"/>
    <col min="9205" max="9205" width="24.7109375" style="1" customWidth="1"/>
    <col min="9206" max="9206" width="12.28515625" style="1" customWidth="1"/>
    <col min="9207" max="9207" width="0" style="1" hidden="1" customWidth="1"/>
    <col min="9208" max="9208" width="3.42578125" style="1" customWidth="1"/>
    <col min="9209" max="9209" width="0" style="1" hidden="1" customWidth="1"/>
    <col min="9210" max="9210" width="17.7109375" style="1" customWidth="1"/>
    <col min="9211" max="9211" width="3.42578125" style="1" customWidth="1"/>
    <col min="9212" max="9212" width="0" style="1" hidden="1" customWidth="1"/>
    <col min="9213" max="9213" width="23.7109375" style="1" customWidth="1"/>
    <col min="9214" max="9214" width="10" style="1" customWidth="1"/>
    <col min="9215" max="9215" width="0" style="1" hidden="1" customWidth="1"/>
    <col min="9216" max="9217" width="14.7109375" style="1" customWidth="1"/>
    <col min="9218" max="9218" width="12.85546875" style="1" customWidth="1"/>
    <col min="9219" max="9219" width="3.28515625" style="1" customWidth="1"/>
    <col min="9220" max="9220" width="30.28515625" style="1" customWidth="1"/>
    <col min="9221" max="9221" width="5" style="1" customWidth="1"/>
    <col min="9222" max="9222" width="0" style="1" hidden="1" customWidth="1"/>
    <col min="9223" max="9223" width="14.28515625" style="1" customWidth="1"/>
    <col min="9224" max="9224" width="5.7109375" style="1" customWidth="1"/>
    <col min="9225" max="9225" width="0" style="1" hidden="1" customWidth="1"/>
    <col min="9226" max="9226" width="17.28515625" style="1" customWidth="1"/>
    <col min="9227" max="9227" width="12.7109375" style="1" customWidth="1"/>
    <col min="9228" max="9228" width="0" style="1" hidden="1" customWidth="1"/>
    <col min="9229" max="9229" width="5.28515625" style="1" customWidth="1"/>
    <col min="9230" max="9230" width="0" style="1" hidden="1" customWidth="1"/>
    <col min="9231" max="9231" width="17" style="1" customWidth="1"/>
    <col min="9232" max="9232" width="6.28515625" style="1" customWidth="1"/>
    <col min="9233" max="9233" width="0" style="1" hidden="1" customWidth="1"/>
    <col min="9234" max="9234" width="14.28515625" style="1" customWidth="1"/>
    <col min="9235" max="9235" width="7.5703125" style="1" customWidth="1"/>
    <col min="9236" max="9236" width="0" style="1" hidden="1" customWidth="1"/>
    <col min="9237" max="9238" width="14.28515625" style="1" customWidth="1"/>
    <col min="9239" max="9239" width="20.85546875" style="1" customWidth="1"/>
    <col min="9240" max="9240" width="14.42578125" style="1" customWidth="1"/>
    <col min="9241" max="9241" width="15" style="1" customWidth="1"/>
    <col min="9242" max="9242" width="2.7109375" style="1" customWidth="1"/>
    <col min="9243" max="9243" width="11.7109375" style="1" customWidth="1"/>
    <col min="9244" max="9244" width="11.5703125" style="1" customWidth="1"/>
    <col min="9245" max="9245" width="2.28515625" style="1" customWidth="1"/>
    <col min="9246" max="9246" width="41" style="1" customWidth="1"/>
    <col min="9247" max="9247" width="14.28515625" style="1" customWidth="1"/>
    <col min="9248" max="9249" width="11.5703125" style="1" customWidth="1"/>
    <col min="9250" max="9250" width="21.85546875" style="1" customWidth="1"/>
    <col min="9251" max="9442" width="11.5703125" style="1"/>
    <col min="9443" max="9443" width="21.85546875" style="1" customWidth="1"/>
    <col min="9444" max="9444" width="13.85546875" style="1" customWidth="1"/>
    <col min="9445" max="9445" width="38.7109375" style="1" customWidth="1"/>
    <col min="9446" max="9446" width="3" style="1" bestFit="1" customWidth="1"/>
    <col min="9447" max="9447" width="32.28515625" style="1" customWidth="1"/>
    <col min="9448" max="9448" width="46.28515625" style="1" customWidth="1"/>
    <col min="9449" max="9449" width="19" style="1" customWidth="1"/>
    <col min="9450" max="9450" width="0" style="1" hidden="1" customWidth="1"/>
    <col min="9451" max="9451" width="17.7109375" style="1" customWidth="1"/>
    <col min="9452" max="9452" width="0" style="1" hidden="1" customWidth="1"/>
    <col min="9453" max="9453" width="22.28515625" style="1" customWidth="1"/>
    <col min="9454" max="9454" width="5.28515625" style="1" customWidth="1"/>
    <col min="9455" max="9455" width="36.28515625" style="1" customWidth="1"/>
    <col min="9456" max="9456" width="5.7109375" style="1" customWidth="1"/>
    <col min="9457" max="9457" width="0" style="1" hidden="1" customWidth="1"/>
    <col min="9458" max="9458" width="20.7109375" style="1" customWidth="1"/>
    <col min="9459" max="9459" width="4.85546875" style="1" customWidth="1"/>
    <col min="9460" max="9460" width="0" style="1" hidden="1" customWidth="1"/>
    <col min="9461" max="9461" width="24.7109375" style="1" customWidth="1"/>
    <col min="9462" max="9462" width="12.28515625" style="1" customWidth="1"/>
    <col min="9463" max="9463" width="0" style="1" hidden="1" customWidth="1"/>
    <col min="9464" max="9464" width="3.42578125" style="1" customWidth="1"/>
    <col min="9465" max="9465" width="0" style="1" hidden="1" customWidth="1"/>
    <col min="9466" max="9466" width="17.7109375" style="1" customWidth="1"/>
    <col min="9467" max="9467" width="3.42578125" style="1" customWidth="1"/>
    <col min="9468" max="9468" width="0" style="1" hidden="1" customWidth="1"/>
    <col min="9469" max="9469" width="23.7109375" style="1" customWidth="1"/>
    <col min="9470" max="9470" width="10" style="1" customWidth="1"/>
    <col min="9471" max="9471" width="0" style="1" hidden="1" customWidth="1"/>
    <col min="9472" max="9473" width="14.7109375" style="1" customWidth="1"/>
    <col min="9474" max="9474" width="12.85546875" style="1" customWidth="1"/>
    <col min="9475" max="9475" width="3.28515625" style="1" customWidth="1"/>
    <col min="9476" max="9476" width="30.28515625" style="1" customWidth="1"/>
    <col min="9477" max="9477" width="5" style="1" customWidth="1"/>
    <col min="9478" max="9478" width="0" style="1" hidden="1" customWidth="1"/>
    <col min="9479" max="9479" width="14.28515625" style="1" customWidth="1"/>
    <col min="9480" max="9480" width="5.7109375" style="1" customWidth="1"/>
    <col min="9481" max="9481" width="0" style="1" hidden="1" customWidth="1"/>
    <col min="9482" max="9482" width="17.28515625" style="1" customWidth="1"/>
    <col min="9483" max="9483" width="12.7109375" style="1" customWidth="1"/>
    <col min="9484" max="9484" width="0" style="1" hidden="1" customWidth="1"/>
    <col min="9485" max="9485" width="5.28515625" style="1" customWidth="1"/>
    <col min="9486" max="9486" width="0" style="1" hidden="1" customWidth="1"/>
    <col min="9487" max="9487" width="17" style="1" customWidth="1"/>
    <col min="9488" max="9488" width="6.28515625" style="1" customWidth="1"/>
    <col min="9489" max="9489" width="0" style="1" hidden="1" customWidth="1"/>
    <col min="9490" max="9490" width="14.28515625" style="1" customWidth="1"/>
    <col min="9491" max="9491" width="7.5703125" style="1" customWidth="1"/>
    <col min="9492" max="9492" width="0" style="1" hidden="1" customWidth="1"/>
    <col min="9493" max="9494" width="14.28515625" style="1" customWidth="1"/>
    <col min="9495" max="9495" width="20.85546875" style="1" customWidth="1"/>
    <col min="9496" max="9496" width="14.42578125" style="1" customWidth="1"/>
    <col min="9497" max="9497" width="15" style="1" customWidth="1"/>
    <col min="9498" max="9498" width="2.7109375" style="1" customWidth="1"/>
    <col min="9499" max="9499" width="11.7109375" style="1" customWidth="1"/>
    <col min="9500" max="9500" width="11.5703125" style="1" customWidth="1"/>
    <col min="9501" max="9501" width="2.28515625" style="1" customWidth="1"/>
    <col min="9502" max="9502" width="41" style="1" customWidth="1"/>
    <col min="9503" max="9503" width="14.28515625" style="1" customWidth="1"/>
    <col min="9504" max="9505" width="11.5703125" style="1" customWidth="1"/>
    <col min="9506" max="9506" width="21.85546875" style="1" customWidth="1"/>
    <col min="9507" max="9698" width="11.5703125" style="1"/>
    <col min="9699" max="9699" width="21.85546875" style="1" customWidth="1"/>
    <col min="9700" max="9700" width="13.85546875" style="1" customWidth="1"/>
    <col min="9701" max="9701" width="38.7109375" style="1" customWidth="1"/>
    <col min="9702" max="9702" width="3" style="1" bestFit="1" customWidth="1"/>
    <col min="9703" max="9703" width="32.28515625" style="1" customWidth="1"/>
    <col min="9704" max="9704" width="46.28515625" style="1" customWidth="1"/>
    <col min="9705" max="9705" width="19" style="1" customWidth="1"/>
    <col min="9706" max="9706" width="0" style="1" hidden="1" customWidth="1"/>
    <col min="9707" max="9707" width="17.7109375" style="1" customWidth="1"/>
    <col min="9708" max="9708" width="0" style="1" hidden="1" customWidth="1"/>
    <col min="9709" max="9709" width="22.28515625" style="1" customWidth="1"/>
    <col min="9710" max="9710" width="5.28515625" style="1" customWidth="1"/>
    <col min="9711" max="9711" width="36.28515625" style="1" customWidth="1"/>
    <col min="9712" max="9712" width="5.7109375" style="1" customWidth="1"/>
    <col min="9713" max="9713" width="0" style="1" hidden="1" customWidth="1"/>
    <col min="9714" max="9714" width="20.7109375" style="1" customWidth="1"/>
    <col min="9715" max="9715" width="4.85546875" style="1" customWidth="1"/>
    <col min="9716" max="9716" width="0" style="1" hidden="1" customWidth="1"/>
    <col min="9717" max="9717" width="24.7109375" style="1" customWidth="1"/>
    <col min="9718" max="9718" width="12.28515625" style="1" customWidth="1"/>
    <col min="9719" max="9719" width="0" style="1" hidden="1" customWidth="1"/>
    <col min="9720" max="9720" width="3.42578125" style="1" customWidth="1"/>
    <col min="9721" max="9721" width="0" style="1" hidden="1" customWidth="1"/>
    <col min="9722" max="9722" width="17.7109375" style="1" customWidth="1"/>
    <col min="9723" max="9723" width="3.42578125" style="1" customWidth="1"/>
    <col min="9724" max="9724" width="0" style="1" hidden="1" customWidth="1"/>
    <col min="9725" max="9725" width="23.7109375" style="1" customWidth="1"/>
    <col min="9726" max="9726" width="10" style="1" customWidth="1"/>
    <col min="9727" max="9727" width="0" style="1" hidden="1" customWidth="1"/>
    <col min="9728" max="9729" width="14.7109375" style="1" customWidth="1"/>
    <col min="9730" max="9730" width="12.85546875" style="1" customWidth="1"/>
    <col min="9731" max="9731" width="3.28515625" style="1" customWidth="1"/>
    <col min="9732" max="9732" width="30.28515625" style="1" customWidth="1"/>
    <col min="9733" max="9733" width="5" style="1" customWidth="1"/>
    <col min="9734" max="9734" width="0" style="1" hidden="1" customWidth="1"/>
    <col min="9735" max="9735" width="14.28515625" style="1" customWidth="1"/>
    <col min="9736" max="9736" width="5.7109375" style="1" customWidth="1"/>
    <col min="9737" max="9737" width="0" style="1" hidden="1" customWidth="1"/>
    <col min="9738" max="9738" width="17.28515625" style="1" customWidth="1"/>
    <col min="9739" max="9739" width="12.7109375" style="1" customWidth="1"/>
    <col min="9740" max="9740" width="0" style="1" hidden="1" customWidth="1"/>
    <col min="9741" max="9741" width="5.28515625" style="1" customWidth="1"/>
    <col min="9742" max="9742" width="0" style="1" hidden="1" customWidth="1"/>
    <col min="9743" max="9743" width="17" style="1" customWidth="1"/>
    <col min="9744" max="9744" width="6.28515625" style="1" customWidth="1"/>
    <col min="9745" max="9745" width="0" style="1" hidden="1" customWidth="1"/>
    <col min="9746" max="9746" width="14.28515625" style="1" customWidth="1"/>
    <col min="9747" max="9747" width="7.5703125" style="1" customWidth="1"/>
    <col min="9748" max="9748" width="0" style="1" hidden="1" customWidth="1"/>
    <col min="9749" max="9750" width="14.28515625" style="1" customWidth="1"/>
    <col min="9751" max="9751" width="20.85546875" style="1" customWidth="1"/>
    <col min="9752" max="9752" width="14.42578125" style="1" customWidth="1"/>
    <col min="9753" max="9753" width="15" style="1" customWidth="1"/>
    <col min="9754" max="9754" width="2.7109375" style="1" customWidth="1"/>
    <col min="9755" max="9755" width="11.7109375" style="1" customWidth="1"/>
    <col min="9756" max="9756" width="11.5703125" style="1" customWidth="1"/>
    <col min="9757" max="9757" width="2.28515625" style="1" customWidth="1"/>
    <col min="9758" max="9758" width="41" style="1" customWidth="1"/>
    <col min="9759" max="9759" width="14.28515625" style="1" customWidth="1"/>
    <col min="9760" max="9761" width="11.5703125" style="1" customWidth="1"/>
    <col min="9762" max="9762" width="21.85546875" style="1" customWidth="1"/>
    <col min="9763" max="9954" width="11.5703125" style="1"/>
    <col min="9955" max="9955" width="21.85546875" style="1" customWidth="1"/>
    <col min="9956" max="9956" width="13.85546875" style="1" customWidth="1"/>
    <col min="9957" max="9957" width="38.7109375" style="1" customWidth="1"/>
    <col min="9958" max="9958" width="3" style="1" bestFit="1" customWidth="1"/>
    <col min="9959" max="9959" width="32.28515625" style="1" customWidth="1"/>
    <col min="9960" max="9960" width="46.28515625" style="1" customWidth="1"/>
    <col min="9961" max="9961" width="19" style="1" customWidth="1"/>
    <col min="9962" max="9962" width="0" style="1" hidden="1" customWidth="1"/>
    <col min="9963" max="9963" width="17.7109375" style="1" customWidth="1"/>
    <col min="9964" max="9964" width="0" style="1" hidden="1" customWidth="1"/>
    <col min="9965" max="9965" width="22.28515625" style="1" customWidth="1"/>
    <col min="9966" max="9966" width="5.28515625" style="1" customWidth="1"/>
    <col min="9967" max="9967" width="36.28515625" style="1" customWidth="1"/>
    <col min="9968" max="9968" width="5.7109375" style="1" customWidth="1"/>
    <col min="9969" max="9969" width="0" style="1" hidden="1" customWidth="1"/>
    <col min="9970" max="9970" width="20.7109375" style="1" customWidth="1"/>
    <col min="9971" max="9971" width="4.85546875" style="1" customWidth="1"/>
    <col min="9972" max="9972" width="0" style="1" hidden="1" customWidth="1"/>
    <col min="9973" max="9973" width="24.7109375" style="1" customWidth="1"/>
    <col min="9974" max="9974" width="12.28515625" style="1" customWidth="1"/>
    <col min="9975" max="9975" width="0" style="1" hidden="1" customWidth="1"/>
    <col min="9976" max="9976" width="3.42578125" style="1" customWidth="1"/>
    <col min="9977" max="9977" width="0" style="1" hidden="1" customWidth="1"/>
    <col min="9978" max="9978" width="17.7109375" style="1" customWidth="1"/>
    <col min="9979" max="9979" width="3.42578125" style="1" customWidth="1"/>
    <col min="9980" max="9980" width="0" style="1" hidden="1" customWidth="1"/>
    <col min="9981" max="9981" width="23.7109375" style="1" customWidth="1"/>
    <col min="9982" max="9982" width="10" style="1" customWidth="1"/>
    <col min="9983" max="9983" width="0" style="1" hidden="1" customWidth="1"/>
    <col min="9984" max="9985" width="14.7109375" style="1" customWidth="1"/>
    <col min="9986" max="9986" width="12.85546875" style="1" customWidth="1"/>
    <col min="9987" max="9987" width="3.28515625" style="1" customWidth="1"/>
    <col min="9988" max="9988" width="30.28515625" style="1" customWidth="1"/>
    <col min="9989" max="9989" width="5" style="1" customWidth="1"/>
    <col min="9990" max="9990" width="0" style="1" hidden="1" customWidth="1"/>
    <col min="9991" max="9991" width="14.28515625" style="1" customWidth="1"/>
    <col min="9992" max="9992" width="5.7109375" style="1" customWidth="1"/>
    <col min="9993" max="9993" width="0" style="1" hidden="1" customWidth="1"/>
    <col min="9994" max="9994" width="17.28515625" style="1" customWidth="1"/>
    <col min="9995" max="9995" width="12.7109375" style="1" customWidth="1"/>
    <col min="9996" max="9996" width="0" style="1" hidden="1" customWidth="1"/>
    <col min="9997" max="9997" width="5.28515625" style="1" customWidth="1"/>
    <col min="9998" max="9998" width="0" style="1" hidden="1" customWidth="1"/>
    <col min="9999" max="9999" width="17" style="1" customWidth="1"/>
    <col min="10000" max="10000" width="6.28515625" style="1" customWidth="1"/>
    <col min="10001" max="10001" width="0" style="1" hidden="1" customWidth="1"/>
    <col min="10002" max="10002" width="14.28515625" style="1" customWidth="1"/>
    <col min="10003" max="10003" width="7.5703125" style="1" customWidth="1"/>
    <col min="10004" max="10004" width="0" style="1" hidden="1" customWidth="1"/>
    <col min="10005" max="10006" width="14.28515625" style="1" customWidth="1"/>
    <col min="10007" max="10007" width="20.85546875" style="1" customWidth="1"/>
    <col min="10008" max="10008" width="14.42578125" style="1" customWidth="1"/>
    <col min="10009" max="10009" width="15" style="1" customWidth="1"/>
    <col min="10010" max="10010" width="2.7109375" style="1" customWidth="1"/>
    <col min="10011" max="10011" width="11.7109375" style="1" customWidth="1"/>
    <col min="10012" max="10012" width="11.5703125" style="1" customWidth="1"/>
    <col min="10013" max="10013" width="2.28515625" style="1" customWidth="1"/>
    <col min="10014" max="10014" width="41" style="1" customWidth="1"/>
    <col min="10015" max="10015" width="14.28515625" style="1" customWidth="1"/>
    <col min="10016" max="10017" width="11.5703125" style="1" customWidth="1"/>
    <col min="10018" max="10018" width="21.85546875" style="1" customWidth="1"/>
    <col min="10019" max="10210" width="11.5703125" style="1"/>
    <col min="10211" max="10211" width="21.85546875" style="1" customWidth="1"/>
    <col min="10212" max="10212" width="13.85546875" style="1" customWidth="1"/>
    <col min="10213" max="10213" width="38.7109375" style="1" customWidth="1"/>
    <col min="10214" max="10214" width="3" style="1" bestFit="1" customWidth="1"/>
    <col min="10215" max="10215" width="32.28515625" style="1" customWidth="1"/>
    <col min="10216" max="10216" width="46.28515625" style="1" customWidth="1"/>
    <col min="10217" max="10217" width="19" style="1" customWidth="1"/>
    <col min="10218" max="10218" width="0" style="1" hidden="1" customWidth="1"/>
    <col min="10219" max="10219" width="17.7109375" style="1" customWidth="1"/>
    <col min="10220" max="10220" width="0" style="1" hidden="1" customWidth="1"/>
    <col min="10221" max="10221" width="22.28515625" style="1" customWidth="1"/>
    <col min="10222" max="10222" width="5.28515625" style="1" customWidth="1"/>
    <col min="10223" max="10223" width="36.28515625" style="1" customWidth="1"/>
    <col min="10224" max="10224" width="5.7109375" style="1" customWidth="1"/>
    <col min="10225" max="10225" width="0" style="1" hidden="1" customWidth="1"/>
    <col min="10226" max="10226" width="20.7109375" style="1" customWidth="1"/>
    <col min="10227" max="10227" width="4.85546875" style="1" customWidth="1"/>
    <col min="10228" max="10228" width="0" style="1" hidden="1" customWidth="1"/>
    <col min="10229" max="10229" width="24.7109375" style="1" customWidth="1"/>
    <col min="10230" max="10230" width="12.28515625" style="1" customWidth="1"/>
    <col min="10231" max="10231" width="0" style="1" hidden="1" customWidth="1"/>
    <col min="10232" max="10232" width="3.42578125" style="1" customWidth="1"/>
    <col min="10233" max="10233" width="0" style="1" hidden="1" customWidth="1"/>
    <col min="10234" max="10234" width="17.7109375" style="1" customWidth="1"/>
    <col min="10235" max="10235" width="3.42578125" style="1" customWidth="1"/>
    <col min="10236" max="10236" width="0" style="1" hidden="1" customWidth="1"/>
    <col min="10237" max="10237" width="23.7109375" style="1" customWidth="1"/>
    <col min="10238" max="10238" width="10" style="1" customWidth="1"/>
    <col min="10239" max="10239" width="0" style="1" hidden="1" customWidth="1"/>
    <col min="10240" max="10241" width="14.7109375" style="1" customWidth="1"/>
    <col min="10242" max="10242" width="12.85546875" style="1" customWidth="1"/>
    <col min="10243" max="10243" width="3.28515625" style="1" customWidth="1"/>
    <col min="10244" max="10244" width="30.28515625" style="1" customWidth="1"/>
    <col min="10245" max="10245" width="5" style="1" customWidth="1"/>
    <col min="10246" max="10246" width="0" style="1" hidden="1" customWidth="1"/>
    <col min="10247" max="10247" width="14.28515625" style="1" customWidth="1"/>
    <col min="10248" max="10248" width="5.7109375" style="1" customWidth="1"/>
    <col min="10249" max="10249" width="0" style="1" hidden="1" customWidth="1"/>
    <col min="10250" max="10250" width="17.28515625" style="1" customWidth="1"/>
    <col min="10251" max="10251" width="12.7109375" style="1" customWidth="1"/>
    <col min="10252" max="10252" width="0" style="1" hidden="1" customWidth="1"/>
    <col min="10253" max="10253" width="5.28515625" style="1" customWidth="1"/>
    <col min="10254" max="10254" width="0" style="1" hidden="1" customWidth="1"/>
    <col min="10255" max="10255" width="17" style="1" customWidth="1"/>
    <col min="10256" max="10256" width="6.28515625" style="1" customWidth="1"/>
    <col min="10257" max="10257" width="0" style="1" hidden="1" customWidth="1"/>
    <col min="10258" max="10258" width="14.28515625" style="1" customWidth="1"/>
    <col min="10259" max="10259" width="7.5703125" style="1" customWidth="1"/>
    <col min="10260" max="10260" width="0" style="1" hidden="1" customWidth="1"/>
    <col min="10261" max="10262" width="14.28515625" style="1" customWidth="1"/>
    <col min="10263" max="10263" width="20.85546875" style="1" customWidth="1"/>
    <col min="10264" max="10264" width="14.42578125" style="1" customWidth="1"/>
    <col min="10265" max="10265" width="15" style="1" customWidth="1"/>
    <col min="10266" max="10266" width="2.7109375" style="1" customWidth="1"/>
    <col min="10267" max="10267" width="11.7109375" style="1" customWidth="1"/>
    <col min="10268" max="10268" width="11.5703125" style="1" customWidth="1"/>
    <col min="10269" max="10269" width="2.28515625" style="1" customWidth="1"/>
    <col min="10270" max="10270" width="41" style="1" customWidth="1"/>
    <col min="10271" max="10271" width="14.28515625" style="1" customWidth="1"/>
    <col min="10272" max="10273" width="11.5703125" style="1" customWidth="1"/>
    <col min="10274" max="10274" width="21.85546875" style="1" customWidth="1"/>
    <col min="10275" max="10466" width="11.5703125" style="1"/>
    <col min="10467" max="10467" width="21.85546875" style="1" customWidth="1"/>
    <col min="10468" max="10468" width="13.85546875" style="1" customWidth="1"/>
    <col min="10469" max="10469" width="38.7109375" style="1" customWidth="1"/>
    <col min="10470" max="10470" width="3" style="1" bestFit="1" customWidth="1"/>
    <col min="10471" max="10471" width="32.28515625" style="1" customWidth="1"/>
    <col min="10472" max="10472" width="46.28515625" style="1" customWidth="1"/>
    <col min="10473" max="10473" width="19" style="1" customWidth="1"/>
    <col min="10474" max="10474" width="0" style="1" hidden="1" customWidth="1"/>
    <col min="10475" max="10475" width="17.7109375" style="1" customWidth="1"/>
    <col min="10476" max="10476" width="0" style="1" hidden="1" customWidth="1"/>
    <col min="10477" max="10477" width="22.28515625" style="1" customWidth="1"/>
    <col min="10478" max="10478" width="5.28515625" style="1" customWidth="1"/>
    <col min="10479" max="10479" width="36.28515625" style="1" customWidth="1"/>
    <col min="10480" max="10480" width="5.7109375" style="1" customWidth="1"/>
    <col min="10481" max="10481" width="0" style="1" hidden="1" customWidth="1"/>
    <col min="10482" max="10482" width="20.7109375" style="1" customWidth="1"/>
    <col min="10483" max="10483" width="4.85546875" style="1" customWidth="1"/>
    <col min="10484" max="10484" width="0" style="1" hidden="1" customWidth="1"/>
    <col min="10485" max="10485" width="24.7109375" style="1" customWidth="1"/>
    <col min="10486" max="10486" width="12.28515625" style="1" customWidth="1"/>
    <col min="10487" max="10487" width="0" style="1" hidden="1" customWidth="1"/>
    <col min="10488" max="10488" width="3.42578125" style="1" customWidth="1"/>
    <col min="10489" max="10489" width="0" style="1" hidden="1" customWidth="1"/>
    <col min="10490" max="10490" width="17.7109375" style="1" customWidth="1"/>
    <col min="10491" max="10491" width="3.42578125" style="1" customWidth="1"/>
    <col min="10492" max="10492" width="0" style="1" hidden="1" customWidth="1"/>
    <col min="10493" max="10493" width="23.7109375" style="1" customWidth="1"/>
    <col min="10494" max="10494" width="10" style="1" customWidth="1"/>
    <col min="10495" max="10495" width="0" style="1" hidden="1" customWidth="1"/>
    <col min="10496" max="10497" width="14.7109375" style="1" customWidth="1"/>
    <col min="10498" max="10498" width="12.85546875" style="1" customWidth="1"/>
    <col min="10499" max="10499" width="3.28515625" style="1" customWidth="1"/>
    <col min="10500" max="10500" width="30.28515625" style="1" customWidth="1"/>
    <col min="10501" max="10501" width="5" style="1" customWidth="1"/>
    <col min="10502" max="10502" width="0" style="1" hidden="1" customWidth="1"/>
    <col min="10503" max="10503" width="14.28515625" style="1" customWidth="1"/>
    <col min="10504" max="10504" width="5.7109375" style="1" customWidth="1"/>
    <col min="10505" max="10505" width="0" style="1" hidden="1" customWidth="1"/>
    <col min="10506" max="10506" width="17.28515625" style="1" customWidth="1"/>
    <col min="10507" max="10507" width="12.7109375" style="1" customWidth="1"/>
    <col min="10508" max="10508" width="0" style="1" hidden="1" customWidth="1"/>
    <col min="10509" max="10509" width="5.28515625" style="1" customWidth="1"/>
    <col min="10510" max="10510" width="0" style="1" hidden="1" customWidth="1"/>
    <col min="10511" max="10511" width="17" style="1" customWidth="1"/>
    <col min="10512" max="10512" width="6.28515625" style="1" customWidth="1"/>
    <col min="10513" max="10513" width="0" style="1" hidden="1" customWidth="1"/>
    <col min="10514" max="10514" width="14.28515625" style="1" customWidth="1"/>
    <col min="10515" max="10515" width="7.5703125" style="1" customWidth="1"/>
    <col min="10516" max="10516" width="0" style="1" hidden="1" customWidth="1"/>
    <col min="10517" max="10518" width="14.28515625" style="1" customWidth="1"/>
    <col min="10519" max="10519" width="20.85546875" style="1" customWidth="1"/>
    <col min="10520" max="10520" width="14.42578125" style="1" customWidth="1"/>
    <col min="10521" max="10521" width="15" style="1" customWidth="1"/>
    <col min="10522" max="10522" width="2.7109375" style="1" customWidth="1"/>
    <col min="10523" max="10523" width="11.7109375" style="1" customWidth="1"/>
    <col min="10524" max="10524" width="11.5703125" style="1" customWidth="1"/>
    <col min="10525" max="10525" width="2.28515625" style="1" customWidth="1"/>
    <col min="10526" max="10526" width="41" style="1" customWidth="1"/>
    <col min="10527" max="10527" width="14.28515625" style="1" customWidth="1"/>
    <col min="10528" max="10529" width="11.5703125" style="1" customWidth="1"/>
    <col min="10530" max="10530" width="21.85546875" style="1" customWidth="1"/>
    <col min="10531" max="10722" width="11.5703125" style="1"/>
    <col min="10723" max="10723" width="21.85546875" style="1" customWidth="1"/>
    <col min="10724" max="10724" width="13.85546875" style="1" customWidth="1"/>
    <col min="10725" max="10725" width="38.7109375" style="1" customWidth="1"/>
    <col min="10726" max="10726" width="3" style="1" bestFit="1" customWidth="1"/>
    <col min="10727" max="10727" width="32.28515625" style="1" customWidth="1"/>
    <col min="10728" max="10728" width="46.28515625" style="1" customWidth="1"/>
    <col min="10729" max="10729" width="19" style="1" customWidth="1"/>
    <col min="10730" max="10730" width="0" style="1" hidden="1" customWidth="1"/>
    <col min="10731" max="10731" width="17.7109375" style="1" customWidth="1"/>
    <col min="10732" max="10732" width="0" style="1" hidden="1" customWidth="1"/>
    <col min="10733" max="10733" width="22.28515625" style="1" customWidth="1"/>
    <col min="10734" max="10734" width="5.28515625" style="1" customWidth="1"/>
    <col min="10735" max="10735" width="36.28515625" style="1" customWidth="1"/>
    <col min="10736" max="10736" width="5.7109375" style="1" customWidth="1"/>
    <col min="10737" max="10737" width="0" style="1" hidden="1" customWidth="1"/>
    <col min="10738" max="10738" width="20.7109375" style="1" customWidth="1"/>
    <col min="10739" max="10739" width="4.85546875" style="1" customWidth="1"/>
    <col min="10740" max="10740" width="0" style="1" hidden="1" customWidth="1"/>
    <col min="10741" max="10741" width="24.7109375" style="1" customWidth="1"/>
    <col min="10742" max="10742" width="12.28515625" style="1" customWidth="1"/>
    <col min="10743" max="10743" width="0" style="1" hidden="1" customWidth="1"/>
    <col min="10744" max="10744" width="3.42578125" style="1" customWidth="1"/>
    <col min="10745" max="10745" width="0" style="1" hidden="1" customWidth="1"/>
    <col min="10746" max="10746" width="17.7109375" style="1" customWidth="1"/>
    <col min="10747" max="10747" width="3.42578125" style="1" customWidth="1"/>
    <col min="10748" max="10748" width="0" style="1" hidden="1" customWidth="1"/>
    <col min="10749" max="10749" width="23.7109375" style="1" customWidth="1"/>
    <col min="10750" max="10750" width="10" style="1" customWidth="1"/>
    <col min="10751" max="10751" width="0" style="1" hidden="1" customWidth="1"/>
    <col min="10752" max="10753" width="14.7109375" style="1" customWidth="1"/>
    <col min="10754" max="10754" width="12.85546875" style="1" customWidth="1"/>
    <col min="10755" max="10755" width="3.28515625" style="1" customWidth="1"/>
    <col min="10756" max="10756" width="30.28515625" style="1" customWidth="1"/>
    <col min="10757" max="10757" width="5" style="1" customWidth="1"/>
    <col min="10758" max="10758" width="0" style="1" hidden="1" customWidth="1"/>
    <col min="10759" max="10759" width="14.28515625" style="1" customWidth="1"/>
    <col min="10760" max="10760" width="5.7109375" style="1" customWidth="1"/>
    <col min="10761" max="10761" width="0" style="1" hidden="1" customWidth="1"/>
    <col min="10762" max="10762" width="17.28515625" style="1" customWidth="1"/>
    <col min="10763" max="10763" width="12.7109375" style="1" customWidth="1"/>
    <col min="10764" max="10764" width="0" style="1" hidden="1" customWidth="1"/>
    <col min="10765" max="10765" width="5.28515625" style="1" customWidth="1"/>
    <col min="10766" max="10766" width="0" style="1" hidden="1" customWidth="1"/>
    <col min="10767" max="10767" width="17" style="1" customWidth="1"/>
    <col min="10768" max="10768" width="6.28515625" style="1" customWidth="1"/>
    <col min="10769" max="10769" width="0" style="1" hidden="1" customWidth="1"/>
    <col min="10770" max="10770" width="14.28515625" style="1" customWidth="1"/>
    <col min="10771" max="10771" width="7.5703125" style="1" customWidth="1"/>
    <col min="10772" max="10772" width="0" style="1" hidden="1" customWidth="1"/>
    <col min="10773" max="10774" width="14.28515625" style="1" customWidth="1"/>
    <col min="10775" max="10775" width="20.85546875" style="1" customWidth="1"/>
    <col min="10776" max="10776" width="14.42578125" style="1" customWidth="1"/>
    <col min="10777" max="10777" width="15" style="1" customWidth="1"/>
    <col min="10778" max="10778" width="2.7109375" style="1" customWidth="1"/>
    <col min="10779" max="10779" width="11.7109375" style="1" customWidth="1"/>
    <col min="10780" max="10780" width="11.5703125" style="1" customWidth="1"/>
    <col min="10781" max="10781" width="2.28515625" style="1" customWidth="1"/>
    <col min="10782" max="10782" width="41" style="1" customWidth="1"/>
    <col min="10783" max="10783" width="14.28515625" style="1" customWidth="1"/>
    <col min="10784" max="10785" width="11.5703125" style="1" customWidth="1"/>
    <col min="10786" max="10786" width="21.85546875" style="1" customWidth="1"/>
    <col min="10787" max="10978" width="11.5703125" style="1"/>
    <col min="10979" max="10979" width="21.85546875" style="1" customWidth="1"/>
    <col min="10980" max="10980" width="13.85546875" style="1" customWidth="1"/>
    <col min="10981" max="10981" width="38.7109375" style="1" customWidth="1"/>
    <col min="10982" max="10982" width="3" style="1" bestFit="1" customWidth="1"/>
    <col min="10983" max="10983" width="32.28515625" style="1" customWidth="1"/>
    <col min="10984" max="10984" width="46.28515625" style="1" customWidth="1"/>
    <col min="10985" max="10985" width="19" style="1" customWidth="1"/>
    <col min="10986" max="10986" width="0" style="1" hidden="1" customWidth="1"/>
    <col min="10987" max="10987" width="17.7109375" style="1" customWidth="1"/>
    <col min="10988" max="10988" width="0" style="1" hidden="1" customWidth="1"/>
    <col min="10989" max="10989" width="22.28515625" style="1" customWidth="1"/>
    <col min="10990" max="10990" width="5.28515625" style="1" customWidth="1"/>
    <col min="10991" max="10991" width="36.28515625" style="1" customWidth="1"/>
    <col min="10992" max="10992" width="5.7109375" style="1" customWidth="1"/>
    <col min="10993" max="10993" width="0" style="1" hidden="1" customWidth="1"/>
    <col min="10994" max="10994" width="20.7109375" style="1" customWidth="1"/>
    <col min="10995" max="10995" width="4.85546875" style="1" customWidth="1"/>
    <col min="10996" max="10996" width="0" style="1" hidden="1" customWidth="1"/>
    <col min="10997" max="10997" width="24.7109375" style="1" customWidth="1"/>
    <col min="10998" max="10998" width="12.28515625" style="1" customWidth="1"/>
    <col min="10999" max="10999" width="0" style="1" hidden="1" customWidth="1"/>
    <col min="11000" max="11000" width="3.42578125" style="1" customWidth="1"/>
    <col min="11001" max="11001" width="0" style="1" hidden="1" customWidth="1"/>
    <col min="11002" max="11002" width="17.7109375" style="1" customWidth="1"/>
    <col min="11003" max="11003" width="3.42578125" style="1" customWidth="1"/>
    <col min="11004" max="11004" width="0" style="1" hidden="1" customWidth="1"/>
    <col min="11005" max="11005" width="23.7109375" style="1" customWidth="1"/>
    <col min="11006" max="11006" width="10" style="1" customWidth="1"/>
    <col min="11007" max="11007" width="0" style="1" hidden="1" customWidth="1"/>
    <col min="11008" max="11009" width="14.7109375" style="1" customWidth="1"/>
    <col min="11010" max="11010" width="12.85546875" style="1" customWidth="1"/>
    <col min="11011" max="11011" width="3.28515625" style="1" customWidth="1"/>
    <col min="11012" max="11012" width="30.28515625" style="1" customWidth="1"/>
    <col min="11013" max="11013" width="5" style="1" customWidth="1"/>
    <col min="11014" max="11014" width="0" style="1" hidden="1" customWidth="1"/>
    <col min="11015" max="11015" width="14.28515625" style="1" customWidth="1"/>
    <col min="11016" max="11016" width="5.7109375" style="1" customWidth="1"/>
    <col min="11017" max="11017" width="0" style="1" hidden="1" customWidth="1"/>
    <col min="11018" max="11018" width="17.28515625" style="1" customWidth="1"/>
    <col min="11019" max="11019" width="12.7109375" style="1" customWidth="1"/>
    <col min="11020" max="11020" width="0" style="1" hidden="1" customWidth="1"/>
    <col min="11021" max="11021" width="5.28515625" style="1" customWidth="1"/>
    <col min="11022" max="11022" width="0" style="1" hidden="1" customWidth="1"/>
    <col min="11023" max="11023" width="17" style="1" customWidth="1"/>
    <col min="11024" max="11024" width="6.28515625" style="1" customWidth="1"/>
    <col min="11025" max="11025" width="0" style="1" hidden="1" customWidth="1"/>
    <col min="11026" max="11026" width="14.28515625" style="1" customWidth="1"/>
    <col min="11027" max="11027" width="7.5703125" style="1" customWidth="1"/>
    <col min="11028" max="11028" width="0" style="1" hidden="1" customWidth="1"/>
    <col min="11029" max="11030" width="14.28515625" style="1" customWidth="1"/>
    <col min="11031" max="11031" width="20.85546875" style="1" customWidth="1"/>
    <col min="11032" max="11032" width="14.42578125" style="1" customWidth="1"/>
    <col min="11033" max="11033" width="15" style="1" customWidth="1"/>
    <col min="11034" max="11034" width="2.7109375" style="1" customWidth="1"/>
    <col min="11035" max="11035" width="11.7109375" style="1" customWidth="1"/>
    <col min="11036" max="11036" width="11.5703125" style="1" customWidth="1"/>
    <col min="11037" max="11037" width="2.28515625" style="1" customWidth="1"/>
    <col min="11038" max="11038" width="41" style="1" customWidth="1"/>
    <col min="11039" max="11039" width="14.28515625" style="1" customWidth="1"/>
    <col min="11040" max="11041" width="11.5703125" style="1" customWidth="1"/>
    <col min="11042" max="11042" width="21.85546875" style="1" customWidth="1"/>
    <col min="11043" max="11234" width="11.5703125" style="1"/>
    <col min="11235" max="11235" width="21.85546875" style="1" customWidth="1"/>
    <col min="11236" max="11236" width="13.85546875" style="1" customWidth="1"/>
    <col min="11237" max="11237" width="38.7109375" style="1" customWidth="1"/>
    <col min="11238" max="11238" width="3" style="1" bestFit="1" customWidth="1"/>
    <col min="11239" max="11239" width="32.28515625" style="1" customWidth="1"/>
    <col min="11240" max="11240" width="46.28515625" style="1" customWidth="1"/>
    <col min="11241" max="11241" width="19" style="1" customWidth="1"/>
    <col min="11242" max="11242" width="0" style="1" hidden="1" customWidth="1"/>
    <col min="11243" max="11243" width="17.7109375" style="1" customWidth="1"/>
    <col min="11244" max="11244" width="0" style="1" hidden="1" customWidth="1"/>
    <col min="11245" max="11245" width="22.28515625" style="1" customWidth="1"/>
    <col min="11246" max="11246" width="5.28515625" style="1" customWidth="1"/>
    <col min="11247" max="11247" width="36.28515625" style="1" customWidth="1"/>
    <col min="11248" max="11248" width="5.7109375" style="1" customWidth="1"/>
    <col min="11249" max="11249" width="0" style="1" hidden="1" customWidth="1"/>
    <col min="11250" max="11250" width="20.7109375" style="1" customWidth="1"/>
    <col min="11251" max="11251" width="4.85546875" style="1" customWidth="1"/>
    <col min="11252" max="11252" width="0" style="1" hidden="1" customWidth="1"/>
    <col min="11253" max="11253" width="24.7109375" style="1" customWidth="1"/>
    <col min="11254" max="11254" width="12.28515625" style="1" customWidth="1"/>
    <col min="11255" max="11255" width="0" style="1" hidden="1" customWidth="1"/>
    <col min="11256" max="11256" width="3.42578125" style="1" customWidth="1"/>
    <col min="11257" max="11257" width="0" style="1" hidden="1" customWidth="1"/>
    <col min="11258" max="11258" width="17.7109375" style="1" customWidth="1"/>
    <col min="11259" max="11259" width="3.42578125" style="1" customWidth="1"/>
    <col min="11260" max="11260" width="0" style="1" hidden="1" customWidth="1"/>
    <col min="11261" max="11261" width="23.7109375" style="1" customWidth="1"/>
    <col min="11262" max="11262" width="10" style="1" customWidth="1"/>
    <col min="11263" max="11263" width="0" style="1" hidden="1" customWidth="1"/>
    <col min="11264" max="11265" width="14.7109375" style="1" customWidth="1"/>
    <col min="11266" max="11266" width="12.85546875" style="1" customWidth="1"/>
    <col min="11267" max="11267" width="3.28515625" style="1" customWidth="1"/>
    <col min="11268" max="11268" width="30.28515625" style="1" customWidth="1"/>
    <col min="11269" max="11269" width="5" style="1" customWidth="1"/>
    <col min="11270" max="11270" width="0" style="1" hidden="1" customWidth="1"/>
    <col min="11271" max="11271" width="14.28515625" style="1" customWidth="1"/>
    <col min="11272" max="11272" width="5.7109375" style="1" customWidth="1"/>
    <col min="11273" max="11273" width="0" style="1" hidden="1" customWidth="1"/>
    <col min="11274" max="11274" width="17.28515625" style="1" customWidth="1"/>
    <col min="11275" max="11275" width="12.7109375" style="1" customWidth="1"/>
    <col min="11276" max="11276" width="0" style="1" hidden="1" customWidth="1"/>
    <col min="11277" max="11277" width="5.28515625" style="1" customWidth="1"/>
    <col min="11278" max="11278" width="0" style="1" hidden="1" customWidth="1"/>
    <col min="11279" max="11279" width="17" style="1" customWidth="1"/>
    <col min="11280" max="11280" width="6.28515625" style="1" customWidth="1"/>
    <col min="11281" max="11281" width="0" style="1" hidden="1" customWidth="1"/>
    <col min="11282" max="11282" width="14.28515625" style="1" customWidth="1"/>
    <col min="11283" max="11283" width="7.5703125" style="1" customWidth="1"/>
    <col min="11284" max="11284" width="0" style="1" hidden="1" customWidth="1"/>
    <col min="11285" max="11286" width="14.28515625" style="1" customWidth="1"/>
    <col min="11287" max="11287" width="20.85546875" style="1" customWidth="1"/>
    <col min="11288" max="11288" width="14.42578125" style="1" customWidth="1"/>
    <col min="11289" max="11289" width="15" style="1" customWidth="1"/>
    <col min="11290" max="11290" width="2.7109375" style="1" customWidth="1"/>
    <col min="11291" max="11291" width="11.7109375" style="1" customWidth="1"/>
    <col min="11292" max="11292" width="11.5703125" style="1" customWidth="1"/>
    <col min="11293" max="11293" width="2.28515625" style="1" customWidth="1"/>
    <col min="11294" max="11294" width="41" style="1" customWidth="1"/>
    <col min="11295" max="11295" width="14.28515625" style="1" customWidth="1"/>
    <col min="11296" max="11297" width="11.5703125" style="1" customWidth="1"/>
    <col min="11298" max="11298" width="21.85546875" style="1" customWidth="1"/>
    <col min="11299" max="11490" width="11.5703125" style="1"/>
    <col min="11491" max="11491" width="21.85546875" style="1" customWidth="1"/>
    <col min="11492" max="11492" width="13.85546875" style="1" customWidth="1"/>
    <col min="11493" max="11493" width="38.7109375" style="1" customWidth="1"/>
    <col min="11494" max="11494" width="3" style="1" bestFit="1" customWidth="1"/>
    <col min="11495" max="11495" width="32.28515625" style="1" customWidth="1"/>
    <col min="11496" max="11496" width="46.28515625" style="1" customWidth="1"/>
    <col min="11497" max="11497" width="19" style="1" customWidth="1"/>
    <col min="11498" max="11498" width="0" style="1" hidden="1" customWidth="1"/>
    <col min="11499" max="11499" width="17.7109375" style="1" customWidth="1"/>
    <col min="11500" max="11500" width="0" style="1" hidden="1" customWidth="1"/>
    <col min="11501" max="11501" width="22.28515625" style="1" customWidth="1"/>
    <col min="11502" max="11502" width="5.28515625" style="1" customWidth="1"/>
    <col min="11503" max="11503" width="36.28515625" style="1" customWidth="1"/>
    <col min="11504" max="11504" width="5.7109375" style="1" customWidth="1"/>
    <col min="11505" max="11505" width="0" style="1" hidden="1" customWidth="1"/>
    <col min="11506" max="11506" width="20.7109375" style="1" customWidth="1"/>
    <col min="11507" max="11507" width="4.85546875" style="1" customWidth="1"/>
    <col min="11508" max="11508" width="0" style="1" hidden="1" customWidth="1"/>
    <col min="11509" max="11509" width="24.7109375" style="1" customWidth="1"/>
    <col min="11510" max="11510" width="12.28515625" style="1" customWidth="1"/>
    <col min="11511" max="11511" width="0" style="1" hidden="1" customWidth="1"/>
    <col min="11512" max="11512" width="3.42578125" style="1" customWidth="1"/>
    <col min="11513" max="11513" width="0" style="1" hidden="1" customWidth="1"/>
    <col min="11514" max="11514" width="17.7109375" style="1" customWidth="1"/>
    <col min="11515" max="11515" width="3.42578125" style="1" customWidth="1"/>
    <col min="11516" max="11516" width="0" style="1" hidden="1" customWidth="1"/>
    <col min="11517" max="11517" width="23.7109375" style="1" customWidth="1"/>
    <col min="11518" max="11518" width="10" style="1" customWidth="1"/>
    <col min="11519" max="11519" width="0" style="1" hidden="1" customWidth="1"/>
    <col min="11520" max="11521" width="14.7109375" style="1" customWidth="1"/>
    <col min="11522" max="11522" width="12.85546875" style="1" customWidth="1"/>
    <col min="11523" max="11523" width="3.28515625" style="1" customWidth="1"/>
    <col min="11524" max="11524" width="30.28515625" style="1" customWidth="1"/>
    <col min="11525" max="11525" width="5" style="1" customWidth="1"/>
    <col min="11526" max="11526" width="0" style="1" hidden="1" customWidth="1"/>
    <col min="11527" max="11527" width="14.28515625" style="1" customWidth="1"/>
    <col min="11528" max="11528" width="5.7109375" style="1" customWidth="1"/>
    <col min="11529" max="11529" width="0" style="1" hidden="1" customWidth="1"/>
    <col min="11530" max="11530" width="17.28515625" style="1" customWidth="1"/>
    <col min="11531" max="11531" width="12.7109375" style="1" customWidth="1"/>
    <col min="11532" max="11532" width="0" style="1" hidden="1" customWidth="1"/>
    <col min="11533" max="11533" width="5.28515625" style="1" customWidth="1"/>
    <col min="11534" max="11534" width="0" style="1" hidden="1" customWidth="1"/>
    <col min="11535" max="11535" width="17" style="1" customWidth="1"/>
    <col min="11536" max="11536" width="6.28515625" style="1" customWidth="1"/>
    <col min="11537" max="11537" width="0" style="1" hidden="1" customWidth="1"/>
    <col min="11538" max="11538" width="14.28515625" style="1" customWidth="1"/>
    <col min="11539" max="11539" width="7.5703125" style="1" customWidth="1"/>
    <col min="11540" max="11540" width="0" style="1" hidden="1" customWidth="1"/>
    <col min="11541" max="11542" width="14.28515625" style="1" customWidth="1"/>
    <col min="11543" max="11543" width="20.85546875" style="1" customWidth="1"/>
    <col min="11544" max="11544" width="14.42578125" style="1" customWidth="1"/>
    <col min="11545" max="11545" width="15" style="1" customWidth="1"/>
    <col min="11546" max="11546" width="2.7109375" style="1" customWidth="1"/>
    <col min="11547" max="11547" width="11.7109375" style="1" customWidth="1"/>
    <col min="11548" max="11548" width="11.5703125" style="1" customWidth="1"/>
    <col min="11549" max="11549" width="2.28515625" style="1" customWidth="1"/>
    <col min="11550" max="11550" width="41" style="1" customWidth="1"/>
    <col min="11551" max="11551" width="14.28515625" style="1" customWidth="1"/>
    <col min="11552" max="11553" width="11.5703125" style="1" customWidth="1"/>
    <col min="11554" max="11554" width="21.85546875" style="1" customWidth="1"/>
    <col min="11555" max="11746" width="11.5703125" style="1"/>
    <col min="11747" max="11747" width="21.85546875" style="1" customWidth="1"/>
    <col min="11748" max="11748" width="13.85546875" style="1" customWidth="1"/>
    <col min="11749" max="11749" width="38.7109375" style="1" customWidth="1"/>
    <col min="11750" max="11750" width="3" style="1" bestFit="1" customWidth="1"/>
    <col min="11751" max="11751" width="32.28515625" style="1" customWidth="1"/>
    <col min="11752" max="11752" width="46.28515625" style="1" customWidth="1"/>
    <col min="11753" max="11753" width="19" style="1" customWidth="1"/>
    <col min="11754" max="11754" width="0" style="1" hidden="1" customWidth="1"/>
    <col min="11755" max="11755" width="17.7109375" style="1" customWidth="1"/>
    <col min="11756" max="11756" width="0" style="1" hidden="1" customWidth="1"/>
    <col min="11757" max="11757" width="22.28515625" style="1" customWidth="1"/>
    <col min="11758" max="11758" width="5.28515625" style="1" customWidth="1"/>
    <col min="11759" max="11759" width="36.28515625" style="1" customWidth="1"/>
    <col min="11760" max="11760" width="5.7109375" style="1" customWidth="1"/>
    <col min="11761" max="11761" width="0" style="1" hidden="1" customWidth="1"/>
    <col min="11762" max="11762" width="20.7109375" style="1" customWidth="1"/>
    <col min="11763" max="11763" width="4.85546875" style="1" customWidth="1"/>
    <col min="11764" max="11764" width="0" style="1" hidden="1" customWidth="1"/>
    <col min="11765" max="11765" width="24.7109375" style="1" customWidth="1"/>
    <col min="11766" max="11766" width="12.28515625" style="1" customWidth="1"/>
    <col min="11767" max="11767" width="0" style="1" hidden="1" customWidth="1"/>
    <col min="11768" max="11768" width="3.42578125" style="1" customWidth="1"/>
    <col min="11769" max="11769" width="0" style="1" hidden="1" customWidth="1"/>
    <col min="11770" max="11770" width="17.7109375" style="1" customWidth="1"/>
    <col min="11771" max="11771" width="3.42578125" style="1" customWidth="1"/>
    <col min="11772" max="11772" width="0" style="1" hidden="1" customWidth="1"/>
    <col min="11773" max="11773" width="23.7109375" style="1" customWidth="1"/>
    <col min="11774" max="11774" width="10" style="1" customWidth="1"/>
    <col min="11775" max="11775" width="0" style="1" hidden="1" customWidth="1"/>
    <col min="11776" max="11777" width="14.7109375" style="1" customWidth="1"/>
    <col min="11778" max="11778" width="12.85546875" style="1" customWidth="1"/>
    <col min="11779" max="11779" width="3.28515625" style="1" customWidth="1"/>
    <col min="11780" max="11780" width="30.28515625" style="1" customWidth="1"/>
    <col min="11781" max="11781" width="5" style="1" customWidth="1"/>
    <col min="11782" max="11782" width="0" style="1" hidden="1" customWidth="1"/>
    <col min="11783" max="11783" width="14.28515625" style="1" customWidth="1"/>
    <col min="11784" max="11784" width="5.7109375" style="1" customWidth="1"/>
    <col min="11785" max="11785" width="0" style="1" hidden="1" customWidth="1"/>
    <col min="11786" max="11786" width="17.28515625" style="1" customWidth="1"/>
    <col min="11787" max="11787" width="12.7109375" style="1" customWidth="1"/>
    <col min="11788" max="11788" width="0" style="1" hidden="1" customWidth="1"/>
    <col min="11789" max="11789" width="5.28515625" style="1" customWidth="1"/>
    <col min="11790" max="11790" width="0" style="1" hidden="1" customWidth="1"/>
    <col min="11791" max="11791" width="17" style="1" customWidth="1"/>
    <col min="11792" max="11792" width="6.28515625" style="1" customWidth="1"/>
    <col min="11793" max="11793" width="0" style="1" hidden="1" customWidth="1"/>
    <col min="11794" max="11794" width="14.28515625" style="1" customWidth="1"/>
    <col min="11795" max="11795" width="7.5703125" style="1" customWidth="1"/>
    <col min="11796" max="11796" width="0" style="1" hidden="1" customWidth="1"/>
    <col min="11797" max="11798" width="14.28515625" style="1" customWidth="1"/>
    <col min="11799" max="11799" width="20.85546875" style="1" customWidth="1"/>
    <col min="11800" max="11800" width="14.42578125" style="1" customWidth="1"/>
    <col min="11801" max="11801" width="15" style="1" customWidth="1"/>
    <col min="11802" max="11802" width="2.7109375" style="1" customWidth="1"/>
    <col min="11803" max="11803" width="11.7109375" style="1" customWidth="1"/>
    <col min="11804" max="11804" width="11.5703125" style="1" customWidth="1"/>
    <col min="11805" max="11805" width="2.28515625" style="1" customWidth="1"/>
    <col min="11806" max="11806" width="41" style="1" customWidth="1"/>
    <col min="11807" max="11807" width="14.28515625" style="1" customWidth="1"/>
    <col min="11808" max="11809" width="11.5703125" style="1" customWidth="1"/>
    <col min="11810" max="11810" width="21.85546875" style="1" customWidth="1"/>
    <col min="11811" max="12002" width="11.5703125" style="1"/>
    <col min="12003" max="12003" width="21.85546875" style="1" customWidth="1"/>
    <col min="12004" max="12004" width="13.85546875" style="1" customWidth="1"/>
    <col min="12005" max="12005" width="38.7109375" style="1" customWidth="1"/>
    <col min="12006" max="12006" width="3" style="1" bestFit="1" customWidth="1"/>
    <col min="12007" max="12007" width="32.28515625" style="1" customWidth="1"/>
    <col min="12008" max="12008" width="46.28515625" style="1" customWidth="1"/>
    <col min="12009" max="12009" width="19" style="1" customWidth="1"/>
    <col min="12010" max="12010" width="0" style="1" hidden="1" customWidth="1"/>
    <col min="12011" max="12011" width="17.7109375" style="1" customWidth="1"/>
    <col min="12012" max="12012" width="0" style="1" hidden="1" customWidth="1"/>
    <col min="12013" max="12013" width="22.28515625" style="1" customWidth="1"/>
    <col min="12014" max="12014" width="5.28515625" style="1" customWidth="1"/>
    <col min="12015" max="12015" width="36.28515625" style="1" customWidth="1"/>
    <col min="12016" max="12016" width="5.7109375" style="1" customWidth="1"/>
    <col min="12017" max="12017" width="0" style="1" hidden="1" customWidth="1"/>
    <col min="12018" max="12018" width="20.7109375" style="1" customWidth="1"/>
    <col min="12019" max="12019" width="4.85546875" style="1" customWidth="1"/>
    <col min="12020" max="12020" width="0" style="1" hidden="1" customWidth="1"/>
    <col min="12021" max="12021" width="24.7109375" style="1" customWidth="1"/>
    <col min="12022" max="12022" width="12.28515625" style="1" customWidth="1"/>
    <col min="12023" max="12023" width="0" style="1" hidden="1" customWidth="1"/>
    <col min="12024" max="12024" width="3.42578125" style="1" customWidth="1"/>
    <col min="12025" max="12025" width="0" style="1" hidden="1" customWidth="1"/>
    <col min="12026" max="12026" width="17.7109375" style="1" customWidth="1"/>
    <col min="12027" max="12027" width="3.42578125" style="1" customWidth="1"/>
    <col min="12028" max="12028" width="0" style="1" hidden="1" customWidth="1"/>
    <col min="12029" max="12029" width="23.7109375" style="1" customWidth="1"/>
    <col min="12030" max="12030" width="10" style="1" customWidth="1"/>
    <col min="12031" max="12031" width="0" style="1" hidden="1" customWidth="1"/>
    <col min="12032" max="12033" width="14.7109375" style="1" customWidth="1"/>
    <col min="12034" max="12034" width="12.85546875" style="1" customWidth="1"/>
    <col min="12035" max="12035" width="3.28515625" style="1" customWidth="1"/>
    <col min="12036" max="12036" width="30.28515625" style="1" customWidth="1"/>
    <col min="12037" max="12037" width="5" style="1" customWidth="1"/>
    <col min="12038" max="12038" width="0" style="1" hidden="1" customWidth="1"/>
    <col min="12039" max="12039" width="14.28515625" style="1" customWidth="1"/>
    <col min="12040" max="12040" width="5.7109375" style="1" customWidth="1"/>
    <col min="12041" max="12041" width="0" style="1" hidden="1" customWidth="1"/>
    <col min="12042" max="12042" width="17.28515625" style="1" customWidth="1"/>
    <col min="12043" max="12043" width="12.7109375" style="1" customWidth="1"/>
    <col min="12044" max="12044" width="0" style="1" hidden="1" customWidth="1"/>
    <col min="12045" max="12045" width="5.28515625" style="1" customWidth="1"/>
    <col min="12046" max="12046" width="0" style="1" hidden="1" customWidth="1"/>
    <col min="12047" max="12047" width="17" style="1" customWidth="1"/>
    <col min="12048" max="12048" width="6.28515625" style="1" customWidth="1"/>
    <col min="12049" max="12049" width="0" style="1" hidden="1" customWidth="1"/>
    <col min="12050" max="12050" width="14.28515625" style="1" customWidth="1"/>
    <col min="12051" max="12051" width="7.5703125" style="1" customWidth="1"/>
    <col min="12052" max="12052" width="0" style="1" hidden="1" customWidth="1"/>
    <col min="12053" max="12054" width="14.28515625" style="1" customWidth="1"/>
    <col min="12055" max="12055" width="20.85546875" style="1" customWidth="1"/>
    <col min="12056" max="12056" width="14.42578125" style="1" customWidth="1"/>
    <col min="12057" max="12057" width="15" style="1" customWidth="1"/>
    <col min="12058" max="12058" width="2.7109375" style="1" customWidth="1"/>
    <col min="12059" max="12059" width="11.7109375" style="1" customWidth="1"/>
    <col min="12060" max="12060" width="11.5703125" style="1" customWidth="1"/>
    <col min="12061" max="12061" width="2.28515625" style="1" customWidth="1"/>
    <col min="12062" max="12062" width="41" style="1" customWidth="1"/>
    <col min="12063" max="12063" width="14.28515625" style="1" customWidth="1"/>
    <col min="12064" max="12065" width="11.5703125" style="1" customWidth="1"/>
    <col min="12066" max="12066" width="21.85546875" style="1" customWidth="1"/>
    <col min="12067" max="12258" width="11.5703125" style="1"/>
    <col min="12259" max="12259" width="21.85546875" style="1" customWidth="1"/>
    <col min="12260" max="12260" width="13.85546875" style="1" customWidth="1"/>
    <col min="12261" max="12261" width="38.7109375" style="1" customWidth="1"/>
    <col min="12262" max="12262" width="3" style="1" bestFit="1" customWidth="1"/>
    <col min="12263" max="12263" width="32.28515625" style="1" customWidth="1"/>
    <col min="12264" max="12264" width="46.28515625" style="1" customWidth="1"/>
    <col min="12265" max="12265" width="19" style="1" customWidth="1"/>
    <col min="12266" max="12266" width="0" style="1" hidden="1" customWidth="1"/>
    <col min="12267" max="12267" width="17.7109375" style="1" customWidth="1"/>
    <col min="12268" max="12268" width="0" style="1" hidden="1" customWidth="1"/>
    <col min="12269" max="12269" width="22.28515625" style="1" customWidth="1"/>
    <col min="12270" max="12270" width="5.28515625" style="1" customWidth="1"/>
    <col min="12271" max="12271" width="36.28515625" style="1" customWidth="1"/>
    <col min="12272" max="12272" width="5.7109375" style="1" customWidth="1"/>
    <col min="12273" max="12273" width="0" style="1" hidden="1" customWidth="1"/>
    <col min="12274" max="12274" width="20.7109375" style="1" customWidth="1"/>
    <col min="12275" max="12275" width="4.85546875" style="1" customWidth="1"/>
    <col min="12276" max="12276" width="0" style="1" hidden="1" customWidth="1"/>
    <col min="12277" max="12277" width="24.7109375" style="1" customWidth="1"/>
    <col min="12278" max="12278" width="12.28515625" style="1" customWidth="1"/>
    <col min="12279" max="12279" width="0" style="1" hidden="1" customWidth="1"/>
    <col min="12280" max="12280" width="3.42578125" style="1" customWidth="1"/>
    <col min="12281" max="12281" width="0" style="1" hidden="1" customWidth="1"/>
    <col min="12282" max="12282" width="17.7109375" style="1" customWidth="1"/>
    <col min="12283" max="12283" width="3.42578125" style="1" customWidth="1"/>
    <col min="12284" max="12284" width="0" style="1" hidden="1" customWidth="1"/>
    <col min="12285" max="12285" width="23.7109375" style="1" customWidth="1"/>
    <col min="12286" max="12286" width="10" style="1" customWidth="1"/>
    <col min="12287" max="12287" width="0" style="1" hidden="1" customWidth="1"/>
    <col min="12288" max="12289" width="14.7109375" style="1" customWidth="1"/>
    <col min="12290" max="12290" width="12.85546875" style="1" customWidth="1"/>
    <col min="12291" max="12291" width="3.28515625" style="1" customWidth="1"/>
    <col min="12292" max="12292" width="30.28515625" style="1" customWidth="1"/>
    <col min="12293" max="12293" width="5" style="1" customWidth="1"/>
    <col min="12294" max="12294" width="0" style="1" hidden="1" customWidth="1"/>
    <col min="12295" max="12295" width="14.28515625" style="1" customWidth="1"/>
    <col min="12296" max="12296" width="5.7109375" style="1" customWidth="1"/>
    <col min="12297" max="12297" width="0" style="1" hidden="1" customWidth="1"/>
    <col min="12298" max="12298" width="17.28515625" style="1" customWidth="1"/>
    <col min="12299" max="12299" width="12.7109375" style="1" customWidth="1"/>
    <col min="12300" max="12300" width="0" style="1" hidden="1" customWidth="1"/>
    <col min="12301" max="12301" width="5.28515625" style="1" customWidth="1"/>
    <col min="12302" max="12302" width="0" style="1" hidden="1" customWidth="1"/>
    <col min="12303" max="12303" width="17" style="1" customWidth="1"/>
    <col min="12304" max="12304" width="6.28515625" style="1" customWidth="1"/>
    <col min="12305" max="12305" width="0" style="1" hidden="1" customWidth="1"/>
    <col min="12306" max="12306" width="14.28515625" style="1" customWidth="1"/>
    <col min="12307" max="12307" width="7.5703125" style="1" customWidth="1"/>
    <col min="12308" max="12308" width="0" style="1" hidden="1" customWidth="1"/>
    <col min="12309" max="12310" width="14.28515625" style="1" customWidth="1"/>
    <col min="12311" max="12311" width="20.85546875" style="1" customWidth="1"/>
    <col min="12312" max="12312" width="14.42578125" style="1" customWidth="1"/>
    <col min="12313" max="12313" width="15" style="1" customWidth="1"/>
    <col min="12314" max="12314" width="2.7109375" style="1" customWidth="1"/>
    <col min="12315" max="12315" width="11.7109375" style="1" customWidth="1"/>
    <col min="12316" max="12316" width="11.5703125" style="1" customWidth="1"/>
    <col min="12317" max="12317" width="2.28515625" style="1" customWidth="1"/>
    <col min="12318" max="12318" width="41" style="1" customWidth="1"/>
    <col min="12319" max="12319" width="14.28515625" style="1" customWidth="1"/>
    <col min="12320" max="12321" width="11.5703125" style="1" customWidth="1"/>
    <col min="12322" max="12322" width="21.85546875" style="1" customWidth="1"/>
    <col min="12323" max="12514" width="11.5703125" style="1"/>
    <col min="12515" max="12515" width="21.85546875" style="1" customWidth="1"/>
    <col min="12516" max="12516" width="13.85546875" style="1" customWidth="1"/>
    <col min="12517" max="12517" width="38.7109375" style="1" customWidth="1"/>
    <col min="12518" max="12518" width="3" style="1" bestFit="1" customWidth="1"/>
    <col min="12519" max="12519" width="32.28515625" style="1" customWidth="1"/>
    <col min="12520" max="12520" width="46.28515625" style="1" customWidth="1"/>
    <col min="12521" max="12521" width="19" style="1" customWidth="1"/>
    <col min="12522" max="12522" width="0" style="1" hidden="1" customWidth="1"/>
    <col min="12523" max="12523" width="17.7109375" style="1" customWidth="1"/>
    <col min="12524" max="12524" width="0" style="1" hidden="1" customWidth="1"/>
    <col min="12525" max="12525" width="22.28515625" style="1" customWidth="1"/>
    <col min="12526" max="12526" width="5.28515625" style="1" customWidth="1"/>
    <col min="12527" max="12527" width="36.28515625" style="1" customWidth="1"/>
    <col min="12528" max="12528" width="5.7109375" style="1" customWidth="1"/>
    <col min="12529" max="12529" width="0" style="1" hidden="1" customWidth="1"/>
    <col min="12530" max="12530" width="20.7109375" style="1" customWidth="1"/>
    <col min="12531" max="12531" width="4.85546875" style="1" customWidth="1"/>
    <col min="12532" max="12532" width="0" style="1" hidden="1" customWidth="1"/>
    <col min="12533" max="12533" width="24.7109375" style="1" customWidth="1"/>
    <col min="12534" max="12534" width="12.28515625" style="1" customWidth="1"/>
    <col min="12535" max="12535" width="0" style="1" hidden="1" customWidth="1"/>
    <col min="12536" max="12536" width="3.42578125" style="1" customWidth="1"/>
    <col min="12537" max="12537" width="0" style="1" hidden="1" customWidth="1"/>
    <col min="12538" max="12538" width="17.7109375" style="1" customWidth="1"/>
    <col min="12539" max="12539" width="3.42578125" style="1" customWidth="1"/>
    <col min="12540" max="12540" width="0" style="1" hidden="1" customWidth="1"/>
    <col min="12541" max="12541" width="23.7109375" style="1" customWidth="1"/>
    <col min="12542" max="12542" width="10" style="1" customWidth="1"/>
    <col min="12543" max="12543" width="0" style="1" hidden="1" customWidth="1"/>
    <col min="12544" max="12545" width="14.7109375" style="1" customWidth="1"/>
    <col min="12546" max="12546" width="12.85546875" style="1" customWidth="1"/>
    <col min="12547" max="12547" width="3.28515625" style="1" customWidth="1"/>
    <col min="12548" max="12548" width="30.28515625" style="1" customWidth="1"/>
    <col min="12549" max="12549" width="5" style="1" customWidth="1"/>
    <col min="12550" max="12550" width="0" style="1" hidden="1" customWidth="1"/>
    <col min="12551" max="12551" width="14.28515625" style="1" customWidth="1"/>
    <col min="12552" max="12552" width="5.7109375" style="1" customWidth="1"/>
    <col min="12553" max="12553" width="0" style="1" hidden="1" customWidth="1"/>
    <col min="12554" max="12554" width="17.28515625" style="1" customWidth="1"/>
    <col min="12555" max="12555" width="12.7109375" style="1" customWidth="1"/>
    <col min="12556" max="12556" width="0" style="1" hidden="1" customWidth="1"/>
    <col min="12557" max="12557" width="5.28515625" style="1" customWidth="1"/>
    <col min="12558" max="12558" width="0" style="1" hidden="1" customWidth="1"/>
    <col min="12559" max="12559" width="17" style="1" customWidth="1"/>
    <col min="12560" max="12560" width="6.28515625" style="1" customWidth="1"/>
    <col min="12561" max="12561" width="0" style="1" hidden="1" customWidth="1"/>
    <col min="12562" max="12562" width="14.28515625" style="1" customWidth="1"/>
    <col min="12563" max="12563" width="7.5703125" style="1" customWidth="1"/>
    <col min="12564" max="12564" width="0" style="1" hidden="1" customWidth="1"/>
    <col min="12565" max="12566" width="14.28515625" style="1" customWidth="1"/>
    <col min="12567" max="12567" width="20.85546875" style="1" customWidth="1"/>
    <col min="12568" max="12568" width="14.42578125" style="1" customWidth="1"/>
    <col min="12569" max="12569" width="15" style="1" customWidth="1"/>
    <col min="12570" max="12570" width="2.7109375" style="1" customWidth="1"/>
    <col min="12571" max="12571" width="11.7109375" style="1" customWidth="1"/>
    <col min="12572" max="12572" width="11.5703125" style="1" customWidth="1"/>
    <col min="12573" max="12573" width="2.28515625" style="1" customWidth="1"/>
    <col min="12574" max="12574" width="41" style="1" customWidth="1"/>
    <col min="12575" max="12575" width="14.28515625" style="1" customWidth="1"/>
    <col min="12576" max="12577" width="11.5703125" style="1" customWidth="1"/>
    <col min="12578" max="12578" width="21.85546875" style="1" customWidth="1"/>
    <col min="12579" max="12770" width="11.5703125" style="1"/>
    <col min="12771" max="12771" width="21.85546875" style="1" customWidth="1"/>
    <col min="12772" max="12772" width="13.85546875" style="1" customWidth="1"/>
    <col min="12773" max="12773" width="38.7109375" style="1" customWidth="1"/>
    <col min="12774" max="12774" width="3" style="1" bestFit="1" customWidth="1"/>
    <col min="12775" max="12775" width="32.28515625" style="1" customWidth="1"/>
    <col min="12776" max="12776" width="46.28515625" style="1" customWidth="1"/>
    <col min="12777" max="12777" width="19" style="1" customWidth="1"/>
    <col min="12778" max="12778" width="0" style="1" hidden="1" customWidth="1"/>
    <col min="12779" max="12779" width="17.7109375" style="1" customWidth="1"/>
    <col min="12780" max="12780" width="0" style="1" hidden="1" customWidth="1"/>
    <col min="12781" max="12781" width="22.28515625" style="1" customWidth="1"/>
    <col min="12782" max="12782" width="5.28515625" style="1" customWidth="1"/>
    <col min="12783" max="12783" width="36.28515625" style="1" customWidth="1"/>
    <col min="12784" max="12784" width="5.7109375" style="1" customWidth="1"/>
    <col min="12785" max="12785" width="0" style="1" hidden="1" customWidth="1"/>
    <col min="12786" max="12786" width="20.7109375" style="1" customWidth="1"/>
    <col min="12787" max="12787" width="4.85546875" style="1" customWidth="1"/>
    <col min="12788" max="12788" width="0" style="1" hidden="1" customWidth="1"/>
    <col min="12789" max="12789" width="24.7109375" style="1" customWidth="1"/>
    <col min="12790" max="12790" width="12.28515625" style="1" customWidth="1"/>
    <col min="12791" max="12791" width="0" style="1" hidden="1" customWidth="1"/>
    <col min="12792" max="12792" width="3.42578125" style="1" customWidth="1"/>
    <col min="12793" max="12793" width="0" style="1" hidden="1" customWidth="1"/>
    <col min="12794" max="12794" width="17.7109375" style="1" customWidth="1"/>
    <col min="12795" max="12795" width="3.42578125" style="1" customWidth="1"/>
    <col min="12796" max="12796" width="0" style="1" hidden="1" customWidth="1"/>
    <col min="12797" max="12797" width="23.7109375" style="1" customWidth="1"/>
    <col min="12798" max="12798" width="10" style="1" customWidth="1"/>
    <col min="12799" max="12799" width="0" style="1" hidden="1" customWidth="1"/>
    <col min="12800" max="12801" width="14.7109375" style="1" customWidth="1"/>
    <col min="12802" max="12802" width="12.85546875" style="1" customWidth="1"/>
    <col min="12803" max="12803" width="3.28515625" style="1" customWidth="1"/>
    <col min="12804" max="12804" width="30.28515625" style="1" customWidth="1"/>
    <col min="12805" max="12805" width="5" style="1" customWidth="1"/>
    <col min="12806" max="12806" width="0" style="1" hidden="1" customWidth="1"/>
    <col min="12807" max="12807" width="14.28515625" style="1" customWidth="1"/>
    <col min="12808" max="12808" width="5.7109375" style="1" customWidth="1"/>
    <col min="12809" max="12809" width="0" style="1" hidden="1" customWidth="1"/>
    <col min="12810" max="12810" width="17.28515625" style="1" customWidth="1"/>
    <col min="12811" max="12811" width="12.7109375" style="1" customWidth="1"/>
    <col min="12812" max="12812" width="0" style="1" hidden="1" customWidth="1"/>
    <col min="12813" max="12813" width="5.28515625" style="1" customWidth="1"/>
    <col min="12814" max="12814" width="0" style="1" hidden="1" customWidth="1"/>
    <col min="12815" max="12815" width="17" style="1" customWidth="1"/>
    <col min="12816" max="12816" width="6.28515625" style="1" customWidth="1"/>
    <col min="12817" max="12817" width="0" style="1" hidden="1" customWidth="1"/>
    <col min="12818" max="12818" width="14.28515625" style="1" customWidth="1"/>
    <col min="12819" max="12819" width="7.5703125" style="1" customWidth="1"/>
    <col min="12820" max="12820" width="0" style="1" hidden="1" customWidth="1"/>
    <col min="12821" max="12822" width="14.28515625" style="1" customWidth="1"/>
    <col min="12823" max="12823" width="20.85546875" style="1" customWidth="1"/>
    <col min="12824" max="12824" width="14.42578125" style="1" customWidth="1"/>
    <col min="12825" max="12825" width="15" style="1" customWidth="1"/>
    <col min="12826" max="12826" width="2.7109375" style="1" customWidth="1"/>
    <col min="12827" max="12827" width="11.7109375" style="1" customWidth="1"/>
    <col min="12828" max="12828" width="11.5703125" style="1" customWidth="1"/>
    <col min="12829" max="12829" width="2.28515625" style="1" customWidth="1"/>
    <col min="12830" max="12830" width="41" style="1" customWidth="1"/>
    <col min="12831" max="12831" width="14.28515625" style="1" customWidth="1"/>
    <col min="12832" max="12833" width="11.5703125" style="1" customWidth="1"/>
    <col min="12834" max="12834" width="21.85546875" style="1" customWidth="1"/>
    <col min="12835" max="13026" width="11.5703125" style="1"/>
    <col min="13027" max="13027" width="21.85546875" style="1" customWidth="1"/>
    <col min="13028" max="13028" width="13.85546875" style="1" customWidth="1"/>
    <col min="13029" max="13029" width="38.7109375" style="1" customWidth="1"/>
    <col min="13030" max="13030" width="3" style="1" bestFit="1" customWidth="1"/>
    <col min="13031" max="13031" width="32.28515625" style="1" customWidth="1"/>
    <col min="13032" max="13032" width="46.28515625" style="1" customWidth="1"/>
    <col min="13033" max="13033" width="19" style="1" customWidth="1"/>
    <col min="13034" max="13034" width="0" style="1" hidden="1" customWidth="1"/>
    <col min="13035" max="13035" width="17.7109375" style="1" customWidth="1"/>
    <col min="13036" max="13036" width="0" style="1" hidden="1" customWidth="1"/>
    <col min="13037" max="13037" width="22.28515625" style="1" customWidth="1"/>
    <col min="13038" max="13038" width="5.28515625" style="1" customWidth="1"/>
    <col min="13039" max="13039" width="36.28515625" style="1" customWidth="1"/>
    <col min="13040" max="13040" width="5.7109375" style="1" customWidth="1"/>
    <col min="13041" max="13041" width="0" style="1" hidden="1" customWidth="1"/>
    <col min="13042" max="13042" width="20.7109375" style="1" customWidth="1"/>
    <col min="13043" max="13043" width="4.85546875" style="1" customWidth="1"/>
    <col min="13044" max="13044" width="0" style="1" hidden="1" customWidth="1"/>
    <col min="13045" max="13045" width="24.7109375" style="1" customWidth="1"/>
    <col min="13046" max="13046" width="12.28515625" style="1" customWidth="1"/>
    <col min="13047" max="13047" width="0" style="1" hidden="1" customWidth="1"/>
    <col min="13048" max="13048" width="3.42578125" style="1" customWidth="1"/>
    <col min="13049" max="13049" width="0" style="1" hidden="1" customWidth="1"/>
    <col min="13050" max="13050" width="17.7109375" style="1" customWidth="1"/>
    <col min="13051" max="13051" width="3.42578125" style="1" customWidth="1"/>
    <col min="13052" max="13052" width="0" style="1" hidden="1" customWidth="1"/>
    <col min="13053" max="13053" width="23.7109375" style="1" customWidth="1"/>
    <col min="13054" max="13054" width="10" style="1" customWidth="1"/>
    <col min="13055" max="13055" width="0" style="1" hidden="1" customWidth="1"/>
    <col min="13056" max="13057" width="14.7109375" style="1" customWidth="1"/>
    <col min="13058" max="13058" width="12.85546875" style="1" customWidth="1"/>
    <col min="13059" max="13059" width="3.28515625" style="1" customWidth="1"/>
    <col min="13060" max="13060" width="30.28515625" style="1" customWidth="1"/>
    <col min="13061" max="13061" width="5" style="1" customWidth="1"/>
    <col min="13062" max="13062" width="0" style="1" hidden="1" customWidth="1"/>
    <col min="13063" max="13063" width="14.28515625" style="1" customWidth="1"/>
    <col min="13064" max="13064" width="5.7109375" style="1" customWidth="1"/>
    <col min="13065" max="13065" width="0" style="1" hidden="1" customWidth="1"/>
    <col min="13066" max="13066" width="17.28515625" style="1" customWidth="1"/>
    <col min="13067" max="13067" width="12.7109375" style="1" customWidth="1"/>
    <col min="13068" max="13068" width="0" style="1" hidden="1" customWidth="1"/>
    <col min="13069" max="13069" width="5.28515625" style="1" customWidth="1"/>
    <col min="13070" max="13070" width="0" style="1" hidden="1" customWidth="1"/>
    <col min="13071" max="13071" width="17" style="1" customWidth="1"/>
    <col min="13072" max="13072" width="6.28515625" style="1" customWidth="1"/>
    <col min="13073" max="13073" width="0" style="1" hidden="1" customWidth="1"/>
    <col min="13074" max="13074" width="14.28515625" style="1" customWidth="1"/>
    <col min="13075" max="13075" width="7.5703125" style="1" customWidth="1"/>
    <col min="13076" max="13076" width="0" style="1" hidden="1" customWidth="1"/>
    <col min="13077" max="13078" width="14.28515625" style="1" customWidth="1"/>
    <col min="13079" max="13079" width="20.85546875" style="1" customWidth="1"/>
    <col min="13080" max="13080" width="14.42578125" style="1" customWidth="1"/>
    <col min="13081" max="13081" width="15" style="1" customWidth="1"/>
    <col min="13082" max="13082" width="2.7109375" style="1" customWidth="1"/>
    <col min="13083" max="13083" width="11.7109375" style="1" customWidth="1"/>
    <col min="13084" max="13084" width="11.5703125" style="1" customWidth="1"/>
    <col min="13085" max="13085" width="2.28515625" style="1" customWidth="1"/>
    <col min="13086" max="13086" width="41" style="1" customWidth="1"/>
    <col min="13087" max="13087" width="14.28515625" style="1" customWidth="1"/>
    <col min="13088" max="13089" width="11.5703125" style="1" customWidth="1"/>
    <col min="13090" max="13090" width="21.85546875" style="1" customWidth="1"/>
    <col min="13091" max="13282" width="11.5703125" style="1"/>
    <col min="13283" max="13283" width="21.85546875" style="1" customWidth="1"/>
    <col min="13284" max="13284" width="13.85546875" style="1" customWidth="1"/>
    <col min="13285" max="13285" width="38.7109375" style="1" customWidth="1"/>
    <col min="13286" max="13286" width="3" style="1" bestFit="1" customWidth="1"/>
    <col min="13287" max="13287" width="32.28515625" style="1" customWidth="1"/>
    <col min="13288" max="13288" width="46.28515625" style="1" customWidth="1"/>
    <col min="13289" max="13289" width="19" style="1" customWidth="1"/>
    <col min="13290" max="13290" width="0" style="1" hidden="1" customWidth="1"/>
    <col min="13291" max="13291" width="17.7109375" style="1" customWidth="1"/>
    <col min="13292" max="13292" width="0" style="1" hidden="1" customWidth="1"/>
    <col min="13293" max="13293" width="22.28515625" style="1" customWidth="1"/>
    <col min="13294" max="13294" width="5.28515625" style="1" customWidth="1"/>
    <col min="13295" max="13295" width="36.28515625" style="1" customWidth="1"/>
    <col min="13296" max="13296" width="5.7109375" style="1" customWidth="1"/>
    <col min="13297" max="13297" width="0" style="1" hidden="1" customWidth="1"/>
    <col min="13298" max="13298" width="20.7109375" style="1" customWidth="1"/>
    <col min="13299" max="13299" width="4.85546875" style="1" customWidth="1"/>
    <col min="13300" max="13300" width="0" style="1" hidden="1" customWidth="1"/>
    <col min="13301" max="13301" width="24.7109375" style="1" customWidth="1"/>
    <col min="13302" max="13302" width="12.28515625" style="1" customWidth="1"/>
    <col min="13303" max="13303" width="0" style="1" hidden="1" customWidth="1"/>
    <col min="13304" max="13304" width="3.42578125" style="1" customWidth="1"/>
    <col min="13305" max="13305" width="0" style="1" hidden="1" customWidth="1"/>
    <col min="13306" max="13306" width="17.7109375" style="1" customWidth="1"/>
    <col min="13307" max="13307" width="3.42578125" style="1" customWidth="1"/>
    <col min="13308" max="13308" width="0" style="1" hidden="1" customWidth="1"/>
    <col min="13309" max="13309" width="23.7109375" style="1" customWidth="1"/>
    <col min="13310" max="13310" width="10" style="1" customWidth="1"/>
    <col min="13311" max="13311" width="0" style="1" hidden="1" customWidth="1"/>
    <col min="13312" max="13313" width="14.7109375" style="1" customWidth="1"/>
    <col min="13314" max="13314" width="12.85546875" style="1" customWidth="1"/>
    <col min="13315" max="13315" width="3.28515625" style="1" customWidth="1"/>
    <col min="13316" max="13316" width="30.28515625" style="1" customWidth="1"/>
    <col min="13317" max="13317" width="5" style="1" customWidth="1"/>
    <col min="13318" max="13318" width="0" style="1" hidden="1" customWidth="1"/>
    <col min="13319" max="13319" width="14.28515625" style="1" customWidth="1"/>
    <col min="13320" max="13320" width="5.7109375" style="1" customWidth="1"/>
    <col min="13321" max="13321" width="0" style="1" hidden="1" customWidth="1"/>
    <col min="13322" max="13322" width="17.28515625" style="1" customWidth="1"/>
    <col min="13323" max="13323" width="12.7109375" style="1" customWidth="1"/>
    <col min="13324" max="13324" width="0" style="1" hidden="1" customWidth="1"/>
    <col min="13325" max="13325" width="5.28515625" style="1" customWidth="1"/>
    <col min="13326" max="13326" width="0" style="1" hidden="1" customWidth="1"/>
    <col min="13327" max="13327" width="17" style="1" customWidth="1"/>
    <col min="13328" max="13328" width="6.28515625" style="1" customWidth="1"/>
    <col min="13329" max="13329" width="0" style="1" hidden="1" customWidth="1"/>
    <col min="13330" max="13330" width="14.28515625" style="1" customWidth="1"/>
    <col min="13331" max="13331" width="7.5703125" style="1" customWidth="1"/>
    <col min="13332" max="13332" width="0" style="1" hidden="1" customWidth="1"/>
    <col min="13333" max="13334" width="14.28515625" style="1" customWidth="1"/>
    <col min="13335" max="13335" width="20.85546875" style="1" customWidth="1"/>
    <col min="13336" max="13336" width="14.42578125" style="1" customWidth="1"/>
    <col min="13337" max="13337" width="15" style="1" customWidth="1"/>
    <col min="13338" max="13338" width="2.7109375" style="1" customWidth="1"/>
    <col min="13339" max="13339" width="11.7109375" style="1" customWidth="1"/>
    <col min="13340" max="13340" width="11.5703125" style="1" customWidth="1"/>
    <col min="13341" max="13341" width="2.28515625" style="1" customWidth="1"/>
    <col min="13342" max="13342" width="41" style="1" customWidth="1"/>
    <col min="13343" max="13343" width="14.28515625" style="1" customWidth="1"/>
    <col min="13344" max="13345" width="11.5703125" style="1" customWidth="1"/>
    <col min="13346" max="13346" width="21.85546875" style="1" customWidth="1"/>
    <col min="13347" max="13538" width="11.5703125" style="1"/>
    <col min="13539" max="13539" width="21.85546875" style="1" customWidth="1"/>
    <col min="13540" max="13540" width="13.85546875" style="1" customWidth="1"/>
    <col min="13541" max="13541" width="38.7109375" style="1" customWidth="1"/>
    <col min="13542" max="13542" width="3" style="1" bestFit="1" customWidth="1"/>
    <col min="13543" max="13543" width="32.28515625" style="1" customWidth="1"/>
    <col min="13544" max="13544" width="46.28515625" style="1" customWidth="1"/>
    <col min="13545" max="13545" width="19" style="1" customWidth="1"/>
    <col min="13546" max="13546" width="0" style="1" hidden="1" customWidth="1"/>
    <col min="13547" max="13547" width="17.7109375" style="1" customWidth="1"/>
    <col min="13548" max="13548" width="0" style="1" hidden="1" customWidth="1"/>
    <col min="13549" max="13549" width="22.28515625" style="1" customWidth="1"/>
    <col min="13550" max="13550" width="5.28515625" style="1" customWidth="1"/>
    <col min="13551" max="13551" width="36.28515625" style="1" customWidth="1"/>
    <col min="13552" max="13552" width="5.7109375" style="1" customWidth="1"/>
    <col min="13553" max="13553" width="0" style="1" hidden="1" customWidth="1"/>
    <col min="13554" max="13554" width="20.7109375" style="1" customWidth="1"/>
    <col min="13555" max="13555" width="4.85546875" style="1" customWidth="1"/>
    <col min="13556" max="13556" width="0" style="1" hidden="1" customWidth="1"/>
    <col min="13557" max="13557" width="24.7109375" style="1" customWidth="1"/>
    <col min="13558" max="13558" width="12.28515625" style="1" customWidth="1"/>
    <col min="13559" max="13559" width="0" style="1" hidden="1" customWidth="1"/>
    <col min="13560" max="13560" width="3.42578125" style="1" customWidth="1"/>
    <col min="13561" max="13561" width="0" style="1" hidden="1" customWidth="1"/>
    <col min="13562" max="13562" width="17.7109375" style="1" customWidth="1"/>
    <col min="13563" max="13563" width="3.42578125" style="1" customWidth="1"/>
    <col min="13564" max="13564" width="0" style="1" hidden="1" customWidth="1"/>
    <col min="13565" max="13565" width="23.7109375" style="1" customWidth="1"/>
    <col min="13566" max="13566" width="10" style="1" customWidth="1"/>
    <col min="13567" max="13567" width="0" style="1" hidden="1" customWidth="1"/>
    <col min="13568" max="13569" width="14.7109375" style="1" customWidth="1"/>
    <col min="13570" max="13570" width="12.85546875" style="1" customWidth="1"/>
    <col min="13571" max="13571" width="3.28515625" style="1" customWidth="1"/>
    <col min="13572" max="13572" width="30.28515625" style="1" customWidth="1"/>
    <col min="13573" max="13573" width="5" style="1" customWidth="1"/>
    <col min="13574" max="13574" width="0" style="1" hidden="1" customWidth="1"/>
    <col min="13575" max="13575" width="14.28515625" style="1" customWidth="1"/>
    <col min="13576" max="13576" width="5.7109375" style="1" customWidth="1"/>
    <col min="13577" max="13577" width="0" style="1" hidden="1" customWidth="1"/>
    <col min="13578" max="13578" width="17.28515625" style="1" customWidth="1"/>
    <col min="13579" max="13579" width="12.7109375" style="1" customWidth="1"/>
    <col min="13580" max="13580" width="0" style="1" hidden="1" customWidth="1"/>
    <col min="13581" max="13581" width="5.28515625" style="1" customWidth="1"/>
    <col min="13582" max="13582" width="0" style="1" hidden="1" customWidth="1"/>
    <col min="13583" max="13583" width="17" style="1" customWidth="1"/>
    <col min="13584" max="13584" width="6.28515625" style="1" customWidth="1"/>
    <col min="13585" max="13585" width="0" style="1" hidden="1" customWidth="1"/>
    <col min="13586" max="13586" width="14.28515625" style="1" customWidth="1"/>
    <col min="13587" max="13587" width="7.5703125" style="1" customWidth="1"/>
    <col min="13588" max="13588" width="0" style="1" hidden="1" customWidth="1"/>
    <col min="13589" max="13590" width="14.28515625" style="1" customWidth="1"/>
    <col min="13591" max="13591" width="20.85546875" style="1" customWidth="1"/>
    <col min="13592" max="13592" width="14.42578125" style="1" customWidth="1"/>
    <col min="13593" max="13593" width="15" style="1" customWidth="1"/>
    <col min="13594" max="13594" width="2.7109375" style="1" customWidth="1"/>
    <col min="13595" max="13595" width="11.7109375" style="1" customWidth="1"/>
    <col min="13596" max="13596" width="11.5703125" style="1" customWidth="1"/>
    <col min="13597" max="13597" width="2.28515625" style="1" customWidth="1"/>
    <col min="13598" max="13598" width="41" style="1" customWidth="1"/>
    <col min="13599" max="13599" width="14.28515625" style="1" customWidth="1"/>
    <col min="13600" max="13601" width="11.5703125" style="1" customWidth="1"/>
    <col min="13602" max="13602" width="21.85546875" style="1" customWidth="1"/>
    <col min="13603" max="13794" width="11.5703125" style="1"/>
    <col min="13795" max="13795" width="21.85546875" style="1" customWidth="1"/>
    <col min="13796" max="13796" width="13.85546875" style="1" customWidth="1"/>
    <col min="13797" max="13797" width="38.7109375" style="1" customWidth="1"/>
    <col min="13798" max="13798" width="3" style="1" bestFit="1" customWidth="1"/>
    <col min="13799" max="13799" width="32.28515625" style="1" customWidth="1"/>
    <col min="13800" max="13800" width="46.28515625" style="1" customWidth="1"/>
    <col min="13801" max="13801" width="19" style="1" customWidth="1"/>
    <col min="13802" max="13802" width="0" style="1" hidden="1" customWidth="1"/>
    <col min="13803" max="13803" width="17.7109375" style="1" customWidth="1"/>
    <col min="13804" max="13804" width="0" style="1" hidden="1" customWidth="1"/>
    <col min="13805" max="13805" width="22.28515625" style="1" customWidth="1"/>
    <col min="13806" max="13806" width="5.28515625" style="1" customWidth="1"/>
    <col min="13807" max="13807" width="36.28515625" style="1" customWidth="1"/>
    <col min="13808" max="13808" width="5.7109375" style="1" customWidth="1"/>
    <col min="13809" max="13809" width="0" style="1" hidden="1" customWidth="1"/>
    <col min="13810" max="13810" width="20.7109375" style="1" customWidth="1"/>
    <col min="13811" max="13811" width="4.85546875" style="1" customWidth="1"/>
    <col min="13812" max="13812" width="0" style="1" hidden="1" customWidth="1"/>
    <col min="13813" max="13813" width="24.7109375" style="1" customWidth="1"/>
    <col min="13814" max="13814" width="12.28515625" style="1" customWidth="1"/>
    <col min="13815" max="13815" width="0" style="1" hidden="1" customWidth="1"/>
    <col min="13816" max="13816" width="3.42578125" style="1" customWidth="1"/>
    <col min="13817" max="13817" width="0" style="1" hidden="1" customWidth="1"/>
    <col min="13818" max="13818" width="17.7109375" style="1" customWidth="1"/>
    <col min="13819" max="13819" width="3.42578125" style="1" customWidth="1"/>
    <col min="13820" max="13820" width="0" style="1" hidden="1" customWidth="1"/>
    <col min="13821" max="13821" width="23.7109375" style="1" customWidth="1"/>
    <col min="13822" max="13822" width="10" style="1" customWidth="1"/>
    <col min="13823" max="13823" width="0" style="1" hidden="1" customWidth="1"/>
    <col min="13824" max="13825" width="14.7109375" style="1" customWidth="1"/>
    <col min="13826" max="13826" width="12.85546875" style="1" customWidth="1"/>
    <col min="13827" max="13827" width="3.28515625" style="1" customWidth="1"/>
    <col min="13828" max="13828" width="30.28515625" style="1" customWidth="1"/>
    <col min="13829" max="13829" width="5" style="1" customWidth="1"/>
    <col min="13830" max="13830" width="0" style="1" hidden="1" customWidth="1"/>
    <col min="13831" max="13831" width="14.28515625" style="1" customWidth="1"/>
    <col min="13832" max="13832" width="5.7109375" style="1" customWidth="1"/>
    <col min="13833" max="13833" width="0" style="1" hidden="1" customWidth="1"/>
    <col min="13834" max="13834" width="17.28515625" style="1" customWidth="1"/>
    <col min="13835" max="13835" width="12.7109375" style="1" customWidth="1"/>
    <col min="13836" max="13836" width="0" style="1" hidden="1" customWidth="1"/>
    <col min="13837" max="13837" width="5.28515625" style="1" customWidth="1"/>
    <col min="13838" max="13838" width="0" style="1" hidden="1" customWidth="1"/>
    <col min="13839" max="13839" width="17" style="1" customWidth="1"/>
    <col min="13840" max="13840" width="6.28515625" style="1" customWidth="1"/>
    <col min="13841" max="13841" width="0" style="1" hidden="1" customWidth="1"/>
    <col min="13842" max="13842" width="14.28515625" style="1" customWidth="1"/>
    <col min="13843" max="13843" width="7.5703125" style="1" customWidth="1"/>
    <col min="13844" max="13844" width="0" style="1" hidden="1" customWidth="1"/>
    <col min="13845" max="13846" width="14.28515625" style="1" customWidth="1"/>
    <col min="13847" max="13847" width="20.85546875" style="1" customWidth="1"/>
    <col min="13848" max="13848" width="14.42578125" style="1" customWidth="1"/>
    <col min="13849" max="13849" width="15" style="1" customWidth="1"/>
    <col min="13850" max="13850" width="2.7109375" style="1" customWidth="1"/>
    <col min="13851" max="13851" width="11.7109375" style="1" customWidth="1"/>
    <col min="13852" max="13852" width="11.5703125" style="1" customWidth="1"/>
    <col min="13853" max="13853" width="2.28515625" style="1" customWidth="1"/>
    <col min="13854" max="13854" width="41" style="1" customWidth="1"/>
    <col min="13855" max="13855" width="14.28515625" style="1" customWidth="1"/>
    <col min="13856" max="13857" width="11.5703125" style="1" customWidth="1"/>
    <col min="13858" max="13858" width="21.85546875" style="1" customWidth="1"/>
    <col min="13859" max="14050" width="11.5703125" style="1"/>
    <col min="14051" max="14051" width="21.85546875" style="1" customWidth="1"/>
    <col min="14052" max="14052" width="13.85546875" style="1" customWidth="1"/>
    <col min="14053" max="14053" width="38.7109375" style="1" customWidth="1"/>
    <col min="14054" max="14054" width="3" style="1" bestFit="1" customWidth="1"/>
    <col min="14055" max="14055" width="32.28515625" style="1" customWidth="1"/>
    <col min="14056" max="14056" width="46.28515625" style="1" customWidth="1"/>
    <col min="14057" max="14057" width="19" style="1" customWidth="1"/>
    <col min="14058" max="14058" width="0" style="1" hidden="1" customWidth="1"/>
    <col min="14059" max="14059" width="17.7109375" style="1" customWidth="1"/>
    <col min="14060" max="14060" width="0" style="1" hidden="1" customWidth="1"/>
    <col min="14061" max="14061" width="22.28515625" style="1" customWidth="1"/>
    <col min="14062" max="14062" width="5.28515625" style="1" customWidth="1"/>
    <col min="14063" max="14063" width="36.28515625" style="1" customWidth="1"/>
    <col min="14064" max="14064" width="5.7109375" style="1" customWidth="1"/>
    <col min="14065" max="14065" width="0" style="1" hidden="1" customWidth="1"/>
    <col min="14066" max="14066" width="20.7109375" style="1" customWidth="1"/>
    <col min="14067" max="14067" width="4.85546875" style="1" customWidth="1"/>
    <col min="14068" max="14068" width="0" style="1" hidden="1" customWidth="1"/>
    <col min="14069" max="14069" width="24.7109375" style="1" customWidth="1"/>
    <col min="14070" max="14070" width="12.28515625" style="1" customWidth="1"/>
    <col min="14071" max="14071" width="0" style="1" hidden="1" customWidth="1"/>
    <col min="14072" max="14072" width="3.42578125" style="1" customWidth="1"/>
    <col min="14073" max="14073" width="0" style="1" hidden="1" customWidth="1"/>
    <col min="14074" max="14074" width="17.7109375" style="1" customWidth="1"/>
    <col min="14075" max="14075" width="3.42578125" style="1" customWidth="1"/>
    <col min="14076" max="14076" width="0" style="1" hidden="1" customWidth="1"/>
    <col min="14077" max="14077" width="23.7109375" style="1" customWidth="1"/>
    <col min="14078" max="14078" width="10" style="1" customWidth="1"/>
    <col min="14079" max="14079" width="0" style="1" hidden="1" customWidth="1"/>
    <col min="14080" max="14081" width="14.7109375" style="1" customWidth="1"/>
    <col min="14082" max="14082" width="12.85546875" style="1" customWidth="1"/>
    <col min="14083" max="14083" width="3.28515625" style="1" customWidth="1"/>
    <col min="14084" max="14084" width="30.28515625" style="1" customWidth="1"/>
    <col min="14085" max="14085" width="5" style="1" customWidth="1"/>
    <col min="14086" max="14086" width="0" style="1" hidden="1" customWidth="1"/>
    <col min="14087" max="14087" width="14.28515625" style="1" customWidth="1"/>
    <col min="14088" max="14088" width="5.7109375" style="1" customWidth="1"/>
    <col min="14089" max="14089" width="0" style="1" hidden="1" customWidth="1"/>
    <col min="14090" max="14090" width="17.28515625" style="1" customWidth="1"/>
    <col min="14091" max="14091" width="12.7109375" style="1" customWidth="1"/>
    <col min="14092" max="14092" width="0" style="1" hidden="1" customWidth="1"/>
    <col min="14093" max="14093" width="5.28515625" style="1" customWidth="1"/>
    <col min="14094" max="14094" width="0" style="1" hidden="1" customWidth="1"/>
    <col min="14095" max="14095" width="17" style="1" customWidth="1"/>
    <col min="14096" max="14096" width="6.28515625" style="1" customWidth="1"/>
    <col min="14097" max="14097" width="0" style="1" hidden="1" customWidth="1"/>
    <col min="14098" max="14098" width="14.28515625" style="1" customWidth="1"/>
    <col min="14099" max="14099" width="7.5703125" style="1" customWidth="1"/>
    <col min="14100" max="14100" width="0" style="1" hidden="1" customWidth="1"/>
    <col min="14101" max="14102" width="14.28515625" style="1" customWidth="1"/>
    <col min="14103" max="14103" width="20.85546875" style="1" customWidth="1"/>
    <col min="14104" max="14104" width="14.42578125" style="1" customWidth="1"/>
    <col min="14105" max="14105" width="15" style="1" customWidth="1"/>
    <col min="14106" max="14106" width="2.7109375" style="1" customWidth="1"/>
    <col min="14107" max="14107" width="11.7109375" style="1" customWidth="1"/>
    <col min="14108" max="14108" width="11.5703125" style="1" customWidth="1"/>
    <col min="14109" max="14109" width="2.28515625" style="1" customWidth="1"/>
    <col min="14110" max="14110" width="41" style="1" customWidth="1"/>
    <col min="14111" max="14111" width="14.28515625" style="1" customWidth="1"/>
    <col min="14112" max="14113" width="11.5703125" style="1" customWidth="1"/>
    <col min="14114" max="14114" width="21.85546875" style="1" customWidth="1"/>
    <col min="14115" max="14306" width="11.5703125" style="1"/>
    <col min="14307" max="14307" width="21.85546875" style="1" customWidth="1"/>
    <col min="14308" max="14308" width="13.85546875" style="1" customWidth="1"/>
    <col min="14309" max="14309" width="38.7109375" style="1" customWidth="1"/>
    <col min="14310" max="14310" width="3" style="1" bestFit="1" customWidth="1"/>
    <col min="14311" max="14311" width="32.28515625" style="1" customWidth="1"/>
    <col min="14312" max="14312" width="46.28515625" style="1" customWidth="1"/>
    <col min="14313" max="14313" width="19" style="1" customWidth="1"/>
    <col min="14314" max="14314" width="0" style="1" hidden="1" customWidth="1"/>
    <col min="14315" max="14315" width="17.7109375" style="1" customWidth="1"/>
    <col min="14316" max="14316" width="0" style="1" hidden="1" customWidth="1"/>
    <col min="14317" max="14317" width="22.28515625" style="1" customWidth="1"/>
    <col min="14318" max="14318" width="5.28515625" style="1" customWidth="1"/>
    <col min="14319" max="14319" width="36.28515625" style="1" customWidth="1"/>
    <col min="14320" max="14320" width="5.7109375" style="1" customWidth="1"/>
    <col min="14321" max="14321" width="0" style="1" hidden="1" customWidth="1"/>
    <col min="14322" max="14322" width="20.7109375" style="1" customWidth="1"/>
    <col min="14323" max="14323" width="4.85546875" style="1" customWidth="1"/>
    <col min="14324" max="14324" width="0" style="1" hidden="1" customWidth="1"/>
    <col min="14325" max="14325" width="24.7109375" style="1" customWidth="1"/>
    <col min="14326" max="14326" width="12.28515625" style="1" customWidth="1"/>
    <col min="14327" max="14327" width="0" style="1" hidden="1" customWidth="1"/>
    <col min="14328" max="14328" width="3.42578125" style="1" customWidth="1"/>
    <col min="14329" max="14329" width="0" style="1" hidden="1" customWidth="1"/>
    <col min="14330" max="14330" width="17.7109375" style="1" customWidth="1"/>
    <col min="14331" max="14331" width="3.42578125" style="1" customWidth="1"/>
    <col min="14332" max="14332" width="0" style="1" hidden="1" customWidth="1"/>
    <col min="14333" max="14333" width="23.7109375" style="1" customWidth="1"/>
    <col min="14334" max="14334" width="10" style="1" customWidth="1"/>
    <col min="14335" max="14335" width="0" style="1" hidden="1" customWidth="1"/>
    <col min="14336" max="14337" width="14.7109375" style="1" customWidth="1"/>
    <col min="14338" max="14338" width="12.85546875" style="1" customWidth="1"/>
    <col min="14339" max="14339" width="3.28515625" style="1" customWidth="1"/>
    <col min="14340" max="14340" width="30.28515625" style="1" customWidth="1"/>
    <col min="14341" max="14341" width="5" style="1" customWidth="1"/>
    <col min="14342" max="14342" width="0" style="1" hidden="1" customWidth="1"/>
    <col min="14343" max="14343" width="14.28515625" style="1" customWidth="1"/>
    <col min="14344" max="14344" width="5.7109375" style="1" customWidth="1"/>
    <col min="14345" max="14345" width="0" style="1" hidden="1" customWidth="1"/>
    <col min="14346" max="14346" width="17.28515625" style="1" customWidth="1"/>
    <col min="14347" max="14347" width="12.7109375" style="1" customWidth="1"/>
    <col min="14348" max="14348" width="0" style="1" hidden="1" customWidth="1"/>
    <col min="14349" max="14349" width="5.28515625" style="1" customWidth="1"/>
    <col min="14350" max="14350" width="0" style="1" hidden="1" customWidth="1"/>
    <col min="14351" max="14351" width="17" style="1" customWidth="1"/>
    <col min="14352" max="14352" width="6.28515625" style="1" customWidth="1"/>
    <col min="14353" max="14353" width="0" style="1" hidden="1" customWidth="1"/>
    <col min="14354" max="14354" width="14.28515625" style="1" customWidth="1"/>
    <col min="14355" max="14355" width="7.5703125" style="1" customWidth="1"/>
    <col min="14356" max="14356" width="0" style="1" hidden="1" customWidth="1"/>
    <col min="14357" max="14358" width="14.28515625" style="1" customWidth="1"/>
    <col min="14359" max="14359" width="20.85546875" style="1" customWidth="1"/>
    <col min="14360" max="14360" width="14.42578125" style="1" customWidth="1"/>
    <col min="14361" max="14361" width="15" style="1" customWidth="1"/>
    <col min="14362" max="14362" width="2.7109375" style="1" customWidth="1"/>
    <col min="14363" max="14363" width="11.7109375" style="1" customWidth="1"/>
    <col min="14364" max="14364" width="11.5703125" style="1" customWidth="1"/>
    <col min="14365" max="14365" width="2.28515625" style="1" customWidth="1"/>
    <col min="14366" max="14366" width="41" style="1" customWidth="1"/>
    <col min="14367" max="14367" width="14.28515625" style="1" customWidth="1"/>
    <col min="14368" max="14369" width="11.5703125" style="1" customWidth="1"/>
    <col min="14370" max="14370" width="21.85546875" style="1" customWidth="1"/>
    <col min="14371" max="14562" width="11.5703125" style="1"/>
    <col min="14563" max="14563" width="21.85546875" style="1" customWidth="1"/>
    <col min="14564" max="14564" width="13.85546875" style="1" customWidth="1"/>
    <col min="14565" max="14565" width="38.7109375" style="1" customWidth="1"/>
    <col min="14566" max="14566" width="3" style="1" bestFit="1" customWidth="1"/>
    <col min="14567" max="14567" width="32.28515625" style="1" customWidth="1"/>
    <col min="14568" max="14568" width="46.28515625" style="1" customWidth="1"/>
    <col min="14569" max="14569" width="19" style="1" customWidth="1"/>
    <col min="14570" max="14570" width="0" style="1" hidden="1" customWidth="1"/>
    <col min="14571" max="14571" width="17.7109375" style="1" customWidth="1"/>
    <col min="14572" max="14572" width="0" style="1" hidden="1" customWidth="1"/>
    <col min="14573" max="14573" width="22.28515625" style="1" customWidth="1"/>
    <col min="14574" max="14574" width="5.28515625" style="1" customWidth="1"/>
    <col min="14575" max="14575" width="36.28515625" style="1" customWidth="1"/>
    <col min="14576" max="14576" width="5.7109375" style="1" customWidth="1"/>
    <col min="14577" max="14577" width="0" style="1" hidden="1" customWidth="1"/>
    <col min="14578" max="14578" width="20.7109375" style="1" customWidth="1"/>
    <col min="14579" max="14579" width="4.85546875" style="1" customWidth="1"/>
    <col min="14580" max="14580" width="0" style="1" hidden="1" customWidth="1"/>
    <col min="14581" max="14581" width="24.7109375" style="1" customWidth="1"/>
    <col min="14582" max="14582" width="12.28515625" style="1" customWidth="1"/>
    <col min="14583" max="14583" width="0" style="1" hidden="1" customWidth="1"/>
    <col min="14584" max="14584" width="3.42578125" style="1" customWidth="1"/>
    <col min="14585" max="14585" width="0" style="1" hidden="1" customWidth="1"/>
    <col min="14586" max="14586" width="17.7109375" style="1" customWidth="1"/>
    <col min="14587" max="14587" width="3.42578125" style="1" customWidth="1"/>
    <col min="14588" max="14588" width="0" style="1" hidden="1" customWidth="1"/>
    <col min="14589" max="14589" width="23.7109375" style="1" customWidth="1"/>
    <col min="14590" max="14590" width="10" style="1" customWidth="1"/>
    <col min="14591" max="14591" width="0" style="1" hidden="1" customWidth="1"/>
    <col min="14592" max="14593" width="14.7109375" style="1" customWidth="1"/>
    <col min="14594" max="14594" width="12.85546875" style="1" customWidth="1"/>
    <col min="14595" max="14595" width="3.28515625" style="1" customWidth="1"/>
    <col min="14596" max="14596" width="30.28515625" style="1" customWidth="1"/>
    <col min="14597" max="14597" width="5" style="1" customWidth="1"/>
    <col min="14598" max="14598" width="0" style="1" hidden="1" customWidth="1"/>
    <col min="14599" max="14599" width="14.28515625" style="1" customWidth="1"/>
    <col min="14600" max="14600" width="5.7109375" style="1" customWidth="1"/>
    <col min="14601" max="14601" width="0" style="1" hidden="1" customWidth="1"/>
    <col min="14602" max="14602" width="17.28515625" style="1" customWidth="1"/>
    <col min="14603" max="14603" width="12.7109375" style="1" customWidth="1"/>
    <col min="14604" max="14604" width="0" style="1" hidden="1" customWidth="1"/>
    <col min="14605" max="14605" width="5.28515625" style="1" customWidth="1"/>
    <col min="14606" max="14606" width="0" style="1" hidden="1" customWidth="1"/>
    <col min="14607" max="14607" width="17" style="1" customWidth="1"/>
    <col min="14608" max="14608" width="6.28515625" style="1" customWidth="1"/>
    <col min="14609" max="14609" width="0" style="1" hidden="1" customWidth="1"/>
    <col min="14610" max="14610" width="14.28515625" style="1" customWidth="1"/>
    <col min="14611" max="14611" width="7.5703125" style="1" customWidth="1"/>
    <col min="14612" max="14612" width="0" style="1" hidden="1" customWidth="1"/>
    <col min="14613" max="14614" width="14.28515625" style="1" customWidth="1"/>
    <col min="14615" max="14615" width="20.85546875" style="1" customWidth="1"/>
    <col min="14616" max="14616" width="14.42578125" style="1" customWidth="1"/>
    <col min="14617" max="14617" width="15" style="1" customWidth="1"/>
    <col min="14618" max="14618" width="2.7109375" style="1" customWidth="1"/>
    <col min="14619" max="14619" width="11.7109375" style="1" customWidth="1"/>
    <col min="14620" max="14620" width="11.5703125" style="1" customWidth="1"/>
    <col min="14621" max="14621" width="2.28515625" style="1" customWidth="1"/>
    <col min="14622" max="14622" width="41" style="1" customWidth="1"/>
    <col min="14623" max="14623" width="14.28515625" style="1" customWidth="1"/>
    <col min="14624" max="14625" width="11.5703125" style="1" customWidth="1"/>
    <col min="14626" max="14626" width="21.85546875" style="1" customWidth="1"/>
    <col min="14627" max="14818" width="11.5703125" style="1"/>
    <col min="14819" max="14819" width="21.85546875" style="1" customWidth="1"/>
    <col min="14820" max="14820" width="13.85546875" style="1" customWidth="1"/>
    <col min="14821" max="14821" width="38.7109375" style="1" customWidth="1"/>
    <col min="14822" max="14822" width="3" style="1" bestFit="1" customWidth="1"/>
    <col min="14823" max="14823" width="32.28515625" style="1" customWidth="1"/>
    <col min="14824" max="14824" width="46.28515625" style="1" customWidth="1"/>
    <col min="14825" max="14825" width="19" style="1" customWidth="1"/>
    <col min="14826" max="14826" width="0" style="1" hidden="1" customWidth="1"/>
    <col min="14827" max="14827" width="17.7109375" style="1" customWidth="1"/>
    <col min="14828" max="14828" width="0" style="1" hidden="1" customWidth="1"/>
    <col min="14829" max="14829" width="22.28515625" style="1" customWidth="1"/>
    <col min="14830" max="14830" width="5.28515625" style="1" customWidth="1"/>
    <col min="14831" max="14831" width="36.28515625" style="1" customWidth="1"/>
    <col min="14832" max="14832" width="5.7109375" style="1" customWidth="1"/>
    <col min="14833" max="14833" width="0" style="1" hidden="1" customWidth="1"/>
    <col min="14834" max="14834" width="20.7109375" style="1" customWidth="1"/>
    <col min="14835" max="14835" width="4.85546875" style="1" customWidth="1"/>
    <col min="14836" max="14836" width="0" style="1" hidden="1" customWidth="1"/>
    <col min="14837" max="14837" width="24.7109375" style="1" customWidth="1"/>
    <col min="14838" max="14838" width="12.28515625" style="1" customWidth="1"/>
    <col min="14839" max="14839" width="0" style="1" hidden="1" customWidth="1"/>
    <col min="14840" max="14840" width="3.42578125" style="1" customWidth="1"/>
    <col min="14841" max="14841" width="0" style="1" hidden="1" customWidth="1"/>
    <col min="14842" max="14842" width="17.7109375" style="1" customWidth="1"/>
    <col min="14843" max="14843" width="3.42578125" style="1" customWidth="1"/>
    <col min="14844" max="14844" width="0" style="1" hidden="1" customWidth="1"/>
    <col min="14845" max="14845" width="23.7109375" style="1" customWidth="1"/>
    <col min="14846" max="14846" width="10" style="1" customWidth="1"/>
    <col min="14847" max="14847" width="0" style="1" hidden="1" customWidth="1"/>
    <col min="14848" max="14849" width="14.7109375" style="1" customWidth="1"/>
    <col min="14850" max="14850" width="12.85546875" style="1" customWidth="1"/>
    <col min="14851" max="14851" width="3.28515625" style="1" customWidth="1"/>
    <col min="14852" max="14852" width="30.28515625" style="1" customWidth="1"/>
    <col min="14853" max="14853" width="5" style="1" customWidth="1"/>
    <col min="14854" max="14854" width="0" style="1" hidden="1" customWidth="1"/>
    <col min="14855" max="14855" width="14.28515625" style="1" customWidth="1"/>
    <col min="14856" max="14856" width="5.7109375" style="1" customWidth="1"/>
    <col min="14857" max="14857" width="0" style="1" hidden="1" customWidth="1"/>
    <col min="14858" max="14858" width="17.28515625" style="1" customWidth="1"/>
    <col min="14859" max="14859" width="12.7109375" style="1" customWidth="1"/>
    <col min="14860" max="14860" width="0" style="1" hidden="1" customWidth="1"/>
    <col min="14861" max="14861" width="5.28515625" style="1" customWidth="1"/>
    <col min="14862" max="14862" width="0" style="1" hidden="1" customWidth="1"/>
    <col min="14863" max="14863" width="17" style="1" customWidth="1"/>
    <col min="14864" max="14864" width="6.28515625" style="1" customWidth="1"/>
    <col min="14865" max="14865" width="0" style="1" hidden="1" customWidth="1"/>
    <col min="14866" max="14866" width="14.28515625" style="1" customWidth="1"/>
    <col min="14867" max="14867" width="7.5703125" style="1" customWidth="1"/>
    <col min="14868" max="14868" width="0" style="1" hidden="1" customWidth="1"/>
    <col min="14869" max="14870" width="14.28515625" style="1" customWidth="1"/>
    <col min="14871" max="14871" width="20.85546875" style="1" customWidth="1"/>
    <col min="14872" max="14872" width="14.42578125" style="1" customWidth="1"/>
    <col min="14873" max="14873" width="15" style="1" customWidth="1"/>
    <col min="14874" max="14874" width="2.7109375" style="1" customWidth="1"/>
    <col min="14875" max="14875" width="11.7109375" style="1" customWidth="1"/>
    <col min="14876" max="14876" width="11.5703125" style="1" customWidth="1"/>
    <col min="14877" max="14877" width="2.28515625" style="1" customWidth="1"/>
    <col min="14878" max="14878" width="41" style="1" customWidth="1"/>
    <col min="14879" max="14879" width="14.28515625" style="1" customWidth="1"/>
    <col min="14880" max="14881" width="11.5703125" style="1" customWidth="1"/>
    <col min="14882" max="14882" width="21.85546875" style="1" customWidth="1"/>
    <col min="14883" max="15074" width="11.5703125" style="1"/>
    <col min="15075" max="15075" width="21.85546875" style="1" customWidth="1"/>
    <col min="15076" max="15076" width="13.85546875" style="1" customWidth="1"/>
    <col min="15077" max="15077" width="38.7109375" style="1" customWidth="1"/>
    <col min="15078" max="15078" width="3" style="1" bestFit="1" customWidth="1"/>
    <col min="15079" max="15079" width="32.28515625" style="1" customWidth="1"/>
    <col min="15080" max="15080" width="46.28515625" style="1" customWidth="1"/>
    <col min="15081" max="15081" width="19" style="1" customWidth="1"/>
    <col min="15082" max="15082" width="0" style="1" hidden="1" customWidth="1"/>
    <col min="15083" max="15083" width="17.7109375" style="1" customWidth="1"/>
    <col min="15084" max="15084" width="0" style="1" hidden="1" customWidth="1"/>
    <col min="15085" max="15085" width="22.28515625" style="1" customWidth="1"/>
    <col min="15086" max="15086" width="5.28515625" style="1" customWidth="1"/>
    <col min="15087" max="15087" width="36.28515625" style="1" customWidth="1"/>
    <col min="15088" max="15088" width="5.7109375" style="1" customWidth="1"/>
    <col min="15089" max="15089" width="0" style="1" hidden="1" customWidth="1"/>
    <col min="15090" max="15090" width="20.7109375" style="1" customWidth="1"/>
    <col min="15091" max="15091" width="4.85546875" style="1" customWidth="1"/>
    <col min="15092" max="15092" width="0" style="1" hidden="1" customWidth="1"/>
    <col min="15093" max="15093" width="24.7109375" style="1" customWidth="1"/>
    <col min="15094" max="15094" width="12.28515625" style="1" customWidth="1"/>
    <col min="15095" max="15095" width="0" style="1" hidden="1" customWidth="1"/>
    <col min="15096" max="15096" width="3.42578125" style="1" customWidth="1"/>
    <col min="15097" max="15097" width="0" style="1" hidden="1" customWidth="1"/>
    <col min="15098" max="15098" width="17.7109375" style="1" customWidth="1"/>
    <col min="15099" max="15099" width="3.42578125" style="1" customWidth="1"/>
    <col min="15100" max="15100" width="0" style="1" hidden="1" customWidth="1"/>
    <col min="15101" max="15101" width="23.7109375" style="1" customWidth="1"/>
    <col min="15102" max="15102" width="10" style="1" customWidth="1"/>
    <col min="15103" max="15103" width="0" style="1" hidden="1" customWidth="1"/>
    <col min="15104" max="15105" width="14.7109375" style="1" customWidth="1"/>
    <col min="15106" max="15106" width="12.85546875" style="1" customWidth="1"/>
    <col min="15107" max="15107" width="3.28515625" style="1" customWidth="1"/>
    <col min="15108" max="15108" width="30.28515625" style="1" customWidth="1"/>
    <col min="15109" max="15109" width="5" style="1" customWidth="1"/>
    <col min="15110" max="15110" width="0" style="1" hidden="1" customWidth="1"/>
    <col min="15111" max="15111" width="14.28515625" style="1" customWidth="1"/>
    <col min="15112" max="15112" width="5.7109375" style="1" customWidth="1"/>
    <col min="15113" max="15113" width="0" style="1" hidden="1" customWidth="1"/>
    <col min="15114" max="15114" width="17.28515625" style="1" customWidth="1"/>
    <col min="15115" max="15115" width="12.7109375" style="1" customWidth="1"/>
    <col min="15116" max="15116" width="0" style="1" hidden="1" customWidth="1"/>
    <col min="15117" max="15117" width="5.28515625" style="1" customWidth="1"/>
    <col min="15118" max="15118" width="0" style="1" hidden="1" customWidth="1"/>
    <col min="15119" max="15119" width="17" style="1" customWidth="1"/>
    <col min="15120" max="15120" width="6.28515625" style="1" customWidth="1"/>
    <col min="15121" max="15121" width="0" style="1" hidden="1" customWidth="1"/>
    <col min="15122" max="15122" width="14.28515625" style="1" customWidth="1"/>
    <col min="15123" max="15123" width="7.5703125" style="1" customWidth="1"/>
    <col min="15124" max="15124" width="0" style="1" hidden="1" customWidth="1"/>
    <col min="15125" max="15126" width="14.28515625" style="1" customWidth="1"/>
    <col min="15127" max="15127" width="20.85546875" style="1" customWidth="1"/>
    <col min="15128" max="15128" width="14.42578125" style="1" customWidth="1"/>
    <col min="15129" max="15129" width="15" style="1" customWidth="1"/>
    <col min="15130" max="15130" width="2.7109375" style="1" customWidth="1"/>
    <col min="15131" max="15131" width="11.7109375" style="1" customWidth="1"/>
    <col min="15132" max="15132" width="11.5703125" style="1" customWidth="1"/>
    <col min="15133" max="15133" width="2.28515625" style="1" customWidth="1"/>
    <col min="15134" max="15134" width="41" style="1" customWidth="1"/>
    <col min="15135" max="15135" width="14.28515625" style="1" customWidth="1"/>
    <col min="15136" max="15137" width="11.5703125" style="1" customWidth="1"/>
    <col min="15138" max="15138" width="21.85546875" style="1" customWidth="1"/>
    <col min="15139" max="15330" width="11.5703125" style="1"/>
    <col min="15331" max="15331" width="21.85546875" style="1" customWidth="1"/>
    <col min="15332" max="15332" width="13.85546875" style="1" customWidth="1"/>
    <col min="15333" max="15333" width="38.7109375" style="1" customWidth="1"/>
    <col min="15334" max="15334" width="3" style="1" bestFit="1" customWidth="1"/>
    <col min="15335" max="15335" width="32.28515625" style="1" customWidth="1"/>
    <col min="15336" max="15336" width="46.28515625" style="1" customWidth="1"/>
    <col min="15337" max="15337" width="19" style="1" customWidth="1"/>
    <col min="15338" max="15338" width="0" style="1" hidden="1" customWidth="1"/>
    <col min="15339" max="15339" width="17.7109375" style="1" customWidth="1"/>
    <col min="15340" max="15340" width="0" style="1" hidden="1" customWidth="1"/>
    <col min="15341" max="15341" width="22.28515625" style="1" customWidth="1"/>
    <col min="15342" max="15342" width="5.28515625" style="1" customWidth="1"/>
    <col min="15343" max="15343" width="36.28515625" style="1" customWidth="1"/>
    <col min="15344" max="15344" width="5.7109375" style="1" customWidth="1"/>
    <col min="15345" max="15345" width="0" style="1" hidden="1" customWidth="1"/>
    <col min="15346" max="15346" width="20.7109375" style="1" customWidth="1"/>
    <col min="15347" max="15347" width="4.85546875" style="1" customWidth="1"/>
    <col min="15348" max="15348" width="0" style="1" hidden="1" customWidth="1"/>
    <col min="15349" max="15349" width="24.7109375" style="1" customWidth="1"/>
    <col min="15350" max="15350" width="12.28515625" style="1" customWidth="1"/>
    <col min="15351" max="15351" width="0" style="1" hidden="1" customWidth="1"/>
    <col min="15352" max="15352" width="3.42578125" style="1" customWidth="1"/>
    <col min="15353" max="15353" width="0" style="1" hidden="1" customWidth="1"/>
    <col min="15354" max="15354" width="17.7109375" style="1" customWidth="1"/>
    <col min="15355" max="15355" width="3.42578125" style="1" customWidth="1"/>
    <col min="15356" max="15356" width="0" style="1" hidden="1" customWidth="1"/>
    <col min="15357" max="15357" width="23.7109375" style="1" customWidth="1"/>
    <col min="15358" max="15358" width="10" style="1" customWidth="1"/>
    <col min="15359" max="15359" width="0" style="1" hidden="1" customWidth="1"/>
    <col min="15360" max="15361" width="14.7109375" style="1" customWidth="1"/>
    <col min="15362" max="15362" width="12.85546875" style="1" customWidth="1"/>
    <col min="15363" max="15363" width="3.28515625" style="1" customWidth="1"/>
    <col min="15364" max="15364" width="30.28515625" style="1" customWidth="1"/>
    <col min="15365" max="15365" width="5" style="1" customWidth="1"/>
    <col min="15366" max="15366" width="0" style="1" hidden="1" customWidth="1"/>
    <col min="15367" max="15367" width="14.28515625" style="1" customWidth="1"/>
    <col min="15368" max="15368" width="5.7109375" style="1" customWidth="1"/>
    <col min="15369" max="15369" width="0" style="1" hidden="1" customWidth="1"/>
    <col min="15370" max="15370" width="17.28515625" style="1" customWidth="1"/>
    <col min="15371" max="15371" width="12.7109375" style="1" customWidth="1"/>
    <col min="15372" max="15372" width="0" style="1" hidden="1" customWidth="1"/>
    <col min="15373" max="15373" width="5.28515625" style="1" customWidth="1"/>
    <col min="15374" max="15374" width="0" style="1" hidden="1" customWidth="1"/>
    <col min="15375" max="15375" width="17" style="1" customWidth="1"/>
    <col min="15376" max="15376" width="6.28515625" style="1" customWidth="1"/>
    <col min="15377" max="15377" width="0" style="1" hidden="1" customWidth="1"/>
    <col min="15378" max="15378" width="14.28515625" style="1" customWidth="1"/>
    <col min="15379" max="15379" width="7.5703125" style="1" customWidth="1"/>
    <col min="15380" max="15380" width="0" style="1" hidden="1" customWidth="1"/>
    <col min="15381" max="15382" width="14.28515625" style="1" customWidth="1"/>
    <col min="15383" max="15383" width="20.85546875" style="1" customWidth="1"/>
    <col min="15384" max="15384" width="14.42578125" style="1" customWidth="1"/>
    <col min="15385" max="15385" width="15" style="1" customWidth="1"/>
    <col min="15386" max="15386" width="2.7109375" style="1" customWidth="1"/>
    <col min="15387" max="15387" width="11.7109375" style="1" customWidth="1"/>
    <col min="15388" max="15388" width="11.5703125" style="1" customWidth="1"/>
    <col min="15389" max="15389" width="2.28515625" style="1" customWidth="1"/>
    <col min="15390" max="15390" width="41" style="1" customWidth="1"/>
    <col min="15391" max="15391" width="14.28515625" style="1" customWidth="1"/>
    <col min="15392" max="15393" width="11.5703125" style="1" customWidth="1"/>
    <col min="15394" max="15394" width="21.85546875" style="1" customWidth="1"/>
    <col min="15395" max="15586" width="11.5703125" style="1"/>
    <col min="15587" max="15587" width="21.85546875" style="1" customWidth="1"/>
    <col min="15588" max="15588" width="13.85546875" style="1" customWidth="1"/>
    <col min="15589" max="15589" width="38.7109375" style="1" customWidth="1"/>
    <col min="15590" max="15590" width="3" style="1" bestFit="1" customWidth="1"/>
    <col min="15591" max="15591" width="32.28515625" style="1" customWidth="1"/>
    <col min="15592" max="15592" width="46.28515625" style="1" customWidth="1"/>
    <col min="15593" max="15593" width="19" style="1" customWidth="1"/>
    <col min="15594" max="15594" width="0" style="1" hidden="1" customWidth="1"/>
    <col min="15595" max="15595" width="17.7109375" style="1" customWidth="1"/>
    <col min="15596" max="15596" width="0" style="1" hidden="1" customWidth="1"/>
    <col min="15597" max="15597" width="22.28515625" style="1" customWidth="1"/>
    <col min="15598" max="15598" width="5.28515625" style="1" customWidth="1"/>
    <col min="15599" max="15599" width="36.28515625" style="1" customWidth="1"/>
    <col min="15600" max="15600" width="5.7109375" style="1" customWidth="1"/>
    <col min="15601" max="15601" width="0" style="1" hidden="1" customWidth="1"/>
    <col min="15602" max="15602" width="20.7109375" style="1" customWidth="1"/>
    <col min="15603" max="15603" width="4.85546875" style="1" customWidth="1"/>
    <col min="15604" max="15604" width="0" style="1" hidden="1" customWidth="1"/>
    <col min="15605" max="15605" width="24.7109375" style="1" customWidth="1"/>
    <col min="15606" max="15606" width="12.28515625" style="1" customWidth="1"/>
    <col min="15607" max="15607" width="0" style="1" hidden="1" customWidth="1"/>
    <col min="15608" max="15608" width="3.42578125" style="1" customWidth="1"/>
    <col min="15609" max="15609" width="0" style="1" hidden="1" customWidth="1"/>
    <col min="15610" max="15610" width="17.7109375" style="1" customWidth="1"/>
    <col min="15611" max="15611" width="3.42578125" style="1" customWidth="1"/>
    <col min="15612" max="15612" width="0" style="1" hidden="1" customWidth="1"/>
    <col min="15613" max="15613" width="23.7109375" style="1" customWidth="1"/>
    <col min="15614" max="15614" width="10" style="1" customWidth="1"/>
    <col min="15615" max="15615" width="0" style="1" hidden="1" customWidth="1"/>
    <col min="15616" max="15617" width="14.7109375" style="1" customWidth="1"/>
    <col min="15618" max="15618" width="12.85546875" style="1" customWidth="1"/>
    <col min="15619" max="15619" width="3.28515625" style="1" customWidth="1"/>
    <col min="15620" max="15620" width="30.28515625" style="1" customWidth="1"/>
    <col min="15621" max="15621" width="5" style="1" customWidth="1"/>
    <col min="15622" max="15622" width="0" style="1" hidden="1" customWidth="1"/>
    <col min="15623" max="15623" width="14.28515625" style="1" customWidth="1"/>
    <col min="15624" max="15624" width="5.7109375" style="1" customWidth="1"/>
    <col min="15625" max="15625" width="0" style="1" hidden="1" customWidth="1"/>
    <col min="15626" max="15626" width="17.28515625" style="1" customWidth="1"/>
    <col min="15627" max="15627" width="12.7109375" style="1" customWidth="1"/>
    <col min="15628" max="15628" width="0" style="1" hidden="1" customWidth="1"/>
    <col min="15629" max="15629" width="5.28515625" style="1" customWidth="1"/>
    <col min="15630" max="15630" width="0" style="1" hidden="1" customWidth="1"/>
    <col min="15631" max="15631" width="17" style="1" customWidth="1"/>
    <col min="15632" max="15632" width="6.28515625" style="1" customWidth="1"/>
    <col min="15633" max="15633" width="0" style="1" hidden="1" customWidth="1"/>
    <col min="15634" max="15634" width="14.28515625" style="1" customWidth="1"/>
    <col min="15635" max="15635" width="7.5703125" style="1" customWidth="1"/>
    <col min="15636" max="15636" width="0" style="1" hidden="1" customWidth="1"/>
    <col min="15637" max="15638" width="14.28515625" style="1" customWidth="1"/>
    <col min="15639" max="15639" width="20.85546875" style="1" customWidth="1"/>
    <col min="15640" max="15640" width="14.42578125" style="1" customWidth="1"/>
    <col min="15641" max="15641" width="15" style="1" customWidth="1"/>
    <col min="15642" max="15642" width="2.7109375" style="1" customWidth="1"/>
    <col min="15643" max="15643" width="11.7109375" style="1" customWidth="1"/>
    <col min="15644" max="15644" width="11.5703125" style="1" customWidth="1"/>
    <col min="15645" max="15645" width="2.28515625" style="1" customWidth="1"/>
    <col min="15646" max="15646" width="41" style="1" customWidth="1"/>
    <col min="15647" max="15647" width="14.28515625" style="1" customWidth="1"/>
    <col min="15648" max="15649" width="11.5703125" style="1" customWidth="1"/>
    <col min="15650" max="15650" width="21.85546875" style="1" customWidth="1"/>
    <col min="15651" max="15842" width="11.5703125" style="1"/>
    <col min="15843" max="15843" width="21.85546875" style="1" customWidth="1"/>
    <col min="15844" max="15844" width="13.85546875" style="1" customWidth="1"/>
    <col min="15845" max="15845" width="38.7109375" style="1" customWidth="1"/>
    <col min="15846" max="15846" width="3" style="1" bestFit="1" customWidth="1"/>
    <col min="15847" max="15847" width="32.28515625" style="1" customWidth="1"/>
    <col min="15848" max="15848" width="46.28515625" style="1" customWidth="1"/>
    <col min="15849" max="15849" width="19" style="1" customWidth="1"/>
    <col min="15850" max="15850" width="0" style="1" hidden="1" customWidth="1"/>
    <col min="15851" max="15851" width="17.7109375" style="1" customWidth="1"/>
    <col min="15852" max="15852" width="0" style="1" hidden="1" customWidth="1"/>
    <col min="15853" max="15853" width="22.28515625" style="1" customWidth="1"/>
    <col min="15854" max="15854" width="5.28515625" style="1" customWidth="1"/>
    <col min="15855" max="15855" width="36.28515625" style="1" customWidth="1"/>
    <col min="15856" max="15856" width="5.7109375" style="1" customWidth="1"/>
    <col min="15857" max="15857" width="0" style="1" hidden="1" customWidth="1"/>
    <col min="15858" max="15858" width="20.7109375" style="1" customWidth="1"/>
    <col min="15859" max="15859" width="4.85546875" style="1" customWidth="1"/>
    <col min="15860" max="15860" width="0" style="1" hidden="1" customWidth="1"/>
    <col min="15861" max="15861" width="24.7109375" style="1" customWidth="1"/>
    <col min="15862" max="15862" width="12.28515625" style="1" customWidth="1"/>
    <col min="15863" max="15863" width="0" style="1" hidden="1" customWidth="1"/>
    <col min="15864" max="15864" width="3.42578125" style="1" customWidth="1"/>
    <col min="15865" max="15865" width="0" style="1" hidden="1" customWidth="1"/>
    <col min="15866" max="15866" width="17.7109375" style="1" customWidth="1"/>
    <col min="15867" max="15867" width="3.42578125" style="1" customWidth="1"/>
    <col min="15868" max="15868" width="0" style="1" hidden="1" customWidth="1"/>
    <col min="15869" max="15869" width="23.7109375" style="1" customWidth="1"/>
    <col min="15870" max="15870" width="10" style="1" customWidth="1"/>
    <col min="15871" max="15871" width="0" style="1" hidden="1" customWidth="1"/>
    <col min="15872" max="15873" width="14.7109375" style="1" customWidth="1"/>
    <col min="15874" max="15874" width="12.85546875" style="1" customWidth="1"/>
    <col min="15875" max="15875" width="3.28515625" style="1" customWidth="1"/>
    <col min="15876" max="15876" width="30.28515625" style="1" customWidth="1"/>
    <col min="15877" max="15877" width="5" style="1" customWidth="1"/>
    <col min="15878" max="15878" width="0" style="1" hidden="1" customWidth="1"/>
    <col min="15879" max="15879" width="14.28515625" style="1" customWidth="1"/>
    <col min="15880" max="15880" width="5.7109375" style="1" customWidth="1"/>
    <col min="15881" max="15881" width="0" style="1" hidden="1" customWidth="1"/>
    <col min="15882" max="15882" width="17.28515625" style="1" customWidth="1"/>
    <col min="15883" max="15883" width="12.7109375" style="1" customWidth="1"/>
    <col min="15884" max="15884" width="0" style="1" hidden="1" customWidth="1"/>
    <col min="15885" max="15885" width="5.28515625" style="1" customWidth="1"/>
    <col min="15886" max="15886" width="0" style="1" hidden="1" customWidth="1"/>
    <col min="15887" max="15887" width="17" style="1" customWidth="1"/>
    <col min="15888" max="15888" width="6.28515625" style="1" customWidth="1"/>
    <col min="15889" max="15889" width="0" style="1" hidden="1" customWidth="1"/>
    <col min="15890" max="15890" width="14.28515625" style="1" customWidth="1"/>
    <col min="15891" max="15891" width="7.5703125" style="1" customWidth="1"/>
    <col min="15892" max="15892" width="0" style="1" hidden="1" customWidth="1"/>
    <col min="15893" max="15894" width="14.28515625" style="1" customWidth="1"/>
    <col min="15895" max="15895" width="20.85546875" style="1" customWidth="1"/>
    <col min="15896" max="15896" width="14.42578125" style="1" customWidth="1"/>
    <col min="15897" max="15897" width="15" style="1" customWidth="1"/>
    <col min="15898" max="15898" width="2.7109375" style="1" customWidth="1"/>
    <col min="15899" max="15899" width="11.7109375" style="1" customWidth="1"/>
    <col min="15900" max="15900" width="11.5703125" style="1" customWidth="1"/>
    <col min="15901" max="15901" width="2.28515625" style="1" customWidth="1"/>
    <col min="15902" max="15902" width="41" style="1" customWidth="1"/>
    <col min="15903" max="15903" width="14.28515625" style="1" customWidth="1"/>
    <col min="15904" max="15905" width="11.5703125" style="1" customWidth="1"/>
    <col min="15906" max="15906" width="21.85546875" style="1" customWidth="1"/>
    <col min="15907" max="16098" width="11.5703125" style="1"/>
    <col min="16099" max="16099" width="21.85546875" style="1" customWidth="1"/>
    <col min="16100" max="16100" width="13.85546875" style="1" customWidth="1"/>
    <col min="16101" max="16101" width="38.7109375" style="1" customWidth="1"/>
    <col min="16102" max="16102" width="3" style="1" bestFit="1" customWidth="1"/>
    <col min="16103" max="16103" width="32.28515625" style="1" customWidth="1"/>
    <col min="16104" max="16104" width="46.28515625" style="1" customWidth="1"/>
    <col min="16105" max="16105" width="19" style="1" customWidth="1"/>
    <col min="16106" max="16106" width="0" style="1" hidden="1" customWidth="1"/>
    <col min="16107" max="16107" width="17.7109375" style="1" customWidth="1"/>
    <col min="16108" max="16108" width="0" style="1" hidden="1" customWidth="1"/>
    <col min="16109" max="16109" width="22.28515625" style="1" customWidth="1"/>
    <col min="16110" max="16110" width="5.28515625" style="1" customWidth="1"/>
    <col min="16111" max="16111" width="36.28515625" style="1" customWidth="1"/>
    <col min="16112" max="16112" width="5.7109375" style="1" customWidth="1"/>
    <col min="16113" max="16113" width="0" style="1" hidden="1" customWidth="1"/>
    <col min="16114" max="16114" width="20.7109375" style="1" customWidth="1"/>
    <col min="16115" max="16115" width="4.85546875" style="1" customWidth="1"/>
    <col min="16116" max="16116" width="0" style="1" hidden="1" customWidth="1"/>
    <col min="16117" max="16117" width="24.7109375" style="1" customWidth="1"/>
    <col min="16118" max="16118" width="12.28515625" style="1" customWidth="1"/>
    <col min="16119" max="16119" width="0" style="1" hidden="1" customWidth="1"/>
    <col min="16120" max="16120" width="3.42578125" style="1" customWidth="1"/>
    <col min="16121" max="16121" width="0" style="1" hidden="1" customWidth="1"/>
    <col min="16122" max="16122" width="17.7109375" style="1" customWidth="1"/>
    <col min="16123" max="16123" width="3.42578125" style="1" customWidth="1"/>
    <col min="16124" max="16124" width="0" style="1" hidden="1" customWidth="1"/>
    <col min="16125" max="16125" width="23.7109375" style="1" customWidth="1"/>
    <col min="16126" max="16126" width="10" style="1" customWidth="1"/>
    <col min="16127" max="16127" width="0" style="1" hidden="1" customWidth="1"/>
    <col min="16128" max="16129" width="14.7109375" style="1" customWidth="1"/>
    <col min="16130" max="16130" width="12.85546875" style="1" customWidth="1"/>
    <col min="16131" max="16131" width="3.28515625" style="1" customWidth="1"/>
    <col min="16132" max="16132" width="30.28515625" style="1" customWidth="1"/>
    <col min="16133" max="16133" width="5" style="1" customWidth="1"/>
    <col min="16134" max="16134" width="0" style="1" hidden="1" customWidth="1"/>
    <col min="16135" max="16135" width="14.28515625" style="1" customWidth="1"/>
    <col min="16136" max="16136" width="5.7109375" style="1" customWidth="1"/>
    <col min="16137" max="16137" width="0" style="1" hidden="1" customWidth="1"/>
    <col min="16138" max="16138" width="17.28515625" style="1" customWidth="1"/>
    <col min="16139" max="16139" width="12.7109375" style="1" customWidth="1"/>
    <col min="16140" max="16140" width="0" style="1" hidden="1" customWidth="1"/>
    <col min="16141" max="16141" width="5.28515625" style="1" customWidth="1"/>
    <col min="16142" max="16142" width="0" style="1" hidden="1" customWidth="1"/>
    <col min="16143" max="16143" width="17" style="1" customWidth="1"/>
    <col min="16144" max="16144" width="6.28515625" style="1" customWidth="1"/>
    <col min="16145" max="16145" width="0" style="1" hidden="1" customWidth="1"/>
    <col min="16146" max="16146" width="14.28515625" style="1" customWidth="1"/>
    <col min="16147" max="16147" width="7.5703125" style="1" customWidth="1"/>
    <col min="16148" max="16148" width="0" style="1" hidden="1" customWidth="1"/>
    <col min="16149" max="16150" width="14.28515625" style="1" customWidth="1"/>
    <col min="16151" max="16151" width="20.85546875" style="1" customWidth="1"/>
    <col min="16152" max="16152" width="14.42578125" style="1" customWidth="1"/>
    <col min="16153" max="16153" width="15" style="1" customWidth="1"/>
    <col min="16154" max="16154" width="2.7109375" style="1" customWidth="1"/>
    <col min="16155" max="16155" width="11.7109375" style="1" customWidth="1"/>
    <col min="16156" max="16156" width="11.5703125" style="1" customWidth="1"/>
    <col min="16157" max="16157" width="2.28515625" style="1" customWidth="1"/>
    <col min="16158" max="16158" width="41" style="1" customWidth="1"/>
    <col min="16159" max="16159" width="14.28515625" style="1" customWidth="1"/>
    <col min="16160" max="16161" width="11.5703125" style="1" customWidth="1"/>
    <col min="16162" max="16162" width="21.85546875" style="1" customWidth="1"/>
    <col min="16163" max="16356" width="11.5703125" style="1"/>
    <col min="16357" max="16384" width="11.5703125" style="1" customWidth="1"/>
  </cols>
  <sheetData>
    <row r="1" spans="1:58"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579" t="s">
        <v>1227</v>
      </c>
      <c r="AW1" s="579" t="s">
        <v>1255</v>
      </c>
    </row>
    <row r="2" spans="1:58"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c r="AS2" s="881"/>
      <c r="AT2" s="881"/>
      <c r="AU2" s="881"/>
      <c r="AV2" s="881"/>
      <c r="AW2" s="881"/>
    </row>
    <row r="3" spans="1:58"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c r="AS3" s="817" t="s">
        <v>182</v>
      </c>
      <c r="AT3" s="817" t="s">
        <v>183</v>
      </c>
      <c r="AU3" s="817" t="s">
        <v>184</v>
      </c>
      <c r="AV3" s="15"/>
      <c r="AW3" s="15"/>
    </row>
    <row r="4" spans="1:58" s="15" customFormat="1" ht="53.25" customHeight="1" thickBo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c r="AS4" s="817"/>
      <c r="AT4" s="817"/>
      <c r="AU4" s="817"/>
    </row>
    <row r="5" spans="1:58" ht="199.15" customHeight="1">
      <c r="A5" s="806" t="s">
        <v>216</v>
      </c>
      <c r="B5" s="779" t="s">
        <v>111</v>
      </c>
      <c r="C5" s="779" t="s">
        <v>70</v>
      </c>
      <c r="D5" s="779" t="s">
        <v>12</v>
      </c>
      <c r="E5" s="779" t="s">
        <v>36</v>
      </c>
      <c r="F5" s="808" t="s">
        <v>546</v>
      </c>
      <c r="G5" s="779" t="s">
        <v>547</v>
      </c>
      <c r="H5" s="779" t="s">
        <v>548</v>
      </c>
      <c r="I5" s="808" t="s">
        <v>549</v>
      </c>
      <c r="J5" s="779" t="s">
        <v>89</v>
      </c>
      <c r="K5" s="779">
        <v>2</v>
      </c>
      <c r="L5" s="783">
        <f>IF(J5="Diaria",+(K5/360),IF(J5="Mensual",+(K5/12),IF(J5="Bimestral",+(K5/6),IF(J5="Trimestral",+(K5/4),IF(J5="Semestral",+(K5/2),IF(J5="Anual",+(K5/1),""))))))</f>
        <v>0.5</v>
      </c>
      <c r="M5" s="779" t="s">
        <v>30</v>
      </c>
      <c r="N5" s="77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79" t="s">
        <v>48</v>
      </c>
      <c r="P5" s="77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79" t="s">
        <v>73</v>
      </c>
      <c r="R5" s="77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71" t="s">
        <v>60</v>
      </c>
      <c r="T5" s="771" t="s">
        <v>73</v>
      </c>
      <c r="U5" s="771">
        <f>+MAX(N5,P5,R5)</f>
        <v>0.4</v>
      </c>
      <c r="V5" s="775" t="str">
        <f>IF(L5&lt;=20%,"Muy baja",IF(L5&lt;=40%,"Baja",IF(L5&lt;=60%,"Media",IF(L5&lt;=80%,"Alta",IF(L5&lt;=100%,"Muy alta",IF(L5&gt;=100%,"Muy alta",""))))))</f>
        <v>Media</v>
      </c>
      <c r="W5" s="759">
        <f>+IFERROR(VLOOKUP(V5,Fórmula!$F$1:$G$6,2,FALSE),"")</f>
        <v>0.6</v>
      </c>
      <c r="X5" s="791" t="str">
        <f>IF(U5=20%,"Leve",IF(U5=40%,"Menor",IF(U5=60%,"Moderado",IF(U5=80%,"Mayor",IF(U5=100%,"Catastrófico","")))))</f>
        <v>Menor</v>
      </c>
      <c r="Y5" s="759">
        <f>+IFERROR(VLOOKUP(X5,Fórmula!$H$1:$I$6,2,FALSE),"")</f>
        <v>0.4</v>
      </c>
      <c r="Z5" s="763" t="str">
        <f>+IFERROR(VLOOKUP(V5&amp;X5,Fórmula!$C$2:$D$26,2,FALSE),"")</f>
        <v>Moderado</v>
      </c>
      <c r="AA5" s="759">
        <f>IF(Z5="Bajo",25%,IF(Z5="Moderado",50%,IF(Z5="Alto",75%,IF(Z5="Extremo",100%,""))))</f>
        <v>0.5</v>
      </c>
      <c r="AB5" s="836" t="s">
        <v>550</v>
      </c>
      <c r="AC5" s="49" t="s">
        <v>551</v>
      </c>
      <c r="AD5" s="49" t="s">
        <v>39</v>
      </c>
      <c r="AE5" s="22">
        <f>IF(AD5="Preventivo",25%,IF(AD5="Detectivo",15%,IF(AD5="Correctivo",10%,"")))</f>
        <v>0.15</v>
      </c>
      <c r="AF5" s="302" t="s">
        <v>214</v>
      </c>
      <c r="AG5" s="22">
        <f t="shared" ref="AG5:AG15" si="0">IF(AF5="Manual",15%,IF(AF5="Automático",25%,""))</f>
        <v>0.15</v>
      </c>
      <c r="AH5" s="22">
        <f>+AG5+AE5</f>
        <v>0.3</v>
      </c>
      <c r="AI5" s="302" t="s">
        <v>215</v>
      </c>
      <c r="AJ5" s="280" t="s">
        <v>24</v>
      </c>
      <c r="AK5" s="302" t="s">
        <v>552</v>
      </c>
      <c r="AL5" s="302">
        <f>+AA5*AH5</f>
        <v>0.15</v>
      </c>
      <c r="AM5" s="363">
        <f>+AA5-AL5</f>
        <v>0.35</v>
      </c>
      <c r="AN5" s="844" t="str">
        <f>+IF(C5="Corrupción","Moderado",IF(AM6&lt;=25%,"Bajo",IF(AM6&lt;=50%,"Moderado",IF(AM6&lt;=75%,"Alto",IF(AM6&gt;75%,"Extremo","")))))</f>
        <v>Bajo</v>
      </c>
      <c r="AO5" s="765" t="s">
        <v>59</v>
      </c>
      <c r="AP5" s="134">
        <v>1</v>
      </c>
      <c r="AQ5" s="33" t="s">
        <v>553</v>
      </c>
      <c r="AR5" s="294" t="s">
        <v>141</v>
      </c>
      <c r="AS5" s="30">
        <v>45747</v>
      </c>
      <c r="AT5" s="30">
        <v>46022</v>
      </c>
      <c r="AU5" s="285" t="s">
        <v>554</v>
      </c>
      <c r="AV5" s="15"/>
      <c r="AW5" s="15"/>
    </row>
    <row r="6" spans="1:58" ht="246" customHeight="1" thickBot="1">
      <c r="A6" s="842"/>
      <c r="B6" s="780"/>
      <c r="C6" s="780"/>
      <c r="D6" s="780"/>
      <c r="E6" s="780"/>
      <c r="F6" s="843"/>
      <c r="G6" s="780"/>
      <c r="H6" s="780"/>
      <c r="I6" s="843"/>
      <c r="J6" s="780"/>
      <c r="K6" s="780"/>
      <c r="L6" s="784"/>
      <c r="M6" s="780"/>
      <c r="N6" s="780"/>
      <c r="O6" s="780"/>
      <c r="P6" s="780"/>
      <c r="Q6" s="780"/>
      <c r="R6" s="780"/>
      <c r="S6" s="772"/>
      <c r="T6" s="772"/>
      <c r="U6" s="772"/>
      <c r="V6" s="776"/>
      <c r="W6" s="760"/>
      <c r="X6" s="841"/>
      <c r="Y6" s="760"/>
      <c r="Z6" s="764"/>
      <c r="AA6" s="760"/>
      <c r="AB6" s="837"/>
      <c r="AC6" s="28" t="s">
        <v>555</v>
      </c>
      <c r="AD6" s="28" t="s">
        <v>57</v>
      </c>
      <c r="AE6" s="37">
        <f t="shared" ref="AE6:AE15" si="1">IF(AD6="Preventivo",25%,IF(AD6="Detectivo",15%,IF(AD6="Correctivo",10%,"")))</f>
        <v>0.25</v>
      </c>
      <c r="AF6" s="317" t="s">
        <v>214</v>
      </c>
      <c r="AG6" s="37">
        <f t="shared" si="0"/>
        <v>0.15</v>
      </c>
      <c r="AH6" s="37">
        <f t="shared" ref="AH6:AH8" si="2">+AG6+AE6</f>
        <v>0.4</v>
      </c>
      <c r="AI6" s="317" t="s">
        <v>215</v>
      </c>
      <c r="AJ6" s="281" t="s">
        <v>24</v>
      </c>
      <c r="AK6" s="317" t="s">
        <v>556</v>
      </c>
      <c r="AL6" s="317">
        <f>+AM5*AH6</f>
        <v>0.13999999999999999</v>
      </c>
      <c r="AM6" s="364">
        <f>+AM5-AL6</f>
        <v>0.21</v>
      </c>
      <c r="AN6" s="845"/>
      <c r="AO6" s="846"/>
      <c r="AP6" s="140">
        <v>2</v>
      </c>
      <c r="AQ6" s="33" t="s">
        <v>557</v>
      </c>
      <c r="AR6" s="294" t="s">
        <v>141</v>
      </c>
      <c r="AS6" s="30">
        <v>45658</v>
      </c>
      <c r="AT6" s="30">
        <v>46022</v>
      </c>
      <c r="AU6" s="294" t="s">
        <v>558</v>
      </c>
      <c r="AV6" s="15"/>
      <c r="AW6" s="15"/>
    </row>
    <row r="7" spans="1:58" ht="283.89999999999998" customHeight="1" thickBot="1">
      <c r="A7" s="806" t="s">
        <v>51</v>
      </c>
      <c r="B7" s="779" t="s">
        <v>111</v>
      </c>
      <c r="C7" s="779" t="s">
        <v>70</v>
      </c>
      <c r="D7" s="779" t="s">
        <v>79</v>
      </c>
      <c r="E7" s="779" t="s">
        <v>36</v>
      </c>
      <c r="F7" s="808" t="s">
        <v>559</v>
      </c>
      <c r="G7" s="779" t="s">
        <v>560</v>
      </c>
      <c r="H7" s="779" t="s">
        <v>561</v>
      </c>
      <c r="I7" s="808" t="s">
        <v>562</v>
      </c>
      <c r="J7" s="779" t="s">
        <v>99</v>
      </c>
      <c r="K7" s="779">
        <v>1</v>
      </c>
      <c r="L7" s="783">
        <f>IF(J7="Diaria",+(K7/360),IF(J7="Mensual",+(K7/12),IF(J7="Bimestral",+(K7/6),IF(J7="Trimestral",+(K7/4),IF(J7="Semestral",+(K7/2),IF(J7="Anual",+(K7/1),""))))))</f>
        <v>1</v>
      </c>
      <c r="M7" s="779" t="s">
        <v>47</v>
      </c>
      <c r="N7" s="77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79" t="s">
        <v>48</v>
      </c>
      <c r="P7" s="77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79" t="s">
        <v>73</v>
      </c>
      <c r="R7" s="77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71" t="s">
        <v>60</v>
      </c>
      <c r="T7" s="771" t="s">
        <v>45</v>
      </c>
      <c r="U7" s="771">
        <f>+MAX(N7,P7,R7)</f>
        <v>0.4</v>
      </c>
      <c r="V7" s="773" t="str">
        <f>IF(L7&lt;=20%,"Muy baja",IF(L7&lt;=40%,"Baja",IF(L7&lt;=60%,"Media",IF(L7&lt;=80%,"Alta",IF(L7&lt;=100%,"Muy alta",IF(L7&gt;=100%,"Muy alta",""))))))</f>
        <v>Muy alta</v>
      </c>
      <c r="W7" s="759">
        <f>+IFERROR(VLOOKUP(V7,Fórmula!$F$1:$G$6,2,FALSE),"")</f>
        <v>1</v>
      </c>
      <c r="X7" s="791" t="str">
        <f>IF(U7=20%,"Leve",IF(U7=40%,"Menor",IF(U7=60%,"Moderado",IF(U7=80%,"Mayor",IF(U7=100%,"Catastrófico","")))))</f>
        <v>Menor</v>
      </c>
      <c r="Y7" s="759">
        <f>+IFERROR(VLOOKUP(X7,Fórmula!$H$1:$I$6,2,FALSE),"")</f>
        <v>0.4</v>
      </c>
      <c r="Z7" s="777" t="str">
        <f>+IFERROR(VLOOKUP(V7&amp;X7,Fórmula!$C$2:$D$26,2,FALSE),"")</f>
        <v>Alto</v>
      </c>
      <c r="AA7" s="759">
        <f>IF(Z7="Bajo",25%,IF(Z7="Moderado",50%,IF(Z7="Alto",75%,IF(Z7="Extremo",100%,""))))</f>
        <v>0.75</v>
      </c>
      <c r="AB7" s="836" t="s">
        <v>563</v>
      </c>
      <c r="AC7" s="49" t="s">
        <v>564</v>
      </c>
      <c r="AD7" s="49" t="s">
        <v>57</v>
      </c>
      <c r="AE7" s="22">
        <f t="shared" si="1"/>
        <v>0.25</v>
      </c>
      <c r="AF7" s="302" t="s">
        <v>214</v>
      </c>
      <c r="AG7" s="22">
        <f t="shared" si="0"/>
        <v>0.15</v>
      </c>
      <c r="AH7" s="22">
        <f t="shared" si="2"/>
        <v>0.4</v>
      </c>
      <c r="AI7" s="302" t="s">
        <v>215</v>
      </c>
      <c r="AJ7" s="280" t="s">
        <v>24</v>
      </c>
      <c r="AK7" s="49" t="s">
        <v>552</v>
      </c>
      <c r="AL7" s="302">
        <f>+AA7*AH7</f>
        <v>0.30000000000000004</v>
      </c>
      <c r="AM7" s="363">
        <f>+AA7-AL7</f>
        <v>0.44999999999999996</v>
      </c>
      <c r="AN7" s="763" t="str">
        <f>+IF(C7="Corrupción","Moderado",IF(AM8&lt;=25%,"Bajo",IF(AM8&lt;=50%,"Moderado",IF(AM8&lt;=75%,"Alto",IF(AM8&gt;75%,"Extremo","")))))</f>
        <v>Moderado</v>
      </c>
      <c r="AO7" s="765" t="s">
        <v>59</v>
      </c>
      <c r="AP7" s="134">
        <v>1</v>
      </c>
      <c r="AQ7" s="33" t="s">
        <v>565</v>
      </c>
      <c r="AR7" s="294" t="s">
        <v>141</v>
      </c>
      <c r="AS7" s="30">
        <v>45658</v>
      </c>
      <c r="AT7" s="30">
        <v>46022</v>
      </c>
      <c r="AU7" s="294" t="s">
        <v>566</v>
      </c>
      <c r="AV7" s="15"/>
      <c r="AW7" s="15"/>
    </row>
    <row r="8" spans="1:58" ht="199.5" customHeight="1" thickBot="1">
      <c r="A8" s="807"/>
      <c r="B8" s="795"/>
      <c r="C8" s="795"/>
      <c r="D8" s="795"/>
      <c r="E8" s="795"/>
      <c r="F8" s="809"/>
      <c r="G8" s="795"/>
      <c r="H8" s="795"/>
      <c r="I8" s="809"/>
      <c r="J8" s="795"/>
      <c r="K8" s="795"/>
      <c r="L8" s="805"/>
      <c r="M8" s="795"/>
      <c r="N8" s="795"/>
      <c r="O8" s="795"/>
      <c r="P8" s="795"/>
      <c r="Q8" s="795"/>
      <c r="R8" s="795"/>
      <c r="S8" s="790"/>
      <c r="T8" s="790"/>
      <c r="U8" s="790"/>
      <c r="V8" s="816"/>
      <c r="W8" s="793"/>
      <c r="X8" s="792"/>
      <c r="Y8" s="793"/>
      <c r="Z8" s="814"/>
      <c r="AA8" s="793"/>
      <c r="AB8" s="810"/>
      <c r="AC8" s="49" t="s">
        <v>551</v>
      </c>
      <c r="AD8" s="48" t="s">
        <v>57</v>
      </c>
      <c r="AE8" s="31">
        <f t="shared" si="1"/>
        <v>0.25</v>
      </c>
      <c r="AF8" s="303" t="s">
        <v>214</v>
      </c>
      <c r="AG8" s="31">
        <f t="shared" si="0"/>
        <v>0.15</v>
      </c>
      <c r="AH8" s="31">
        <f t="shared" si="2"/>
        <v>0.4</v>
      </c>
      <c r="AI8" s="303" t="s">
        <v>215</v>
      </c>
      <c r="AJ8" s="291" t="s">
        <v>24</v>
      </c>
      <c r="AK8" s="48" t="s">
        <v>552</v>
      </c>
      <c r="AL8" s="303">
        <f>+AM7*AH8</f>
        <v>0.18</v>
      </c>
      <c r="AM8" s="32">
        <f>+AM7-AL8</f>
        <v>0.26999999999999996</v>
      </c>
      <c r="AN8" s="802"/>
      <c r="AO8" s="804"/>
      <c r="AP8" s="140">
        <v>2</v>
      </c>
      <c r="AQ8" s="33" t="s">
        <v>553</v>
      </c>
      <c r="AR8" s="294"/>
      <c r="AS8" s="30"/>
      <c r="AT8" s="30"/>
      <c r="AU8" s="294"/>
      <c r="AV8" s="15"/>
      <c r="AW8" s="15"/>
    </row>
    <row r="9" spans="1:58" ht="199.15" customHeight="1">
      <c r="A9" s="806" t="s">
        <v>216</v>
      </c>
      <c r="B9" s="779" t="s">
        <v>111</v>
      </c>
      <c r="C9" s="779" t="s">
        <v>70</v>
      </c>
      <c r="D9" s="779" t="s">
        <v>12</v>
      </c>
      <c r="E9" s="779" t="s">
        <v>36</v>
      </c>
      <c r="F9" s="808" t="s">
        <v>567</v>
      </c>
      <c r="G9" s="779" t="s">
        <v>568</v>
      </c>
      <c r="H9" s="779" t="s">
        <v>569</v>
      </c>
      <c r="I9" s="808" t="s">
        <v>570</v>
      </c>
      <c r="J9" s="779" t="s">
        <v>66</v>
      </c>
      <c r="K9" s="779">
        <v>3</v>
      </c>
      <c r="L9" s="783">
        <f>IF(J9="Diaria",+(K9/360),IF(J9="Mensual",+(K9/12),IF(J9="Bimestral",+(K9/6),IF(J9="Trimestral",+(K9/4),IF(J9="Semestral",+(K9/2),IF(J9="Anual",+(K9/1),""))))))</f>
        <v>0.25</v>
      </c>
      <c r="M9" s="779" t="s">
        <v>47</v>
      </c>
      <c r="N9" s="77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79" t="s">
        <v>48</v>
      </c>
      <c r="P9" s="77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79" t="s">
        <v>73</v>
      </c>
      <c r="R9" s="77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71" t="s">
        <v>73</v>
      </c>
      <c r="T9" s="771" t="s">
        <v>73</v>
      </c>
      <c r="U9" s="771">
        <f>+MAX(N9,P9,R9)</f>
        <v>0.4</v>
      </c>
      <c r="V9" s="791" t="str">
        <f>IF(L9&lt;=20%,"Muy baja",IF(L9&lt;=40%,"Baja",IF(L9&lt;=60%,"Media",IF(L9&lt;=80%,"Alta",IF(L9&lt;=100%,"Muy alta",IF(L9&gt;=100%,"Muy alta",""))))))</f>
        <v>Baja</v>
      </c>
      <c r="W9" s="759">
        <f>+IFERROR(VLOOKUP(V9,Fórmula!$F$1:$G$6,2,FALSE),"")</f>
        <v>0.4</v>
      </c>
      <c r="X9" s="791" t="str">
        <f>IF(U9=20%,"Leve",IF(U9=40%,"Menor",IF(U9=60%,"Moderado",IF(U9=80%,"Mayor",IF(U9=100%,"Catastrófico","")))))</f>
        <v>Menor</v>
      </c>
      <c r="Y9" s="759">
        <f>+IFERROR(VLOOKUP(X9,Fórmula!$H$1:$I$6,2,FALSE),"")</f>
        <v>0.4</v>
      </c>
      <c r="Z9" s="763" t="str">
        <f>+IFERROR(VLOOKUP(V9&amp;X9,Fórmula!$C$2:$D$26,2,FALSE),"")</f>
        <v>Moderado</v>
      </c>
      <c r="AA9" s="759">
        <f>IF(Z9="Bajo",25%,IF(Z9="Moderado",50%,IF(Z9="Alto",75%,IF(Z9="Extremo",100%,""))))</f>
        <v>0.5</v>
      </c>
      <c r="AB9" s="836" t="s">
        <v>1256</v>
      </c>
      <c r="AC9" s="49" t="s">
        <v>571</v>
      </c>
      <c r="AD9" s="49" t="s">
        <v>57</v>
      </c>
      <c r="AE9" s="22">
        <f t="shared" si="1"/>
        <v>0.25</v>
      </c>
      <c r="AF9" s="302" t="s">
        <v>214</v>
      </c>
      <c r="AG9" s="22">
        <f t="shared" si="0"/>
        <v>0.15</v>
      </c>
      <c r="AH9" s="22">
        <f t="shared" ref="AH9:AH15" si="3">+AG9+AE9</f>
        <v>0.4</v>
      </c>
      <c r="AI9" s="302" t="s">
        <v>215</v>
      </c>
      <c r="AJ9" s="280" t="s">
        <v>24</v>
      </c>
      <c r="AK9" s="302" t="s">
        <v>572</v>
      </c>
      <c r="AL9" s="302">
        <f>+AH9*AA9</f>
        <v>0.2</v>
      </c>
      <c r="AM9" s="363">
        <f>+AA9-AL9</f>
        <v>0.3</v>
      </c>
      <c r="AN9" s="844" t="str">
        <f>+IF(C9="Corrupción","Moderado",IF(AM10&lt;=25%,"Bajo",IF(AM10&lt;=50%,"Moderado",IF(AM10&lt;=75%,"Alto",IF(AM10&gt;75%,"Extremo","")))))</f>
        <v>Bajo</v>
      </c>
      <c r="AO9" s="765" t="s">
        <v>59</v>
      </c>
      <c r="AP9" s="134">
        <v>1</v>
      </c>
      <c r="AQ9" s="33" t="s">
        <v>573</v>
      </c>
      <c r="AR9" s="294" t="s">
        <v>141</v>
      </c>
      <c r="AS9" s="30">
        <v>45658</v>
      </c>
      <c r="AT9" s="30">
        <v>46022</v>
      </c>
      <c r="AU9" s="294" t="s">
        <v>574</v>
      </c>
      <c r="AV9" s="15"/>
      <c r="AW9" s="15"/>
    </row>
    <row r="10" spans="1:58" ht="212.25" customHeight="1" thickBot="1">
      <c r="A10" s="842"/>
      <c r="B10" s="780"/>
      <c r="C10" s="780"/>
      <c r="D10" s="780"/>
      <c r="E10" s="780"/>
      <c r="F10" s="843"/>
      <c r="G10" s="780"/>
      <c r="H10" s="780"/>
      <c r="I10" s="843"/>
      <c r="J10" s="780"/>
      <c r="K10" s="780"/>
      <c r="L10" s="784"/>
      <c r="M10" s="780"/>
      <c r="N10" s="780"/>
      <c r="O10" s="780"/>
      <c r="P10" s="780"/>
      <c r="Q10" s="780"/>
      <c r="R10" s="780"/>
      <c r="S10" s="772"/>
      <c r="T10" s="772"/>
      <c r="U10" s="772"/>
      <c r="V10" s="841"/>
      <c r="W10" s="760"/>
      <c r="X10" s="841"/>
      <c r="Y10" s="760"/>
      <c r="Z10" s="764"/>
      <c r="AA10" s="760"/>
      <c r="AB10" s="837"/>
      <c r="AC10" s="28" t="s">
        <v>575</v>
      </c>
      <c r="AD10" s="28" t="s">
        <v>39</v>
      </c>
      <c r="AE10" s="37">
        <f t="shared" si="1"/>
        <v>0.15</v>
      </c>
      <c r="AF10" s="317" t="s">
        <v>214</v>
      </c>
      <c r="AG10" s="37">
        <f t="shared" si="0"/>
        <v>0.15</v>
      </c>
      <c r="AH10" s="37">
        <f t="shared" si="3"/>
        <v>0.3</v>
      </c>
      <c r="AI10" s="317" t="s">
        <v>215</v>
      </c>
      <c r="AJ10" s="281" t="s">
        <v>24</v>
      </c>
      <c r="AK10" s="317" t="s">
        <v>576</v>
      </c>
      <c r="AL10" s="317">
        <f>+AM9*AH10</f>
        <v>0.09</v>
      </c>
      <c r="AM10" s="364">
        <f>+AM9-AL10</f>
        <v>0.21</v>
      </c>
      <c r="AN10" s="845"/>
      <c r="AO10" s="846"/>
      <c r="AP10" s="140">
        <v>2</v>
      </c>
      <c r="AQ10" s="33" t="s">
        <v>577</v>
      </c>
      <c r="AR10" s="294" t="s">
        <v>141</v>
      </c>
      <c r="AS10" s="30">
        <v>45658</v>
      </c>
      <c r="AT10" s="30">
        <v>46022</v>
      </c>
      <c r="AU10" s="294" t="s">
        <v>578</v>
      </c>
      <c r="AV10" s="15"/>
      <c r="AW10" s="15"/>
    </row>
    <row r="11" spans="1:58" ht="255.75" customHeight="1">
      <c r="A11" s="847" t="s">
        <v>216</v>
      </c>
      <c r="B11" s="850" t="s">
        <v>111</v>
      </c>
      <c r="C11" s="850" t="s">
        <v>12</v>
      </c>
      <c r="D11" s="850" t="s">
        <v>12</v>
      </c>
      <c r="E11" s="850" t="s">
        <v>36</v>
      </c>
      <c r="F11" s="850" t="s">
        <v>579</v>
      </c>
      <c r="G11" s="850" t="s">
        <v>580</v>
      </c>
      <c r="H11" s="850" t="s">
        <v>581</v>
      </c>
      <c r="I11" s="850" t="s">
        <v>582</v>
      </c>
      <c r="J11" s="850" t="s">
        <v>50</v>
      </c>
      <c r="K11" s="850">
        <v>6</v>
      </c>
      <c r="L11" s="860" t="str">
        <f>IF(J11="Diaria",+(K11/360),IF(J11="Mensual",+(K11/12),IF(J11="Bimestral",+(K11/6),IF(J11="Trimestral",+(K11/4),IF(J11="Semestral",+(K11/2),IF(J11="Anual",+(K11/1),""))))))</f>
        <v/>
      </c>
      <c r="M11" s="850" t="s">
        <v>47</v>
      </c>
      <c r="N11" s="77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850" t="s">
        <v>64</v>
      </c>
      <c r="P11" s="77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850" t="s">
        <v>65</v>
      </c>
      <c r="R11" s="77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0.6</v>
      </c>
      <c r="S11" s="863" t="s">
        <v>60</v>
      </c>
      <c r="T11" s="863" t="s">
        <v>45</v>
      </c>
      <c r="U11" s="771">
        <f>+MAX(N11,P11,R11)</f>
        <v>0.6</v>
      </c>
      <c r="V11" s="866" t="str">
        <f>IF(L11&lt;=20%,"Muy baja",IF(L11&lt;=40%,"Baja",IF(L11&lt;=60%,"Media",IF(L11&lt;=80%,"Alta",IF(L11&lt;=100%,"Muy alta",IF(L11&gt;=100%,"Muy alta",""))))))</f>
        <v>Muy alta</v>
      </c>
      <c r="W11" s="759">
        <f>+IFERROR(VLOOKUP(V11,Fórmula!$F$1:$G$6,2,FALSE),"")</f>
        <v>1</v>
      </c>
      <c r="X11" s="869" t="str">
        <f>IF(U11=20%,"Leve",IF(U11=40%,"Menor",IF(U11=60%,"Moderado",IF(U11=80%,"Mayor",IF(U11=100%,"Catastrófico","")))))</f>
        <v>Moderado</v>
      </c>
      <c r="Y11" s="759">
        <f>+IFERROR(VLOOKUP(X11,Fórmula!$H$1:$I$6,2,FALSE),"")</f>
        <v>0.6</v>
      </c>
      <c r="Z11" s="872" t="str">
        <f>+IFERROR(VLOOKUP(V11&amp;X11,Fórmula!$C$2:$D$26,2,FALSE),"")</f>
        <v>Alto</v>
      </c>
      <c r="AA11" s="759">
        <f>IF(Z11="Bajo",25%,IF(Z11="Moderado",50%,IF(Z11="Alto",75%,IF(Z11="Extremo",100%,""))))</f>
        <v>0.75</v>
      </c>
      <c r="AB11" s="853" t="s">
        <v>583</v>
      </c>
      <c r="AC11" s="49" t="s">
        <v>584</v>
      </c>
      <c r="AD11" s="49" t="s">
        <v>57</v>
      </c>
      <c r="AE11" s="22">
        <f t="shared" si="1"/>
        <v>0.25</v>
      </c>
      <c r="AF11" s="302" t="s">
        <v>214</v>
      </c>
      <c r="AG11" s="22">
        <f t="shared" si="0"/>
        <v>0.15</v>
      </c>
      <c r="AH11" s="22">
        <f t="shared" si="3"/>
        <v>0.4</v>
      </c>
      <c r="AI11" s="302" t="s">
        <v>215</v>
      </c>
      <c r="AJ11" s="280" t="s">
        <v>24</v>
      </c>
      <c r="AK11" s="302" t="s">
        <v>572</v>
      </c>
      <c r="AL11" s="302">
        <f>+AH11*AA11</f>
        <v>0.30000000000000004</v>
      </c>
      <c r="AM11" s="363">
        <f>+AA11-AL11</f>
        <v>0.44999999999999996</v>
      </c>
      <c r="AN11" s="856" t="str">
        <f>+IF(C11="Corrupción","Moderado",IF(AM13&lt;=25%,"Bajo",IF(AM13&lt;=50%,"Moderado",IF(AM13&lt;=75%,"Alto",IF(AM13&gt;75%,"Extremo","")))))</f>
        <v>Bajo</v>
      </c>
      <c r="AO11" s="858" t="s">
        <v>59</v>
      </c>
      <c r="AP11" s="134">
        <v>1</v>
      </c>
      <c r="AQ11" s="33" t="s">
        <v>585</v>
      </c>
      <c r="AR11" s="294" t="s">
        <v>141</v>
      </c>
      <c r="AS11" s="30">
        <v>45658</v>
      </c>
      <c r="AT11" s="30">
        <v>45688</v>
      </c>
      <c r="AU11" s="294" t="s">
        <v>586</v>
      </c>
      <c r="AV11" s="15"/>
      <c r="AW11" s="15"/>
    </row>
    <row r="12" spans="1:58" ht="214.15" customHeight="1" thickBot="1">
      <c r="A12" s="848"/>
      <c r="B12" s="851"/>
      <c r="C12" s="851"/>
      <c r="D12" s="851"/>
      <c r="E12" s="851"/>
      <c r="F12" s="851"/>
      <c r="G12" s="851"/>
      <c r="H12" s="851"/>
      <c r="I12" s="851"/>
      <c r="J12" s="851"/>
      <c r="K12" s="851"/>
      <c r="L12" s="861"/>
      <c r="M12" s="851"/>
      <c r="N12" s="780"/>
      <c r="O12" s="851"/>
      <c r="P12" s="780"/>
      <c r="Q12" s="851"/>
      <c r="R12" s="780"/>
      <c r="S12" s="864"/>
      <c r="T12" s="864"/>
      <c r="U12" s="772"/>
      <c r="V12" s="867"/>
      <c r="W12" s="760"/>
      <c r="X12" s="870"/>
      <c r="Y12" s="760"/>
      <c r="Z12" s="873"/>
      <c r="AA12" s="760"/>
      <c r="AB12" s="854"/>
      <c r="AC12" s="43" t="s">
        <v>587</v>
      </c>
      <c r="AD12" s="43" t="s">
        <v>39</v>
      </c>
      <c r="AE12" s="44">
        <f t="shared" si="1"/>
        <v>0.15</v>
      </c>
      <c r="AF12" s="365" t="s">
        <v>214</v>
      </c>
      <c r="AG12" s="44">
        <f t="shared" si="0"/>
        <v>0.15</v>
      </c>
      <c r="AH12" s="44">
        <f t="shared" si="3"/>
        <v>0.3</v>
      </c>
      <c r="AI12" s="365" t="s">
        <v>215</v>
      </c>
      <c r="AJ12" s="337" t="s">
        <v>24</v>
      </c>
      <c r="AK12" s="365" t="s">
        <v>588</v>
      </c>
      <c r="AL12" s="365">
        <f>+AM11*AH12</f>
        <v>0.13499999999999998</v>
      </c>
      <c r="AM12" s="45">
        <f>+AM11-AL12</f>
        <v>0.31499999999999995</v>
      </c>
      <c r="AN12" s="857"/>
      <c r="AO12" s="859"/>
      <c r="AP12" s="429">
        <v>2</v>
      </c>
      <c r="AQ12" s="427" t="s">
        <v>589</v>
      </c>
      <c r="AR12" s="428" t="s">
        <v>141</v>
      </c>
      <c r="AS12" s="430">
        <v>45658</v>
      </c>
      <c r="AT12" s="430">
        <v>46022</v>
      </c>
      <c r="AU12" s="428" t="s">
        <v>590</v>
      </c>
      <c r="AV12" s="15"/>
      <c r="AW12" s="15"/>
    </row>
    <row r="13" spans="1:58" ht="231" customHeight="1" thickBot="1">
      <c r="A13" s="849"/>
      <c r="B13" s="852"/>
      <c r="C13" s="852"/>
      <c r="D13" s="852"/>
      <c r="E13" s="852"/>
      <c r="F13" s="852"/>
      <c r="G13" s="852"/>
      <c r="H13" s="852"/>
      <c r="I13" s="852"/>
      <c r="J13" s="852"/>
      <c r="K13" s="852"/>
      <c r="L13" s="862"/>
      <c r="M13" s="852"/>
      <c r="N13" s="422"/>
      <c r="O13" s="852"/>
      <c r="P13" s="422"/>
      <c r="Q13" s="852"/>
      <c r="R13" s="422"/>
      <c r="S13" s="865"/>
      <c r="T13" s="865"/>
      <c r="U13" s="424"/>
      <c r="V13" s="868"/>
      <c r="W13" s="425"/>
      <c r="X13" s="871"/>
      <c r="Y13" s="425"/>
      <c r="Z13" s="874"/>
      <c r="AA13" s="425"/>
      <c r="AB13" s="855"/>
      <c r="AC13" s="48" t="s">
        <v>591</v>
      </c>
      <c r="AD13" s="48" t="s">
        <v>57</v>
      </c>
      <c r="AE13" s="22">
        <f t="shared" ref="AE13" si="4">IF(AD13="Preventivo",25%,IF(AD13="Detectivo",15%,IF(AD13="Correctivo",10%,"")))</f>
        <v>0.25</v>
      </c>
      <c r="AF13" s="302" t="s">
        <v>214</v>
      </c>
      <c r="AG13" s="22">
        <f t="shared" ref="AG13" si="5">IF(AF13="Manual",15%,IF(AF13="Automático",25%,""))</f>
        <v>0.15</v>
      </c>
      <c r="AH13" s="22">
        <f t="shared" ref="AH13" si="6">+AG13+AE13</f>
        <v>0.4</v>
      </c>
      <c r="AI13" s="302" t="s">
        <v>215</v>
      </c>
      <c r="AJ13" s="280" t="s">
        <v>41</v>
      </c>
      <c r="AK13" s="302" t="s">
        <v>303</v>
      </c>
      <c r="AL13" s="365">
        <f>+AM12*AH13</f>
        <v>0.12599999999999997</v>
      </c>
      <c r="AM13" s="45">
        <f>+AM12-AL13</f>
        <v>0.18899999999999997</v>
      </c>
      <c r="AN13" s="838"/>
      <c r="AO13" s="840"/>
      <c r="AP13" s="426">
        <v>3</v>
      </c>
      <c r="AQ13" s="33" t="s">
        <v>592</v>
      </c>
      <c r="AR13" s="294" t="s">
        <v>141</v>
      </c>
      <c r="AS13" s="30">
        <v>45658</v>
      </c>
      <c r="AT13" s="30">
        <v>46022</v>
      </c>
      <c r="AU13" s="294" t="s">
        <v>593</v>
      </c>
      <c r="AV13" s="15"/>
      <c r="AW13" s="15"/>
    </row>
    <row r="14" spans="1:58" ht="169.9" customHeight="1">
      <c r="A14" s="806" t="s">
        <v>216</v>
      </c>
      <c r="B14" s="779" t="s">
        <v>111</v>
      </c>
      <c r="C14" s="779" t="s">
        <v>92</v>
      </c>
      <c r="D14" s="779" t="s">
        <v>79</v>
      </c>
      <c r="E14" s="779" t="s">
        <v>36</v>
      </c>
      <c r="F14" s="808" t="s">
        <v>594</v>
      </c>
      <c r="G14" s="779" t="s">
        <v>595</v>
      </c>
      <c r="H14" s="779" t="s">
        <v>596</v>
      </c>
      <c r="I14" s="808" t="s">
        <v>597</v>
      </c>
      <c r="J14" s="779" t="s">
        <v>66</v>
      </c>
      <c r="K14" s="779">
        <v>1</v>
      </c>
      <c r="L14" s="783">
        <f>IF(J9="Diaria",+(K9/360),IF(J9="Mensual",+(K9/12),IF(J9="Bimestral",+(K9/6),IF(J9="Trimestral",+(K9/4),IF(J9="Semestral",+(K9/2),IF(J9="Anual",+(K9/1),""))))))</f>
        <v>0.25</v>
      </c>
      <c r="M14" s="779" t="s">
        <v>30</v>
      </c>
      <c r="N14" s="779">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79" t="s">
        <v>64</v>
      </c>
      <c r="P14" s="779">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779" t="s">
        <v>73</v>
      </c>
      <c r="R14" s="779">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71" t="s">
        <v>60</v>
      </c>
      <c r="T14" s="771" t="s">
        <v>45</v>
      </c>
      <c r="U14" s="771">
        <f>+MAX(N14,P14,R14)</f>
        <v>0.6</v>
      </c>
      <c r="V14" s="791" t="str">
        <f>IF(L14&lt;=20%,"Muy baja",IF(L14&lt;=40%,"Baja",IF(L14&lt;=60%,"Media",IF(L14&lt;=80%,"Alta",IF(L14&lt;=100%,"Muy alta",IF(L14&gt;=100%,"Muy alta",""))))))</f>
        <v>Baja</v>
      </c>
      <c r="W14" s="759">
        <f>+IFERROR(VLOOKUP(V14,Fórmula!$F$1:$G$6,2,FALSE),"")</f>
        <v>0.4</v>
      </c>
      <c r="X14" s="775" t="str">
        <f>IF(U14=20%,"Leve",IF(U14=40%,"Menor",IF(U14=60%,"Moderado",IF(U14=80%,"Mayor",IF(U14=100%,"Catastrófico","")))))</f>
        <v>Moderado</v>
      </c>
      <c r="Y14" s="759">
        <f>+IFERROR(VLOOKUP(X14,Fórmula!$H$1:$I$6,2,FALSE),"")</f>
        <v>0.6</v>
      </c>
      <c r="Z14" s="763" t="str">
        <f>+IFERROR(VLOOKUP(V14&amp;X14,Fórmula!$C$2:$D$26,2,FALSE),"")</f>
        <v>Moderado</v>
      </c>
      <c r="AA14" s="759">
        <f>IF(Z14="Bajo",25%,IF(Z14="Moderado",50%,IF(Z14="Alto",75%,IF(Z14="Extremo",100%,""))))</f>
        <v>0.5</v>
      </c>
      <c r="AB14" s="836" t="s">
        <v>598</v>
      </c>
      <c r="AC14" s="57" t="s">
        <v>599</v>
      </c>
      <c r="AD14" s="431" t="s">
        <v>57</v>
      </c>
      <c r="AE14" s="432">
        <f t="shared" si="1"/>
        <v>0.25</v>
      </c>
      <c r="AF14" s="433" t="s">
        <v>214</v>
      </c>
      <c r="AG14" s="432">
        <f t="shared" si="0"/>
        <v>0.15</v>
      </c>
      <c r="AH14" s="432">
        <f t="shared" si="3"/>
        <v>0.4</v>
      </c>
      <c r="AI14" s="433" t="s">
        <v>215</v>
      </c>
      <c r="AJ14" s="423" t="s">
        <v>41</v>
      </c>
      <c r="AK14" s="433" t="s">
        <v>73</v>
      </c>
      <c r="AL14" s="433">
        <f>+AH14*AA14</f>
        <v>0.2</v>
      </c>
      <c r="AM14" s="434">
        <f>+AA14-AL14</f>
        <v>0.3</v>
      </c>
      <c r="AN14" s="838" t="str">
        <f>+IF(C14="Corrupción","Moderado",IF(AM15&lt;=25%,"Bajo",IF(AM15&lt;=50%,"Moderado",IF(AM15&lt;=75%,"Alto",IF(AM15&gt;75%,"Extremo","")))))</f>
        <v>Bajo</v>
      </c>
      <c r="AO14" s="840" t="s">
        <v>59</v>
      </c>
      <c r="AP14" s="435">
        <v>1</v>
      </c>
      <c r="AQ14" s="285" t="s">
        <v>600</v>
      </c>
      <c r="AR14" s="30" t="s">
        <v>141</v>
      </c>
      <c r="AS14" s="30">
        <v>45658</v>
      </c>
      <c r="AT14" s="30">
        <v>46022</v>
      </c>
      <c r="AU14" s="30" t="s">
        <v>601</v>
      </c>
      <c r="AV14" s="15"/>
      <c r="AW14" s="15"/>
    </row>
    <row r="15" spans="1:58" ht="207.75" customHeight="1" thickBot="1">
      <c r="A15" s="842"/>
      <c r="B15" s="780"/>
      <c r="C15" s="780"/>
      <c r="D15" s="780"/>
      <c r="E15" s="780"/>
      <c r="F15" s="843"/>
      <c r="G15" s="780"/>
      <c r="H15" s="780"/>
      <c r="I15" s="843"/>
      <c r="J15" s="780"/>
      <c r="K15" s="780"/>
      <c r="L15" s="784"/>
      <c r="M15" s="780"/>
      <c r="N15" s="780"/>
      <c r="O15" s="780"/>
      <c r="P15" s="780"/>
      <c r="Q15" s="780"/>
      <c r="R15" s="780"/>
      <c r="S15" s="772"/>
      <c r="T15" s="772"/>
      <c r="U15" s="772"/>
      <c r="V15" s="841"/>
      <c r="W15" s="760"/>
      <c r="X15" s="776"/>
      <c r="Y15" s="760"/>
      <c r="Z15" s="764"/>
      <c r="AA15" s="760"/>
      <c r="AB15" s="837"/>
      <c r="AC15" s="28" t="s">
        <v>602</v>
      </c>
      <c r="AD15" s="28" t="s">
        <v>39</v>
      </c>
      <c r="AE15" s="37">
        <f t="shared" si="1"/>
        <v>0.15</v>
      </c>
      <c r="AF15" s="317" t="s">
        <v>214</v>
      </c>
      <c r="AG15" s="37">
        <f t="shared" si="0"/>
        <v>0.15</v>
      </c>
      <c r="AH15" s="37">
        <f t="shared" si="3"/>
        <v>0.3</v>
      </c>
      <c r="AI15" s="317" t="s">
        <v>215</v>
      </c>
      <c r="AJ15" s="281" t="s">
        <v>24</v>
      </c>
      <c r="AK15" s="317" t="s">
        <v>603</v>
      </c>
      <c r="AL15" s="317">
        <f>+AM14*AH15</f>
        <v>0.09</v>
      </c>
      <c r="AM15" s="364">
        <f>+AM14-AL15</f>
        <v>0.21</v>
      </c>
      <c r="AN15" s="839"/>
      <c r="AO15" s="766"/>
      <c r="AP15" s="141">
        <v>2</v>
      </c>
      <c r="AQ15" s="13" t="s">
        <v>604</v>
      </c>
      <c r="AR15" s="112" t="s">
        <v>141</v>
      </c>
      <c r="AS15" s="25">
        <v>45658</v>
      </c>
      <c r="AT15" s="25">
        <v>46022</v>
      </c>
      <c r="AU15" s="112" t="s">
        <v>605</v>
      </c>
      <c r="AV15" s="15"/>
      <c r="AW15" s="15"/>
    </row>
    <row r="16" spans="1:58" ht="247.5" customHeight="1">
      <c r="A16" s="807" t="s">
        <v>51</v>
      </c>
      <c r="B16" s="779" t="s">
        <v>111</v>
      </c>
      <c r="C16" s="795" t="s">
        <v>92</v>
      </c>
      <c r="D16" s="795" t="s">
        <v>79</v>
      </c>
      <c r="E16" s="795" t="s">
        <v>36</v>
      </c>
      <c r="F16" s="875" t="s">
        <v>606</v>
      </c>
      <c r="G16" s="875" t="s">
        <v>607</v>
      </c>
      <c r="H16" s="797" t="s">
        <v>608</v>
      </c>
      <c r="I16" s="876" t="s">
        <v>609</v>
      </c>
      <c r="J16" s="795" t="s">
        <v>95</v>
      </c>
      <c r="K16" s="795">
        <v>0</v>
      </c>
      <c r="L16" s="805">
        <f>IF(J16="Diaria",+(K16/360),IF(J16="Mensual",+(K16/12),IF(J16="Bimestral",+(K16/6),IF(J16="Trimestral",+(K16/4),IF(J16="Semestral",+(K16/2),IF(J16="Anual",+(K16/1),""))))))</f>
        <v>0</v>
      </c>
      <c r="M16" s="795" t="s">
        <v>73</v>
      </c>
      <c r="N16" s="795">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795" t="s">
        <v>64</v>
      </c>
      <c r="P16" s="795">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795" t="s">
        <v>73</v>
      </c>
      <c r="R16" s="795">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90" t="s">
        <v>72</v>
      </c>
      <c r="T16" s="790" t="s">
        <v>45</v>
      </c>
      <c r="U16" s="790">
        <f>+MAX(N16,P16,R16)</f>
        <v>0.6</v>
      </c>
      <c r="V16" s="792" t="s">
        <v>37</v>
      </c>
      <c r="W16" s="793">
        <f>+IFERROR(VLOOKUP(V16,Fórmula!$F$1:$G$6,2,FALSE),"")</f>
        <v>0.4</v>
      </c>
      <c r="X16" s="794" t="str">
        <f>IF(U16=20%,"Leve",IF(U16=40%,"Menor",IF(U16=60%,"Moderado",IF(U16=80%,"Mayor",IF(U16=100%,"Catastrófico","")))))</f>
        <v>Moderado</v>
      </c>
      <c r="Y16" s="793" t="str">
        <f>+IFERROR(VLOOKUP(X16,[2]Fórmula!$H$1:$I$6,2,FALSE),"")</f>
        <v/>
      </c>
      <c r="Z16" s="802" t="str">
        <f>+IFERROR(VLOOKUP(V16&amp;X16,Fórmula!$C$2:$D$26,2,FALSE),"")</f>
        <v>Moderado</v>
      </c>
      <c r="AA16" s="802">
        <f>IF(Z16="Bajo",25%,IF(Z16="Moderado",50%,IF(Z16="Alto",75%,IF(Z16="Extremo",100%,""))))</f>
        <v>0.5</v>
      </c>
      <c r="AB16" s="877" t="s">
        <v>610</v>
      </c>
      <c r="AC16" s="39" t="s">
        <v>611</v>
      </c>
      <c r="AD16" s="48" t="s">
        <v>57</v>
      </c>
      <c r="AE16" s="31">
        <f>IF(AD16="Preventivo",25%,IF(AD16="Detectivo",15%,IF(AD16="Correctivo",10%,"")))</f>
        <v>0.25</v>
      </c>
      <c r="AF16" s="303" t="s">
        <v>214</v>
      </c>
      <c r="AG16" s="31">
        <f>IF(AF16="Manual",15%,IF(AF16="Automático",25%,""))</f>
        <v>0.15</v>
      </c>
      <c r="AH16" s="31">
        <f>+AG16+AE16</f>
        <v>0.4</v>
      </c>
      <c r="AI16" s="303" t="s">
        <v>215</v>
      </c>
      <c r="AJ16" s="291" t="s">
        <v>216</v>
      </c>
      <c r="AK16" s="303" t="s">
        <v>612</v>
      </c>
      <c r="AL16" s="302">
        <f>+AH16*AA16</f>
        <v>0.2</v>
      </c>
      <c r="AM16" s="363">
        <f>+AA16-AL16</f>
        <v>0.3</v>
      </c>
      <c r="AN16" s="878" t="str">
        <f>+IF(C16="Corrupción","Moderado",IF(AM17&lt;=25%,"Bajo",IF(AM17&lt;=50%,"Moderado",IF(AM17&lt;=75%,"Alto",IF(AM17&gt;75%,"Extremo","")))))</f>
        <v>Bajo</v>
      </c>
      <c r="AO16" s="790" t="s">
        <v>59</v>
      </c>
      <c r="AP16" s="303">
        <v>1</v>
      </c>
      <c r="AQ16" s="303" t="s">
        <v>613</v>
      </c>
      <c r="AR16" s="294" t="s">
        <v>141</v>
      </c>
      <c r="AS16" s="30">
        <v>45658</v>
      </c>
      <c r="AT16" s="30">
        <v>45838</v>
      </c>
      <c r="AU16" s="294"/>
      <c r="AV16" s="15"/>
      <c r="AW16" s="15"/>
      <c r="AX16" s="396"/>
      <c r="AY16" s="397"/>
      <c r="AZ16" s="397"/>
      <c r="BA16" s="397"/>
      <c r="BB16" s="396"/>
      <c r="BC16" s="396"/>
      <c r="BD16" s="397"/>
      <c r="BE16" s="397"/>
      <c r="BF16" s="397"/>
    </row>
    <row r="17" spans="1:58" ht="210.75" customHeight="1" thickBot="1">
      <c r="A17" s="807"/>
      <c r="B17" s="780"/>
      <c r="C17" s="795"/>
      <c r="D17" s="795"/>
      <c r="E17" s="795"/>
      <c r="F17" s="875"/>
      <c r="G17" s="875"/>
      <c r="H17" s="797"/>
      <c r="I17" s="876"/>
      <c r="J17" s="795"/>
      <c r="K17" s="795"/>
      <c r="L17" s="805"/>
      <c r="M17" s="795"/>
      <c r="N17" s="795"/>
      <c r="O17" s="795"/>
      <c r="P17" s="795"/>
      <c r="Q17" s="795"/>
      <c r="R17" s="795"/>
      <c r="S17" s="790"/>
      <c r="T17" s="790"/>
      <c r="U17" s="790"/>
      <c r="V17" s="792"/>
      <c r="W17" s="793"/>
      <c r="X17" s="794"/>
      <c r="Y17" s="793"/>
      <c r="Z17" s="802"/>
      <c r="AA17" s="802"/>
      <c r="AB17" s="877"/>
      <c r="AC17" s="48" t="s">
        <v>614</v>
      </c>
      <c r="AD17" s="48" t="s">
        <v>57</v>
      </c>
      <c r="AE17" s="31">
        <f>IF(AD17="Preventivo",25%,IF(AD17="Detectivo",15%,IF(AD17="Correctivo",10%,"")))</f>
        <v>0.25</v>
      </c>
      <c r="AF17" s="303" t="s">
        <v>214</v>
      </c>
      <c r="AG17" s="31">
        <f>IF(AF17="Manual",15%,IF(AF17="Automático",25%,""))</f>
        <v>0.15</v>
      </c>
      <c r="AH17" s="31">
        <f>+AG17+AE17</f>
        <v>0.4</v>
      </c>
      <c r="AI17" s="303" t="s">
        <v>215</v>
      </c>
      <c r="AJ17" s="291" t="s">
        <v>216</v>
      </c>
      <c r="AK17" s="303" t="s">
        <v>612</v>
      </c>
      <c r="AL17" s="317">
        <f>+AM16*AH17</f>
        <v>0.12</v>
      </c>
      <c r="AM17" s="364">
        <f>+AM16-AL17</f>
        <v>0.18</v>
      </c>
      <c r="AN17" s="878"/>
      <c r="AO17" s="790"/>
      <c r="AP17" s="303">
        <v>2</v>
      </c>
      <c r="AQ17" s="303" t="s">
        <v>615</v>
      </c>
      <c r="AR17" s="294" t="s">
        <v>141</v>
      </c>
      <c r="AS17" s="30">
        <v>45658</v>
      </c>
      <c r="AT17" s="30">
        <v>45838</v>
      </c>
      <c r="AU17" s="294"/>
      <c r="AV17" s="15"/>
      <c r="AW17" s="15"/>
      <c r="AX17" s="396"/>
      <c r="AY17" s="397"/>
      <c r="AZ17" s="397"/>
      <c r="BA17" s="397"/>
      <c r="BB17" s="396"/>
      <c r="BC17" s="396"/>
      <c r="BD17" s="397"/>
      <c r="BE17" s="397"/>
      <c r="BF17" s="397"/>
    </row>
    <row r="18" spans="1:58" s="571" customFormat="1" ht="408.6" customHeight="1">
      <c r="A18" s="556" t="s">
        <v>51</v>
      </c>
      <c r="B18" s="29" t="s">
        <v>1180</v>
      </c>
      <c r="C18" s="29" t="s">
        <v>58</v>
      </c>
      <c r="D18" s="29" t="s">
        <v>79</v>
      </c>
      <c r="E18" s="29" t="s">
        <v>80</v>
      </c>
      <c r="F18" s="40" t="s">
        <v>1177</v>
      </c>
      <c r="G18" s="181" t="s">
        <v>532</v>
      </c>
      <c r="H18" s="576" t="s">
        <v>1178</v>
      </c>
      <c r="I18" s="40" t="s">
        <v>1179</v>
      </c>
      <c r="J18" s="557" t="s">
        <v>95</v>
      </c>
      <c r="K18" s="558">
        <v>1</v>
      </c>
      <c r="L18" s="559">
        <f>IF(J18="Diaria",+(K18/360),IF(J18="Mensual",+(K18/12),IF(J18="Bimestral",+(K18/6),IF(J18="Trimestral",+(K18/4),IF(J18="Semestral",+(K18/2),IF(J18="Anual",+(K18/1),""))))))</f>
        <v>0.5</v>
      </c>
      <c r="M18" s="558" t="s">
        <v>47</v>
      </c>
      <c r="N18" s="542">
        <f t="shared" ref="N18" si="7">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0.4</v>
      </c>
      <c r="O18" s="560" t="s">
        <v>76</v>
      </c>
      <c r="P18" s="542" t="str">
        <f t="shared" ref="P18" si="8">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558" t="s">
        <v>73</v>
      </c>
      <c r="R18" s="54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561" t="s">
        <v>60</v>
      </c>
      <c r="T18" s="561" t="s">
        <v>73</v>
      </c>
      <c r="U18" s="562">
        <f>+MAX(N18,P18,R18)</f>
        <v>0.4</v>
      </c>
      <c r="V18" s="563" t="str">
        <f>IF(L18&lt;=20%,"Muy baja",IF(L18&lt;=40%,"Baja",IF(L18&lt;=60%,"Media",IF(L18&lt;=80%,"Alta",IF(L18&lt;=100%,"Muy alta",IF(L18&gt;=100%,"Muy alta",""))))))</f>
        <v>Media</v>
      </c>
      <c r="W18" s="564">
        <f>+IFERROR(VLOOKUP(V18,[3]Fórmula!$F$1:$G$6,2,FALSE),"")</f>
        <v>0.6</v>
      </c>
      <c r="X18" s="565" t="s">
        <v>56</v>
      </c>
      <c r="Y18" s="564">
        <f>+IFERROR(VLOOKUP(X18,[3]Fórmula!$H$1:$I$6,2,FALSE),"")</f>
        <v>0.6</v>
      </c>
      <c r="Z18" s="565" t="str">
        <f>+IFERROR(VLOOKUP(V18&amp;X18,[3]Fórmula!$C$2:$D$26,2,FALSE),"")</f>
        <v>Moderado</v>
      </c>
      <c r="AA18" s="566">
        <f>IF(Z18="Bajo",25%,IF(Z18="Moderado",50%,IF(Z18="Alto",75%,IF(Z18="Extremo",100%,""))))</f>
        <v>0.5</v>
      </c>
      <c r="AB18" s="567"/>
      <c r="AC18" s="557" t="s">
        <v>1224</v>
      </c>
      <c r="AD18" s="40" t="s">
        <v>57</v>
      </c>
      <c r="AE18" s="543">
        <f t="shared" ref="AE18" si="9">IF(AD18="Preventivo",25%,IF(AD18="Detectivo",15%,IF(AD18="Correctivo",10%,"")))</f>
        <v>0.25</v>
      </c>
      <c r="AF18" s="40" t="s">
        <v>214</v>
      </c>
      <c r="AG18" s="543">
        <f t="shared" ref="AG18" si="10">IF(AF18="Manual",15%,IF(AF18="Automático",25%,""))</f>
        <v>0.15</v>
      </c>
      <c r="AH18" s="543">
        <f t="shared" ref="AH18" si="11">+AG18+AE18</f>
        <v>0.4</v>
      </c>
      <c r="AI18" s="40" t="s">
        <v>215</v>
      </c>
      <c r="AJ18" s="40" t="s">
        <v>24</v>
      </c>
      <c r="AK18" s="40" t="s">
        <v>1225</v>
      </c>
      <c r="AL18" s="29">
        <f>+AA18*AH18</f>
        <v>0.2</v>
      </c>
      <c r="AM18" s="568">
        <f>+AA18-AL18</f>
        <v>0.3</v>
      </c>
      <c r="AN18" s="569" t="str">
        <f>IF(AM18&lt;=25%,"Bajo",IF(AM18&lt;=50%,"Moderado",IF(AM18&lt;=75%,"Alto",IF(AM18&gt;75%,"Extremo",""))))</f>
        <v>Moderado</v>
      </c>
      <c r="AO18" s="570" t="s">
        <v>59</v>
      </c>
      <c r="AP18" s="181"/>
      <c r="AQ18" s="46"/>
      <c r="AR18" s="572"/>
      <c r="AS18" s="572"/>
      <c r="AT18" s="46"/>
      <c r="AU18" s="573"/>
      <c r="AV18" s="15"/>
      <c r="AW18" s="15"/>
    </row>
    <row r="19" spans="1:58" ht="290.25" customHeight="1">
      <c r="A19" s="591" t="s">
        <v>216</v>
      </c>
      <c r="B19" s="346" t="s">
        <v>29</v>
      </c>
      <c r="C19" s="346" t="s">
        <v>92</v>
      </c>
      <c r="D19" s="346" t="s">
        <v>79</v>
      </c>
      <c r="E19" s="346" t="s">
        <v>36</v>
      </c>
      <c r="F19" s="348" t="s">
        <v>1252</v>
      </c>
      <c r="G19" s="346" t="s">
        <v>1214</v>
      </c>
      <c r="H19" s="592" t="s">
        <v>824</v>
      </c>
      <c r="I19" s="348" t="s">
        <v>825</v>
      </c>
      <c r="J19" s="346" t="s">
        <v>66</v>
      </c>
      <c r="K19" s="346">
        <v>1</v>
      </c>
      <c r="L19" s="587">
        <f>IF(J19="Diaria",+(K19/360),IF(J19="Mensual",+(K19/12),IF(J19="Bimestral",+(K19/6),IF(J19="Trimestral",+(K19/4),IF(J19="Semestral",+(K19/2),IF(J19="Anual",+(K19/1),""))))))</f>
        <v>8.3333333333333329E-2</v>
      </c>
      <c r="M19" s="346" t="s">
        <v>73</v>
      </c>
      <c r="N19" s="346">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346" t="s">
        <v>31</v>
      </c>
      <c r="P19" s="34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46" t="s">
        <v>73</v>
      </c>
      <c r="R19" s="34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586" t="s">
        <v>60</v>
      </c>
      <c r="T19" s="586" t="s">
        <v>45</v>
      </c>
      <c r="U19" s="586">
        <f>+MAX(N19,P19,R19)</f>
        <v>0.2</v>
      </c>
      <c r="V19" s="588" t="str">
        <f>IF(L19&lt;=20%,"Muy baja",IF(L19&lt;=40%,"Baja",IF(L19&lt;=60%,"Media",IF(L19&lt;=80%,"Alta",IF(L19&lt;=100%,"Muy alta",IF(L19&gt;=100%,"Muy alta",""))))))</f>
        <v>Muy baja</v>
      </c>
      <c r="W19" s="590">
        <f>+IFERROR(VLOOKUP(V19,Fórmula!$F$1:$G$6,2,FALSE),"")</f>
        <v>0.2</v>
      </c>
      <c r="X19" s="588" t="str">
        <f>IF(U19=20%,"Leve",IF(U19=40%,"Menor",IF(U19=60%,"Moderado",IF(U19=80%,"Mayor",IF(U19=100%,"Catastrófico","")))))</f>
        <v>Leve</v>
      </c>
      <c r="Y19" s="590">
        <f>+IFERROR(VLOOKUP(X19,Fórmula!$H$1:$I$6,2,FALSE),"")</f>
        <v>0.2</v>
      </c>
      <c r="Z19" s="350" t="str">
        <f>+IFERROR(VLOOKUP(V19&amp;X19,Fórmula!$C$2:$D$26,2,FALSE),"")</f>
        <v>Bajo</v>
      </c>
      <c r="AA19" s="594">
        <f>IF(Z19="Bajo",25%,IF(Z19="Moderado",50%,IF(Z19="Alto",75%,IF(Z19="Extremo",100%,""))))</f>
        <v>0.25</v>
      </c>
      <c r="AB19" s="593" t="s">
        <v>826</v>
      </c>
      <c r="AC19" s="400" t="s">
        <v>1254</v>
      </c>
      <c r="AD19" s="71" t="s">
        <v>57</v>
      </c>
      <c r="AE19" s="72">
        <f>IF(AD19="Preventivo",25%,IF(AD19="Detectivo",15%,IF(AD19="Correctivo",10%,"")))</f>
        <v>0.25</v>
      </c>
      <c r="AF19" s="348" t="s">
        <v>729</v>
      </c>
      <c r="AG19" s="72">
        <f>IF(AF19="Manual",15%,IF(AF19="Automático",25%,""))</f>
        <v>0.25</v>
      </c>
      <c r="AH19" s="72">
        <f>+AG19+AE19</f>
        <v>0.5</v>
      </c>
      <c r="AI19" s="40" t="s">
        <v>215</v>
      </c>
      <c r="AJ19" s="346" t="s">
        <v>24</v>
      </c>
      <c r="AK19" s="348" t="s">
        <v>827</v>
      </c>
      <c r="AL19" s="73" t="e">
        <f>+AA19-AK19</f>
        <v>#VALUE!</v>
      </c>
      <c r="AM19" s="350" t="e">
        <f>+IF(C19="Corrupción","Moderado",IF(#REF!&lt;=25%,"Bajo",IF(#REF!&lt;=50%,"Moderado",IF(#REF!&lt;=75%,"Alto",IF(#REF!&gt;75%,"Extremo","")))))</f>
        <v>#REF!</v>
      </c>
      <c r="AN19" s="382" t="s">
        <v>168</v>
      </c>
      <c r="AO19" s="589" t="s">
        <v>59</v>
      </c>
      <c r="AP19" s="93"/>
      <c r="AQ19" s="291"/>
      <c r="AR19" s="36"/>
      <c r="AS19" s="36"/>
      <c r="AT19" s="294"/>
      <c r="AU19" s="34"/>
    </row>
    <row r="20" spans="1:58" ht="15" customHeight="1">
      <c r="AV20" s="15"/>
      <c r="AW20" s="15"/>
    </row>
    <row r="21" spans="1:58" ht="15" customHeight="1">
      <c r="AV21" s="15"/>
      <c r="AW21" s="15"/>
    </row>
    <row r="22" spans="1:58" ht="15" customHeight="1">
      <c r="AV22" s="15"/>
      <c r="AW22" s="15"/>
    </row>
    <row r="23" spans="1:58" ht="15" customHeight="1">
      <c r="AV23" s="15"/>
      <c r="AW23" s="15"/>
    </row>
    <row r="24" spans="1:58" ht="15" customHeight="1">
      <c r="AV24" s="15"/>
      <c r="AW24" s="15"/>
    </row>
    <row r="25" spans="1:58" ht="15" customHeight="1">
      <c r="AV25" s="15"/>
      <c r="AW25" s="15"/>
    </row>
    <row r="26" spans="1:58" ht="15" customHeight="1">
      <c r="AV26" s="15"/>
      <c r="AW26" s="15"/>
    </row>
    <row r="27" spans="1:58" ht="15" customHeight="1">
      <c r="AV27" s="15"/>
      <c r="AW27" s="15"/>
    </row>
    <row r="28" spans="1:58" ht="15" customHeight="1">
      <c r="AV28" s="15"/>
      <c r="AW28" s="15"/>
    </row>
    <row r="29" spans="1:58" ht="15" customHeight="1">
      <c r="AV29" s="15"/>
      <c r="AW29" s="15"/>
    </row>
  </sheetData>
  <sheetProtection formatCells="0" formatColumns="0" formatRows="0"/>
  <autoFilter ref="A1:AU15">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autoFilter>
  <mergeCells count="199">
    <mergeCell ref="A1:AU1"/>
    <mergeCell ref="A2:T3"/>
    <mergeCell ref="U2:AB3"/>
    <mergeCell ref="AC2:AK2"/>
    <mergeCell ref="AM2:AO2"/>
    <mergeCell ref="AP2:AW2"/>
    <mergeCell ref="AC3:AC4"/>
    <mergeCell ref="AD3:AG3"/>
    <mergeCell ref="AH3:AH4"/>
    <mergeCell ref="AI3:AK3"/>
    <mergeCell ref="AL3:AN4"/>
    <mergeCell ref="AO3:AO4"/>
    <mergeCell ref="AP3:AQ4"/>
    <mergeCell ref="AR3:AR4"/>
    <mergeCell ref="AS3:AS4"/>
    <mergeCell ref="AT3:AT4"/>
    <mergeCell ref="AU3:AU4"/>
    <mergeCell ref="G4:H4"/>
    <mergeCell ref="AJ4:AK4"/>
    <mergeCell ref="AB16:AB17"/>
    <mergeCell ref="AN16:AN17"/>
    <mergeCell ref="AO16:AO17"/>
    <mergeCell ref="S16:S17"/>
    <mergeCell ref="T16:T17"/>
    <mergeCell ref="U16:U17"/>
    <mergeCell ref="V16:V17"/>
    <mergeCell ref="W16:W17"/>
    <mergeCell ref="X16:X17"/>
    <mergeCell ref="Y16:Y17"/>
    <mergeCell ref="Z16:Z17"/>
    <mergeCell ref="AA16:AA17"/>
    <mergeCell ref="J16:J17"/>
    <mergeCell ref="K16:K17"/>
    <mergeCell ref="L16:L17"/>
    <mergeCell ref="M16:M17"/>
    <mergeCell ref="N16:N17"/>
    <mergeCell ref="O16:O17"/>
    <mergeCell ref="P16:P17"/>
    <mergeCell ref="Q16:Q17"/>
    <mergeCell ref="R16:R17"/>
    <mergeCell ref="A16:A17"/>
    <mergeCell ref="B16:B17"/>
    <mergeCell ref="C16:C17"/>
    <mergeCell ref="D16:D17"/>
    <mergeCell ref="E16:E17"/>
    <mergeCell ref="F16:F17"/>
    <mergeCell ref="G16:G17"/>
    <mergeCell ref="H16:H17"/>
    <mergeCell ref="I16:I17"/>
    <mergeCell ref="AB11:AB13"/>
    <mergeCell ref="AN11:AN13"/>
    <mergeCell ref="AO11:AO13"/>
    <mergeCell ref="N11:N12"/>
    <mergeCell ref="P11:P12"/>
    <mergeCell ref="R11:R12"/>
    <mergeCell ref="J11:J13"/>
    <mergeCell ref="K11:K13"/>
    <mergeCell ref="L11:L13"/>
    <mergeCell ref="M11:M13"/>
    <mergeCell ref="O11:O13"/>
    <mergeCell ref="Q11:Q13"/>
    <mergeCell ref="U11:U12"/>
    <mergeCell ref="W11:W12"/>
    <mergeCell ref="Y11:Y12"/>
    <mergeCell ref="AA11:AA12"/>
    <mergeCell ref="S11:S13"/>
    <mergeCell ref="T11:T13"/>
    <mergeCell ref="V11:V13"/>
    <mergeCell ref="X11:X13"/>
    <mergeCell ref="Z11:Z13"/>
    <mergeCell ref="A11:A13"/>
    <mergeCell ref="B11:B13"/>
    <mergeCell ref="C11:C13"/>
    <mergeCell ref="D11:D13"/>
    <mergeCell ref="E11:E13"/>
    <mergeCell ref="F11:F13"/>
    <mergeCell ref="G11:G13"/>
    <mergeCell ref="H11:H13"/>
    <mergeCell ref="I11:I13"/>
    <mergeCell ref="A7:A8"/>
    <mergeCell ref="B7:B8"/>
    <mergeCell ref="C7:C8"/>
    <mergeCell ref="F7:F8"/>
    <mergeCell ref="G7:G8"/>
    <mergeCell ref="H7:H8"/>
    <mergeCell ref="A5:A6"/>
    <mergeCell ref="B5:B6"/>
    <mergeCell ref="C5:C6"/>
    <mergeCell ref="F5:F6"/>
    <mergeCell ref="G5:G6"/>
    <mergeCell ref="D7:D8"/>
    <mergeCell ref="E5:E6"/>
    <mergeCell ref="E7:E8"/>
    <mergeCell ref="D5:D6"/>
    <mergeCell ref="H5:H6"/>
    <mergeCell ref="I7:I8"/>
    <mergeCell ref="T5:T6"/>
    <mergeCell ref="L7:L8"/>
    <mergeCell ref="P7:P8"/>
    <mergeCell ref="W5:W6"/>
    <mergeCell ref="I5:I6"/>
    <mergeCell ref="V5:V6"/>
    <mergeCell ref="U5:U6"/>
    <mergeCell ref="O5:O6"/>
    <mergeCell ref="Q5:Q6"/>
    <mergeCell ref="N5:N6"/>
    <mergeCell ref="P5:P6"/>
    <mergeCell ref="S5:S6"/>
    <mergeCell ref="AO7:AO8"/>
    <mergeCell ref="AN7:AN8"/>
    <mergeCell ref="AN5:AN6"/>
    <mergeCell ref="AO5:AO6"/>
    <mergeCell ref="U7:U8"/>
    <mergeCell ref="L5:L6"/>
    <mergeCell ref="K5:K6"/>
    <mergeCell ref="J7:J8"/>
    <mergeCell ref="K7:K8"/>
    <mergeCell ref="AA7:AA8"/>
    <mergeCell ref="Z7:Z8"/>
    <mergeCell ref="Z5:Z6"/>
    <mergeCell ref="AB5:AB6"/>
    <mergeCell ref="AB7:AB8"/>
    <mergeCell ref="Y5:Y6"/>
    <mergeCell ref="J5:J6"/>
    <mergeCell ref="Y7:Y8"/>
    <mergeCell ref="AA5:AA6"/>
    <mergeCell ref="V7:V8"/>
    <mergeCell ref="X5:X6"/>
    <mergeCell ref="X7:X8"/>
    <mergeCell ref="W7:W8"/>
    <mergeCell ref="S9:S10"/>
    <mergeCell ref="T9:T10"/>
    <mergeCell ref="U9:U10"/>
    <mergeCell ref="Q7:Q8"/>
    <mergeCell ref="R7:R8"/>
    <mergeCell ref="M7:M8"/>
    <mergeCell ref="N7:N8"/>
    <mergeCell ref="O7:O8"/>
    <mergeCell ref="R5:R6"/>
    <mergeCell ref="S7:S8"/>
    <mergeCell ref="T7:T8"/>
    <mergeCell ref="M5:M6"/>
    <mergeCell ref="J9:J10"/>
    <mergeCell ref="K9:K10"/>
    <mergeCell ref="L9:L10"/>
    <mergeCell ref="M9:M10"/>
    <mergeCell ref="N9:N10"/>
    <mergeCell ref="O9:O10"/>
    <mergeCell ref="P9:P10"/>
    <mergeCell ref="Q9:Q10"/>
    <mergeCell ref="R9:R10"/>
    <mergeCell ref="A9:A10"/>
    <mergeCell ref="B9:B10"/>
    <mergeCell ref="C9:C10"/>
    <mergeCell ref="D9:D10"/>
    <mergeCell ref="E9:E10"/>
    <mergeCell ref="F9:F10"/>
    <mergeCell ref="G9:G10"/>
    <mergeCell ref="H9:H10"/>
    <mergeCell ref="I9:I10"/>
    <mergeCell ref="V9:V10"/>
    <mergeCell ref="W9:W10"/>
    <mergeCell ref="X9:X10"/>
    <mergeCell ref="Y9:Y10"/>
    <mergeCell ref="Z9:Z10"/>
    <mergeCell ref="AA9:AA10"/>
    <mergeCell ref="AB9:AB10"/>
    <mergeCell ref="AN9:AN10"/>
    <mergeCell ref="AO9:AO10"/>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AB14:AB15"/>
    <mergeCell ref="AN14:AN15"/>
    <mergeCell ref="AO14:AO15"/>
    <mergeCell ref="S14:S15"/>
    <mergeCell ref="T14:T15"/>
    <mergeCell ref="U14:U15"/>
    <mergeCell ref="V14:V15"/>
    <mergeCell ref="W14:W15"/>
    <mergeCell ref="X14:X15"/>
    <mergeCell ref="Y14:Y15"/>
    <mergeCell ref="Z14:Z15"/>
    <mergeCell ref="AA14:AA15"/>
  </mergeCells>
  <conditionalFormatting sqref="AC16">
    <cfRule type="containsText" dxfId="905" priority="39" operator="containsText" text="ALTA">
      <formula>NOT(ISERROR(SEARCH("ALTA",AC16)))</formula>
    </cfRule>
    <cfRule type="containsText" dxfId="904" priority="38" operator="containsText" text="MEDIA">
      <formula>NOT(ISERROR(SEARCH("MEDIA",AC16)))</formula>
    </cfRule>
    <cfRule type="containsText" dxfId="903" priority="37" operator="containsText" text="BAJA">
      <formula>NOT(ISERROR(SEARCH("BAJA",AC16)))</formula>
    </cfRule>
  </conditionalFormatting>
  <conditionalFormatting sqref="AC7:AK7 AL12:AM13">
    <cfRule type="containsText" dxfId="902" priority="1389" operator="containsText" text="ALTA">
      <formula>NOT(ISERROR(SEARCH("ALTA",AC7)))</formula>
    </cfRule>
    <cfRule type="containsText" dxfId="901" priority="1388" operator="containsText" text="MEDIA">
      <formula>NOT(ISERROR(SEARCH("MEDIA",AC7)))</formula>
    </cfRule>
  </conditionalFormatting>
  <conditionalFormatting sqref="AI5:AI15 AL6:AM10">
    <cfRule type="containsText" dxfId="900" priority="21" operator="containsText" text="BAJA">
      <formula>NOT(ISERROR(SEARCH("BAJA",AI5)))</formula>
    </cfRule>
    <cfRule type="containsText" dxfId="899" priority="22" operator="containsText" text="MEDIA">
      <formula>NOT(ISERROR(SEARCH("MEDIA",AI5)))</formula>
    </cfRule>
    <cfRule type="containsText" dxfId="898" priority="23" operator="containsText" text="ALTA">
      <formula>NOT(ISERROR(SEARCH("ALTA",AI5)))</formula>
    </cfRule>
  </conditionalFormatting>
  <conditionalFormatting sqref="AI18:AI19">
    <cfRule type="containsText" dxfId="897" priority="8" operator="containsText" text="BAJA">
      <formula>NOT(ISERROR(SEARCH("BAJA",AI18)))</formula>
    </cfRule>
    <cfRule type="containsText" dxfId="896" priority="9" operator="containsText" text="MEDIA">
      <formula>NOT(ISERROR(SEARCH("MEDIA",AI18)))</formula>
    </cfRule>
    <cfRule type="containsText" dxfId="895" priority="10" operator="containsText" text="ALTA">
      <formula>NOT(ISERROR(SEARCH("ALTA",AI18)))</formula>
    </cfRule>
  </conditionalFormatting>
  <conditionalFormatting sqref="AI16:AK17">
    <cfRule type="containsText" dxfId="894" priority="47" operator="containsText" text="MEDIA">
      <formula>NOT(ISERROR(SEARCH("MEDIA",AI16)))</formula>
    </cfRule>
    <cfRule type="containsText" dxfId="893" priority="46" operator="containsText" text="BAJA">
      <formula>NOT(ISERROR(SEARCH("BAJA",AI16)))</formula>
    </cfRule>
    <cfRule type="containsText" dxfId="892" priority="48" operator="containsText" text="ALTA">
      <formula>NOT(ISERROR(SEARCH("ALTA",AI16)))</formula>
    </cfRule>
  </conditionalFormatting>
  <conditionalFormatting sqref="AL11:AL17">
    <cfRule type="containsText" dxfId="891" priority="187" operator="containsText" text="BAJA">
      <formula>NOT(ISERROR(SEARCH("BAJA",AL11)))</formula>
    </cfRule>
    <cfRule type="containsText" dxfId="890" priority="189" operator="containsText" text="ALTA">
      <formula>NOT(ISERROR(SEARCH("ALTA",AL11)))</formula>
    </cfRule>
    <cfRule type="containsText" dxfId="889" priority="188" operator="containsText" text="MEDIA">
      <formula>NOT(ISERROR(SEARCH("MEDIA",AL11)))</formula>
    </cfRule>
  </conditionalFormatting>
  <conditionalFormatting sqref="AL19">
    <cfRule type="cellIs" dxfId="888" priority="1" operator="greaterThan">
      <formula>75%</formula>
    </cfRule>
    <cfRule type="cellIs" dxfId="887" priority="2" operator="between">
      <formula>51%</formula>
      <formula>75%</formula>
    </cfRule>
    <cfRule type="cellIs" dxfId="886" priority="3" operator="between">
      <formula>26%</formula>
      <formula>50%</formula>
    </cfRule>
    <cfRule type="cellIs" dxfId="885" priority="4" operator="between">
      <formula>0%</formula>
      <formula>25%</formula>
    </cfRule>
    <cfRule type="containsText" dxfId="884" priority="5" operator="containsText" text="BAJA">
      <formula>NOT(ISERROR(SEARCH("BAJA",AL19)))</formula>
    </cfRule>
    <cfRule type="containsText" dxfId="883" priority="6" operator="containsText" text="MEDIA">
      <formula>NOT(ISERROR(SEARCH("MEDIA",AL19)))</formula>
    </cfRule>
    <cfRule type="containsText" dxfId="882" priority="7" operator="containsText" text="ALTA">
      <formula>NOT(ISERROR(SEARCH("ALTA",AL19)))</formula>
    </cfRule>
  </conditionalFormatting>
  <conditionalFormatting sqref="AL5:AM5">
    <cfRule type="cellIs" dxfId="881" priority="1268" operator="between">
      <formula>0%</formula>
      <formula>25%</formula>
    </cfRule>
    <cfRule type="cellIs" dxfId="880" priority="1265" operator="greaterThan">
      <formula>75%</formula>
    </cfRule>
    <cfRule type="cellIs" dxfId="879" priority="1266" operator="between">
      <formula>51%</formula>
      <formula>75%</formula>
    </cfRule>
    <cfRule type="cellIs" dxfId="878" priority="1267" operator="between">
      <formula>26%</formula>
      <formula>50%</formula>
    </cfRule>
    <cfRule type="containsText" dxfId="877" priority="1980" operator="containsText" text="ALTA">
      <formula>NOT(ISERROR(SEARCH("ALTA",AL5)))</formula>
    </cfRule>
    <cfRule type="containsText" dxfId="876" priority="1978" operator="containsText" text="BAJA">
      <formula>NOT(ISERROR(SEARCH("BAJA",AL5)))</formula>
    </cfRule>
    <cfRule type="containsText" dxfId="875" priority="1979" operator="containsText" text="MEDIA">
      <formula>NOT(ISERROR(SEARCH("MEDIA",AL5)))</formula>
    </cfRule>
  </conditionalFormatting>
  <conditionalFormatting sqref="AL12:AM13 AC7:AK7">
    <cfRule type="containsText" dxfId="874" priority="1387" operator="containsText" text="BAJA">
      <formula>NOT(ISERROR(SEARCH("BAJA",AC7)))</formula>
    </cfRule>
  </conditionalFormatting>
  <conditionalFormatting sqref="AL18:AM18">
    <cfRule type="cellIs" dxfId="873" priority="11" operator="greaterThan">
      <formula>75%</formula>
    </cfRule>
    <cfRule type="cellIs" dxfId="872" priority="12" operator="between">
      <formula>51%</formula>
      <formula>75%</formula>
    </cfRule>
    <cfRule type="cellIs" dxfId="871" priority="13" operator="between">
      <formula>26%</formula>
      <formula>50%</formula>
    </cfRule>
    <cfRule type="containsText" dxfId="870" priority="17" operator="containsText" text="ALTA">
      <formula>NOT(ISERROR(SEARCH("ALTA",AL18)))</formula>
    </cfRule>
    <cfRule type="containsText" dxfId="869" priority="16" operator="containsText" text="MEDIA">
      <formula>NOT(ISERROR(SEARCH("MEDIA",AL18)))</formula>
    </cfRule>
    <cfRule type="containsText" dxfId="868" priority="15" operator="containsText" text="BAJA">
      <formula>NOT(ISERROR(SEARCH("BAJA",AL18)))</formula>
    </cfRule>
    <cfRule type="cellIs" dxfId="867" priority="14" operator="between">
      <formula>0%</formula>
      <formula>25%</formula>
    </cfRule>
  </conditionalFormatting>
  <conditionalFormatting sqref="AM6:AM17">
    <cfRule type="cellIs" dxfId="866" priority="26" operator="between">
      <formula>26%</formula>
      <formula>50%</formula>
    </cfRule>
    <cfRule type="cellIs" dxfId="865" priority="25" operator="between">
      <formula>51%</formula>
      <formula>75%</formula>
    </cfRule>
    <cfRule type="cellIs" dxfId="864" priority="24" operator="greaterThan">
      <formula>75%</formula>
    </cfRule>
    <cfRule type="cellIs" dxfId="863" priority="27" operator="between">
      <formula>0%</formula>
      <formula>25%</formula>
    </cfRule>
  </conditionalFormatting>
  <conditionalFormatting sqref="AM11">
    <cfRule type="containsText" dxfId="862" priority="396" operator="containsText" text="MEDIA">
      <formula>NOT(ISERROR(SEARCH("MEDIA",AM11)))</formula>
    </cfRule>
    <cfRule type="containsText" dxfId="861" priority="397" operator="containsText" text="ALTA">
      <formula>NOT(ISERROR(SEARCH("ALTA",AM11)))</formula>
    </cfRule>
    <cfRule type="containsText" dxfId="860" priority="395" operator="containsText" text="BAJA">
      <formula>NOT(ISERROR(SEARCH("BAJA",AM11)))</formula>
    </cfRule>
  </conditionalFormatting>
  <conditionalFormatting sqref="AM14:AM17">
    <cfRule type="containsText" dxfId="859" priority="177" operator="containsText" text="BAJA">
      <formula>NOT(ISERROR(SEARCH("BAJA",AM14)))</formula>
    </cfRule>
    <cfRule type="containsText" dxfId="858" priority="178" operator="containsText" text="MEDIA">
      <formula>NOT(ISERROR(SEARCH("MEDIA",AM14)))</formula>
    </cfRule>
    <cfRule type="containsText" dxfId="857" priority="179" operator="containsText" text="ALTA">
      <formula>NOT(ISERROR(SEARCH("ALTA",AM14)))</formula>
    </cfRule>
  </conditionalFormatting>
  <conditionalFormatting sqref="AP16:AQ17">
    <cfRule type="containsText" dxfId="856" priority="20" operator="containsText" text="ALTA">
      <formula>NOT(ISERROR(SEARCH("ALTA",AP16)))</formula>
    </cfRule>
    <cfRule type="containsText" dxfId="855" priority="19" operator="containsText" text="MEDIA">
      <formula>NOT(ISERROR(SEARCH("MEDIA",AP16)))</formula>
    </cfRule>
    <cfRule type="containsText" dxfId="854" priority="18" operator="containsText" text="BAJA">
      <formula>NOT(ISERROR(SEARCH("BAJA",AP16)))</formula>
    </cfRule>
  </conditionalFormatting>
  <dataValidations count="3">
    <dataValidation type="list" allowBlank="1" showInputMessage="1" showErrorMessage="1" sqref="AJ16:AJ17 A5:A11 A14:A16 A18:A19">
      <formula1>"SI,NO"</formula1>
    </dataValidation>
    <dataValidation type="list" allowBlank="1" showInputMessage="1" showErrorMessage="1" sqref="AI5:AI19">
      <formula1>"Confiable,No confiable"</formula1>
    </dataValidation>
    <dataValidation type="list" allowBlank="1" showInputMessage="1" showErrorMessage="1" sqref="AF5:AF19">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Listas!$J$2:$J$6</xm:f>
          </x14:formula1>
          <xm:sqref>AO5:AO7 AO9:AO11 AO14:AO16 AO19</xm:sqref>
        </x14:dataValidation>
        <x14:dataValidation type="list" allowBlank="1" showInputMessage="1" showErrorMessage="1">
          <x14:formula1>
            <xm:f>Listas!$N$2:$N$7</xm:f>
          </x14:formula1>
          <xm:sqref>M5:M7 M9:M11 M14:M15 M19</xm:sqref>
        </x14:dataValidation>
        <x14:dataValidation type="list" allowBlank="1" showInputMessage="1" showErrorMessage="1">
          <x14:formula1>
            <xm:f>Listas!$O$2:$O$7</xm:f>
          </x14:formula1>
          <xm:sqref>O5:O7 O9:O11 O14:O15 O19</xm:sqref>
        </x14:dataValidation>
        <x14:dataValidation type="list" allowBlank="1" showInputMessage="1" showErrorMessage="1">
          <x14:formula1>
            <xm:f>Listas!$P$2:$P$7</xm:f>
          </x14:formula1>
          <xm:sqref>Q5:Q7 Q9:Q11 Q14:Q15 Q19</xm:sqref>
        </x14:dataValidation>
        <x14:dataValidation type="list" allowBlank="1" showInputMessage="1" showErrorMessage="1">
          <x14:formula1>
            <xm:f>Listas!$Q$2:$Q$8</xm:f>
          </x14:formula1>
          <xm:sqref>J5:J7 J9:J11 J14:J15 J19</xm:sqref>
        </x14:dataValidation>
        <x14:dataValidation type="list" allowBlank="1" showInputMessage="1" showErrorMessage="1">
          <x14:formula1>
            <xm:f>Listas!$F$2:$F$4</xm:f>
          </x14:formula1>
          <xm:sqref>AD5:AD15 AD19</xm:sqref>
        </x14:dataValidation>
        <x14:dataValidation type="list" allowBlank="1" showInputMessage="1" showErrorMessage="1">
          <x14:formula1>
            <xm:f>Listas!$C$2:$C$8</xm:f>
          </x14:formula1>
          <xm:sqref>E5:E11 E14:E15 E19</xm:sqref>
        </x14:dataValidation>
        <x14:dataValidation type="list" allowBlank="1" showInputMessage="1" showErrorMessage="1">
          <x14:formula1>
            <xm:f>Listas!$H$2:$H$3</xm:f>
          </x14:formula1>
          <xm:sqref>AJ5:AJ15 AJ19</xm:sqref>
        </x14:dataValidation>
        <x14:dataValidation type="list" allowBlank="1" showInputMessage="1" showErrorMessage="1">
          <x14:formula1>
            <xm:f>Listas!$B$2:$B$7</xm:f>
          </x14:formula1>
          <xm:sqref>D5:D11 D14:D15 D19</xm:sqref>
        </x14:dataValidation>
        <x14:dataValidation type="list" allowBlank="1" showInputMessage="1" showErrorMessage="1">
          <x14:formula1>
            <xm:f>Listas!$G$2:$G$11</xm:f>
          </x14:formula1>
          <xm:sqref>C5:C11 C14:C15 C19</xm:sqref>
        </x14:dataValidation>
        <x14:dataValidation type="list" allowBlank="1" showInputMessage="1" showErrorMessage="1">
          <x14:formula1>
            <xm:f>Listas!$L$2:$L$5</xm:f>
          </x14:formula1>
          <xm:sqref>T5:T11 T14:T15 T19</xm:sqref>
        </x14:dataValidation>
        <x14:dataValidation type="list" allowBlank="1" showInputMessage="1" showErrorMessage="1">
          <x14:formula1>
            <xm:f>Listas!$K$2:$K$6</xm:f>
          </x14:formula1>
          <xm:sqref>S5:S11 S14:S15</xm:sqref>
        </x14:dataValidation>
        <x14:dataValidation type="list" allowBlank="1" showInputMessage="1" showErrorMessage="1">
          <x14:formula1>
            <xm:f>Listas!$M$2:$M$15</xm:f>
          </x14:formula1>
          <xm:sqref>B5:B11 B14:B17 B19</xm:sqref>
        </x14:dataValidation>
        <x14:dataValidation type="list" allowBlank="1" showInputMessage="1" showErrorMessage="1">
          <x14:formula1>
            <xm:f>Listas!$K$2:$K$5</xm:f>
          </x14:formula1>
          <xm:sqref>S19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
  <sheetViews>
    <sheetView topLeftCell="D1" zoomScale="58" zoomScaleNormal="100" workbookViewId="0">
      <pane ySplit="3" topLeftCell="A9" activePane="bottomLeft" state="frozen"/>
      <selection activeCell="I4" sqref="I4:I5"/>
      <selection pane="bottomLeft" activeCell="D9" sqref="D9:D10"/>
    </sheetView>
  </sheetViews>
  <sheetFormatPr baseColWidth="10" defaultColWidth="11.42578125" defaultRowHeight="35.25" customHeight="1"/>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8.42578125" style="2" customWidth="1"/>
    <col min="9" max="9" width="43.28515625" style="2" customWidth="1"/>
    <col min="10" max="10" width="16.140625" style="2"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hidden="1" customWidth="1"/>
    <col min="26" max="26" width="5.7109375" style="21" hidden="1" customWidth="1"/>
    <col min="27" max="27" width="16.85546875" style="2" hidden="1" customWidth="1"/>
    <col min="28" max="28" width="5.42578125" style="2" hidden="1" customWidth="1"/>
    <col min="29" max="29" width="51.42578125" style="2" customWidth="1"/>
    <col min="30" max="30" width="56.5703125" style="2" customWidth="1"/>
    <col min="31" max="31" width="21"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hidden="1"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45" width="20.140625" style="1" bestFit="1" customWidth="1"/>
    <col min="46" max="46" width="24.5703125" style="1" bestFit="1" customWidth="1"/>
    <col min="47" max="211" width="11.42578125" style="1"/>
    <col min="212" max="212" width="21.85546875" style="1" customWidth="1"/>
    <col min="213" max="213" width="13.85546875" style="1" customWidth="1"/>
    <col min="214" max="214" width="38.7109375" style="1" customWidth="1"/>
    <col min="215" max="215" width="3" style="1" bestFit="1" customWidth="1"/>
    <col min="216" max="216" width="32.28515625" style="1" customWidth="1"/>
    <col min="217" max="217" width="46.28515625" style="1" customWidth="1"/>
    <col min="218" max="218" width="19" style="1" customWidth="1"/>
    <col min="219" max="219" width="0" style="1" hidden="1" customWidth="1"/>
    <col min="220" max="220" width="17.7109375" style="1" customWidth="1"/>
    <col min="221" max="221" width="0" style="1" hidden="1" customWidth="1"/>
    <col min="222" max="222" width="22.28515625" style="1" customWidth="1"/>
    <col min="223" max="223" width="5.28515625" style="1" customWidth="1"/>
    <col min="224" max="224" width="36.28515625" style="1" customWidth="1"/>
    <col min="225" max="225" width="5.7109375" style="1" customWidth="1"/>
    <col min="226" max="226" width="0" style="1" hidden="1" customWidth="1"/>
    <col min="227" max="227" width="20.7109375" style="1" customWidth="1"/>
    <col min="228" max="228" width="4.85546875" style="1" customWidth="1"/>
    <col min="229" max="229" width="0" style="1" hidden="1" customWidth="1"/>
    <col min="230" max="230" width="24.7109375" style="1" customWidth="1"/>
    <col min="231" max="231" width="12.28515625" style="1" customWidth="1"/>
    <col min="232" max="232" width="0" style="1" hidden="1" customWidth="1"/>
    <col min="233" max="233" width="3.42578125" style="1" customWidth="1"/>
    <col min="234" max="234" width="0" style="1" hidden="1" customWidth="1"/>
    <col min="235" max="235" width="17.7109375" style="1" customWidth="1"/>
    <col min="236" max="236" width="3.42578125" style="1" customWidth="1"/>
    <col min="237" max="237" width="0" style="1" hidden="1" customWidth="1"/>
    <col min="238" max="238" width="23.7109375" style="1" customWidth="1"/>
    <col min="239" max="239" width="10" style="1" customWidth="1"/>
    <col min="240" max="240" width="0" style="1" hidden="1" customWidth="1"/>
    <col min="241" max="242" width="14.7109375" style="1" customWidth="1"/>
    <col min="243" max="243" width="12.85546875" style="1" customWidth="1"/>
    <col min="244" max="244" width="3.28515625" style="1" customWidth="1"/>
    <col min="245" max="245" width="30.28515625" style="1" customWidth="1"/>
    <col min="246" max="246" width="5" style="1" customWidth="1"/>
    <col min="247" max="247" width="0" style="1" hidden="1" customWidth="1"/>
    <col min="248" max="248" width="14.28515625" style="1" customWidth="1"/>
    <col min="249" max="249" width="5.7109375" style="1" customWidth="1"/>
    <col min="250" max="250" width="0" style="1" hidden="1" customWidth="1"/>
    <col min="251" max="251" width="17.28515625" style="1" customWidth="1"/>
    <col min="252" max="252" width="12.7109375" style="1" customWidth="1"/>
    <col min="253" max="253" width="0" style="1" hidden="1" customWidth="1"/>
    <col min="254" max="254" width="5.28515625" style="1" customWidth="1"/>
    <col min="255" max="255" width="0" style="1" hidden="1" customWidth="1"/>
    <col min="256" max="256" width="17" style="1" customWidth="1"/>
    <col min="257" max="257" width="6.28515625" style="1" customWidth="1"/>
    <col min="258" max="258" width="0" style="1" hidden="1" customWidth="1"/>
    <col min="259" max="259" width="14.28515625" style="1" customWidth="1"/>
    <col min="260" max="260" width="7.5703125" style="1" customWidth="1"/>
    <col min="261" max="261" width="0" style="1" hidden="1" customWidth="1"/>
    <col min="262" max="263" width="14.28515625" style="1" customWidth="1"/>
    <col min="264" max="264" width="20.85546875" style="1" customWidth="1"/>
    <col min="265" max="265" width="14.42578125" style="1" customWidth="1"/>
    <col min="266" max="266" width="15" style="1" customWidth="1"/>
    <col min="267" max="267" width="2.7109375" style="1" customWidth="1"/>
    <col min="268" max="268" width="11.7109375" style="1" customWidth="1"/>
    <col min="269" max="269" width="11.5703125" style="1" customWidth="1"/>
    <col min="270" max="270" width="2.28515625" style="1" customWidth="1"/>
    <col min="271" max="271" width="41" style="1" customWidth="1"/>
    <col min="272" max="272" width="14.28515625" style="1" customWidth="1"/>
    <col min="273" max="274" width="11.5703125" style="1" customWidth="1"/>
    <col min="275" max="275" width="21.85546875" style="1" customWidth="1"/>
    <col min="276" max="467" width="11.42578125" style="1"/>
    <col min="468" max="468" width="21.85546875" style="1" customWidth="1"/>
    <col min="469" max="469" width="13.85546875" style="1" customWidth="1"/>
    <col min="470" max="470" width="38.7109375" style="1" customWidth="1"/>
    <col min="471" max="471" width="3" style="1" bestFit="1" customWidth="1"/>
    <col min="472" max="472" width="32.28515625" style="1" customWidth="1"/>
    <col min="473" max="473" width="46.28515625" style="1" customWidth="1"/>
    <col min="474" max="474" width="19" style="1" customWidth="1"/>
    <col min="475" max="475" width="0" style="1" hidden="1" customWidth="1"/>
    <col min="476" max="476" width="17.7109375" style="1" customWidth="1"/>
    <col min="477" max="477" width="0" style="1" hidden="1" customWidth="1"/>
    <col min="478" max="478" width="22.28515625" style="1" customWidth="1"/>
    <col min="479" max="479" width="5.28515625" style="1" customWidth="1"/>
    <col min="480" max="480" width="36.28515625" style="1" customWidth="1"/>
    <col min="481" max="481" width="5.7109375" style="1" customWidth="1"/>
    <col min="482" max="482" width="0" style="1" hidden="1" customWidth="1"/>
    <col min="483" max="483" width="20.7109375" style="1" customWidth="1"/>
    <col min="484" max="484" width="4.85546875" style="1" customWidth="1"/>
    <col min="485" max="485" width="0" style="1" hidden="1" customWidth="1"/>
    <col min="486" max="486" width="24.7109375" style="1" customWidth="1"/>
    <col min="487" max="487" width="12.28515625" style="1" customWidth="1"/>
    <col min="488" max="488" width="0" style="1" hidden="1" customWidth="1"/>
    <col min="489" max="489" width="3.42578125" style="1" customWidth="1"/>
    <col min="490" max="490" width="0" style="1" hidden="1" customWidth="1"/>
    <col min="491" max="491" width="17.7109375" style="1" customWidth="1"/>
    <col min="492" max="492" width="3.42578125" style="1" customWidth="1"/>
    <col min="493" max="493" width="0" style="1" hidden="1" customWidth="1"/>
    <col min="494" max="494" width="23.7109375" style="1" customWidth="1"/>
    <col min="495" max="495" width="10" style="1" customWidth="1"/>
    <col min="496" max="496" width="0" style="1" hidden="1" customWidth="1"/>
    <col min="497" max="498" width="14.7109375" style="1" customWidth="1"/>
    <col min="499" max="499" width="12.85546875" style="1" customWidth="1"/>
    <col min="500" max="500" width="3.28515625" style="1" customWidth="1"/>
    <col min="501" max="501" width="30.28515625" style="1" customWidth="1"/>
    <col min="502" max="502" width="5" style="1" customWidth="1"/>
    <col min="503" max="503" width="0" style="1" hidden="1" customWidth="1"/>
    <col min="504" max="504" width="14.28515625" style="1" customWidth="1"/>
    <col min="505" max="505" width="5.7109375" style="1" customWidth="1"/>
    <col min="506" max="506" width="0" style="1" hidden="1" customWidth="1"/>
    <col min="507" max="507" width="17.28515625" style="1" customWidth="1"/>
    <col min="508" max="508" width="12.7109375" style="1" customWidth="1"/>
    <col min="509" max="509" width="0" style="1" hidden="1" customWidth="1"/>
    <col min="510" max="510" width="5.28515625" style="1" customWidth="1"/>
    <col min="511" max="511" width="0" style="1" hidden="1" customWidth="1"/>
    <col min="512" max="512" width="17" style="1" customWidth="1"/>
    <col min="513" max="513" width="6.28515625" style="1" customWidth="1"/>
    <col min="514" max="514" width="0" style="1" hidden="1" customWidth="1"/>
    <col min="515" max="515" width="14.28515625" style="1" customWidth="1"/>
    <col min="516" max="516" width="7.5703125" style="1" customWidth="1"/>
    <col min="517" max="517" width="0" style="1" hidden="1" customWidth="1"/>
    <col min="518" max="519" width="14.28515625" style="1" customWidth="1"/>
    <col min="520" max="520" width="20.85546875" style="1" customWidth="1"/>
    <col min="521" max="521" width="14.42578125" style="1" customWidth="1"/>
    <col min="522" max="522" width="15" style="1" customWidth="1"/>
    <col min="523" max="523" width="2.7109375" style="1" customWidth="1"/>
    <col min="524" max="524" width="11.7109375" style="1" customWidth="1"/>
    <col min="525" max="525" width="11.5703125" style="1" customWidth="1"/>
    <col min="526" max="526" width="2.28515625" style="1" customWidth="1"/>
    <col min="527" max="527" width="41" style="1" customWidth="1"/>
    <col min="528" max="528" width="14.28515625" style="1" customWidth="1"/>
    <col min="529" max="530" width="11.5703125" style="1" customWidth="1"/>
    <col min="531" max="531" width="21.85546875" style="1" customWidth="1"/>
    <col min="532" max="723" width="11.42578125" style="1"/>
    <col min="724" max="724" width="21.85546875" style="1" customWidth="1"/>
    <col min="725" max="725" width="13.85546875" style="1" customWidth="1"/>
    <col min="726" max="726" width="38.7109375" style="1" customWidth="1"/>
    <col min="727" max="727" width="3" style="1" bestFit="1" customWidth="1"/>
    <col min="728" max="728" width="32.28515625" style="1" customWidth="1"/>
    <col min="729" max="729" width="46.28515625" style="1" customWidth="1"/>
    <col min="730" max="730" width="19" style="1" customWidth="1"/>
    <col min="731" max="731" width="0" style="1" hidden="1" customWidth="1"/>
    <col min="732" max="732" width="17.7109375" style="1" customWidth="1"/>
    <col min="733" max="733" width="0" style="1" hidden="1" customWidth="1"/>
    <col min="734" max="734" width="22.28515625" style="1" customWidth="1"/>
    <col min="735" max="735" width="5.28515625" style="1" customWidth="1"/>
    <col min="736" max="736" width="36.28515625" style="1" customWidth="1"/>
    <col min="737" max="737" width="5.7109375" style="1" customWidth="1"/>
    <col min="738" max="738" width="0" style="1" hidden="1" customWidth="1"/>
    <col min="739" max="739" width="20.7109375" style="1" customWidth="1"/>
    <col min="740" max="740" width="4.85546875" style="1" customWidth="1"/>
    <col min="741" max="741" width="0" style="1" hidden="1" customWidth="1"/>
    <col min="742" max="742" width="24.7109375" style="1" customWidth="1"/>
    <col min="743" max="743" width="12.28515625" style="1" customWidth="1"/>
    <col min="744" max="744" width="0" style="1" hidden="1" customWidth="1"/>
    <col min="745" max="745" width="3.42578125" style="1" customWidth="1"/>
    <col min="746" max="746" width="0" style="1" hidden="1" customWidth="1"/>
    <col min="747" max="747" width="17.7109375" style="1" customWidth="1"/>
    <col min="748" max="748" width="3.42578125" style="1" customWidth="1"/>
    <col min="749" max="749" width="0" style="1" hidden="1" customWidth="1"/>
    <col min="750" max="750" width="23.7109375" style="1" customWidth="1"/>
    <col min="751" max="751" width="10" style="1" customWidth="1"/>
    <col min="752" max="752" width="0" style="1" hidden="1" customWidth="1"/>
    <col min="753" max="754" width="14.7109375" style="1" customWidth="1"/>
    <col min="755" max="755" width="12.85546875" style="1" customWidth="1"/>
    <col min="756" max="756" width="3.28515625" style="1" customWidth="1"/>
    <col min="757" max="757" width="30.28515625" style="1" customWidth="1"/>
    <col min="758" max="758" width="5" style="1" customWidth="1"/>
    <col min="759" max="759" width="0" style="1" hidden="1" customWidth="1"/>
    <col min="760" max="760" width="14.28515625" style="1" customWidth="1"/>
    <col min="761" max="761" width="5.7109375" style="1" customWidth="1"/>
    <col min="762" max="762" width="0" style="1" hidden="1" customWidth="1"/>
    <col min="763" max="763" width="17.28515625" style="1" customWidth="1"/>
    <col min="764" max="764" width="12.7109375" style="1" customWidth="1"/>
    <col min="765" max="765" width="0" style="1" hidden="1" customWidth="1"/>
    <col min="766" max="766" width="5.28515625" style="1" customWidth="1"/>
    <col min="767" max="767" width="0" style="1" hidden="1" customWidth="1"/>
    <col min="768" max="768" width="17" style="1" customWidth="1"/>
    <col min="769" max="769" width="6.28515625" style="1" customWidth="1"/>
    <col min="770" max="770" width="0" style="1" hidden="1" customWidth="1"/>
    <col min="771" max="771" width="14.28515625" style="1" customWidth="1"/>
    <col min="772" max="772" width="7.5703125" style="1" customWidth="1"/>
    <col min="773" max="773" width="0" style="1" hidden="1" customWidth="1"/>
    <col min="774" max="775" width="14.28515625" style="1" customWidth="1"/>
    <col min="776" max="776" width="20.85546875" style="1" customWidth="1"/>
    <col min="777" max="777" width="14.42578125" style="1" customWidth="1"/>
    <col min="778" max="778" width="15" style="1" customWidth="1"/>
    <col min="779" max="779" width="2.7109375" style="1" customWidth="1"/>
    <col min="780" max="780" width="11.7109375" style="1" customWidth="1"/>
    <col min="781" max="781" width="11.5703125" style="1" customWidth="1"/>
    <col min="782" max="782" width="2.28515625" style="1" customWidth="1"/>
    <col min="783" max="783" width="41" style="1" customWidth="1"/>
    <col min="784" max="784" width="14.28515625" style="1" customWidth="1"/>
    <col min="785" max="786" width="11.5703125" style="1" customWidth="1"/>
    <col min="787" max="787" width="21.85546875" style="1" customWidth="1"/>
    <col min="788" max="979" width="11.42578125" style="1"/>
    <col min="980" max="980" width="21.85546875" style="1" customWidth="1"/>
    <col min="981" max="981" width="13.85546875" style="1" customWidth="1"/>
    <col min="982" max="982" width="38.7109375" style="1" customWidth="1"/>
    <col min="983" max="983" width="3" style="1" bestFit="1" customWidth="1"/>
    <col min="984" max="984" width="32.28515625" style="1" customWidth="1"/>
    <col min="985" max="985" width="46.28515625" style="1" customWidth="1"/>
    <col min="986" max="986" width="19" style="1" customWidth="1"/>
    <col min="987" max="987" width="0" style="1" hidden="1" customWidth="1"/>
    <col min="988" max="988" width="17.7109375" style="1" customWidth="1"/>
    <col min="989" max="989" width="0" style="1" hidden="1" customWidth="1"/>
    <col min="990" max="990" width="22.28515625" style="1" customWidth="1"/>
    <col min="991" max="991" width="5.28515625" style="1" customWidth="1"/>
    <col min="992" max="992" width="36.28515625" style="1" customWidth="1"/>
    <col min="993" max="993" width="5.7109375" style="1" customWidth="1"/>
    <col min="994" max="994" width="0" style="1" hidden="1" customWidth="1"/>
    <col min="995" max="995" width="20.7109375" style="1" customWidth="1"/>
    <col min="996" max="996" width="4.85546875" style="1" customWidth="1"/>
    <col min="997" max="997" width="0" style="1" hidden="1" customWidth="1"/>
    <col min="998" max="998" width="24.7109375" style="1" customWidth="1"/>
    <col min="999" max="999" width="12.28515625" style="1" customWidth="1"/>
    <col min="1000" max="1000" width="0" style="1" hidden="1" customWidth="1"/>
    <col min="1001" max="1001" width="3.42578125" style="1" customWidth="1"/>
    <col min="1002" max="1002" width="0" style="1" hidden="1" customWidth="1"/>
    <col min="1003" max="1003" width="17.7109375" style="1" customWidth="1"/>
    <col min="1004" max="1004" width="3.42578125" style="1" customWidth="1"/>
    <col min="1005" max="1005" width="0" style="1" hidden="1" customWidth="1"/>
    <col min="1006" max="1006" width="23.7109375" style="1" customWidth="1"/>
    <col min="1007" max="1007" width="10" style="1" customWidth="1"/>
    <col min="1008" max="1008" width="0" style="1" hidden="1" customWidth="1"/>
    <col min="1009" max="1010" width="14.7109375" style="1" customWidth="1"/>
    <col min="1011" max="1011" width="12.85546875" style="1" customWidth="1"/>
    <col min="1012" max="1012" width="3.28515625" style="1" customWidth="1"/>
    <col min="1013" max="1013" width="30.28515625" style="1" customWidth="1"/>
    <col min="1014" max="1014" width="5" style="1" customWidth="1"/>
    <col min="1015" max="1015" width="0" style="1" hidden="1" customWidth="1"/>
    <col min="1016" max="1016" width="14.28515625" style="1" customWidth="1"/>
    <col min="1017" max="1017" width="5.7109375" style="1" customWidth="1"/>
    <col min="1018" max="1018" width="0" style="1" hidden="1" customWidth="1"/>
    <col min="1019" max="1019" width="17.28515625" style="1" customWidth="1"/>
    <col min="1020" max="1020" width="12.7109375" style="1" customWidth="1"/>
    <col min="1021" max="1021" width="0" style="1" hidden="1" customWidth="1"/>
    <col min="1022" max="1022" width="5.28515625" style="1" customWidth="1"/>
    <col min="1023" max="1023" width="0" style="1" hidden="1" customWidth="1"/>
    <col min="1024" max="1024" width="17" style="1" customWidth="1"/>
    <col min="1025" max="1025" width="6.28515625" style="1" customWidth="1"/>
    <col min="1026" max="1026" width="0" style="1" hidden="1" customWidth="1"/>
    <col min="1027" max="1027" width="14.28515625" style="1" customWidth="1"/>
    <col min="1028" max="1028" width="7.5703125" style="1" customWidth="1"/>
    <col min="1029" max="1029" width="0" style="1" hidden="1" customWidth="1"/>
    <col min="1030" max="1031" width="14.28515625" style="1" customWidth="1"/>
    <col min="1032" max="1032" width="20.85546875" style="1" customWidth="1"/>
    <col min="1033" max="1033" width="14.42578125" style="1" customWidth="1"/>
    <col min="1034" max="1034" width="15" style="1" customWidth="1"/>
    <col min="1035" max="1035" width="2.7109375" style="1" customWidth="1"/>
    <col min="1036" max="1036" width="11.7109375" style="1" customWidth="1"/>
    <col min="1037" max="1037" width="11.5703125" style="1" customWidth="1"/>
    <col min="1038" max="1038" width="2.28515625" style="1" customWidth="1"/>
    <col min="1039" max="1039" width="41" style="1" customWidth="1"/>
    <col min="1040" max="1040" width="14.28515625" style="1" customWidth="1"/>
    <col min="1041" max="1042" width="11.5703125" style="1" customWidth="1"/>
    <col min="1043" max="1043" width="21.85546875" style="1" customWidth="1"/>
    <col min="1044" max="1235" width="11.42578125" style="1"/>
    <col min="1236" max="1236" width="21.85546875" style="1" customWidth="1"/>
    <col min="1237" max="1237" width="13.85546875" style="1" customWidth="1"/>
    <col min="1238" max="1238" width="38.7109375" style="1" customWidth="1"/>
    <col min="1239" max="1239" width="3" style="1" bestFit="1" customWidth="1"/>
    <col min="1240" max="1240" width="32.28515625" style="1" customWidth="1"/>
    <col min="1241" max="1241" width="46.28515625" style="1" customWidth="1"/>
    <col min="1242" max="1242" width="19" style="1" customWidth="1"/>
    <col min="1243" max="1243" width="0" style="1" hidden="1" customWidth="1"/>
    <col min="1244" max="1244" width="17.7109375" style="1" customWidth="1"/>
    <col min="1245" max="1245" width="0" style="1" hidden="1" customWidth="1"/>
    <col min="1246" max="1246" width="22.28515625" style="1" customWidth="1"/>
    <col min="1247" max="1247" width="5.28515625" style="1" customWidth="1"/>
    <col min="1248" max="1248" width="36.28515625" style="1" customWidth="1"/>
    <col min="1249" max="1249" width="5.7109375" style="1" customWidth="1"/>
    <col min="1250" max="1250" width="0" style="1" hidden="1" customWidth="1"/>
    <col min="1251" max="1251" width="20.7109375" style="1" customWidth="1"/>
    <col min="1252" max="1252" width="4.85546875" style="1" customWidth="1"/>
    <col min="1253" max="1253" width="0" style="1" hidden="1" customWidth="1"/>
    <col min="1254" max="1254" width="24.7109375" style="1" customWidth="1"/>
    <col min="1255" max="1255" width="12.28515625" style="1" customWidth="1"/>
    <col min="1256" max="1256" width="0" style="1" hidden="1" customWidth="1"/>
    <col min="1257" max="1257" width="3.42578125" style="1" customWidth="1"/>
    <col min="1258" max="1258" width="0" style="1" hidden="1" customWidth="1"/>
    <col min="1259" max="1259" width="17.7109375" style="1" customWidth="1"/>
    <col min="1260" max="1260" width="3.42578125" style="1" customWidth="1"/>
    <col min="1261" max="1261" width="0" style="1" hidden="1" customWidth="1"/>
    <col min="1262" max="1262" width="23.7109375" style="1" customWidth="1"/>
    <col min="1263" max="1263" width="10" style="1" customWidth="1"/>
    <col min="1264" max="1264" width="0" style="1" hidden="1" customWidth="1"/>
    <col min="1265" max="1266" width="14.7109375" style="1" customWidth="1"/>
    <col min="1267" max="1267" width="12.85546875" style="1" customWidth="1"/>
    <col min="1268" max="1268" width="3.28515625" style="1" customWidth="1"/>
    <col min="1269" max="1269" width="30.28515625" style="1" customWidth="1"/>
    <col min="1270" max="1270" width="5" style="1" customWidth="1"/>
    <col min="1271" max="1271" width="0" style="1" hidden="1" customWidth="1"/>
    <col min="1272" max="1272" width="14.28515625" style="1" customWidth="1"/>
    <col min="1273" max="1273" width="5.7109375" style="1" customWidth="1"/>
    <col min="1274" max="1274" width="0" style="1" hidden="1" customWidth="1"/>
    <col min="1275" max="1275" width="17.28515625" style="1" customWidth="1"/>
    <col min="1276" max="1276" width="12.7109375" style="1" customWidth="1"/>
    <col min="1277" max="1277" width="0" style="1" hidden="1" customWidth="1"/>
    <col min="1278" max="1278" width="5.28515625" style="1" customWidth="1"/>
    <col min="1279" max="1279" width="0" style="1" hidden="1" customWidth="1"/>
    <col min="1280" max="1280" width="17" style="1" customWidth="1"/>
    <col min="1281" max="1281" width="6.28515625" style="1" customWidth="1"/>
    <col min="1282" max="1282" width="0" style="1" hidden="1" customWidth="1"/>
    <col min="1283" max="1283" width="14.28515625" style="1" customWidth="1"/>
    <col min="1284" max="1284" width="7.5703125" style="1" customWidth="1"/>
    <col min="1285" max="1285" width="0" style="1" hidden="1" customWidth="1"/>
    <col min="1286" max="1287" width="14.28515625" style="1" customWidth="1"/>
    <col min="1288" max="1288" width="20.85546875" style="1" customWidth="1"/>
    <col min="1289" max="1289" width="14.42578125" style="1" customWidth="1"/>
    <col min="1290" max="1290" width="15" style="1" customWidth="1"/>
    <col min="1291" max="1291" width="2.7109375" style="1" customWidth="1"/>
    <col min="1292" max="1292" width="11.7109375" style="1" customWidth="1"/>
    <col min="1293" max="1293" width="11.5703125" style="1" customWidth="1"/>
    <col min="1294" max="1294" width="2.28515625" style="1" customWidth="1"/>
    <col min="1295" max="1295" width="41" style="1" customWidth="1"/>
    <col min="1296" max="1296" width="14.28515625" style="1" customWidth="1"/>
    <col min="1297" max="1298" width="11.5703125" style="1" customWidth="1"/>
    <col min="1299" max="1299" width="21.85546875" style="1" customWidth="1"/>
    <col min="1300" max="1491" width="11.42578125" style="1"/>
    <col min="1492" max="1492" width="21.85546875" style="1" customWidth="1"/>
    <col min="1493" max="1493" width="13.85546875" style="1" customWidth="1"/>
    <col min="1494" max="1494" width="38.7109375" style="1" customWidth="1"/>
    <col min="1495" max="1495" width="3" style="1" bestFit="1" customWidth="1"/>
    <col min="1496" max="1496" width="32.28515625" style="1" customWidth="1"/>
    <col min="1497" max="1497" width="46.28515625" style="1" customWidth="1"/>
    <col min="1498" max="1498" width="19" style="1" customWidth="1"/>
    <col min="1499" max="1499" width="0" style="1" hidden="1" customWidth="1"/>
    <col min="1500" max="1500" width="17.7109375" style="1" customWidth="1"/>
    <col min="1501" max="1501" width="0" style="1" hidden="1" customWidth="1"/>
    <col min="1502" max="1502" width="22.28515625" style="1" customWidth="1"/>
    <col min="1503" max="1503" width="5.28515625" style="1" customWidth="1"/>
    <col min="1504" max="1504" width="36.28515625" style="1" customWidth="1"/>
    <col min="1505" max="1505" width="5.7109375" style="1" customWidth="1"/>
    <col min="1506" max="1506" width="0" style="1" hidden="1" customWidth="1"/>
    <col min="1507" max="1507" width="20.7109375" style="1" customWidth="1"/>
    <col min="1508" max="1508" width="4.85546875" style="1" customWidth="1"/>
    <col min="1509" max="1509" width="0" style="1" hidden="1" customWidth="1"/>
    <col min="1510" max="1510" width="24.7109375" style="1" customWidth="1"/>
    <col min="1511" max="1511" width="12.28515625" style="1" customWidth="1"/>
    <col min="1512" max="1512" width="0" style="1" hidden="1" customWidth="1"/>
    <col min="1513" max="1513" width="3.42578125" style="1" customWidth="1"/>
    <col min="1514" max="1514" width="0" style="1" hidden="1" customWidth="1"/>
    <col min="1515" max="1515" width="17.7109375" style="1" customWidth="1"/>
    <col min="1516" max="1516" width="3.42578125" style="1" customWidth="1"/>
    <col min="1517" max="1517" width="0" style="1" hidden="1" customWidth="1"/>
    <col min="1518" max="1518" width="23.7109375" style="1" customWidth="1"/>
    <col min="1519" max="1519" width="10" style="1" customWidth="1"/>
    <col min="1520" max="1520" width="0" style="1" hidden="1" customWidth="1"/>
    <col min="1521" max="1522" width="14.7109375" style="1" customWidth="1"/>
    <col min="1523" max="1523" width="12.85546875" style="1" customWidth="1"/>
    <col min="1524" max="1524" width="3.28515625" style="1" customWidth="1"/>
    <col min="1525" max="1525" width="30.28515625" style="1" customWidth="1"/>
    <col min="1526" max="1526" width="5" style="1" customWidth="1"/>
    <col min="1527" max="1527" width="0" style="1" hidden="1" customWidth="1"/>
    <col min="1528" max="1528" width="14.28515625" style="1" customWidth="1"/>
    <col min="1529" max="1529" width="5.7109375" style="1" customWidth="1"/>
    <col min="1530" max="1530" width="0" style="1" hidden="1" customWidth="1"/>
    <col min="1531" max="1531" width="17.28515625" style="1" customWidth="1"/>
    <col min="1532" max="1532" width="12.7109375" style="1" customWidth="1"/>
    <col min="1533" max="1533" width="0" style="1" hidden="1" customWidth="1"/>
    <col min="1534" max="1534" width="5.28515625" style="1" customWidth="1"/>
    <col min="1535" max="1535" width="0" style="1" hidden="1" customWidth="1"/>
    <col min="1536" max="1536" width="17" style="1" customWidth="1"/>
    <col min="1537" max="1537" width="6.28515625" style="1" customWidth="1"/>
    <col min="1538" max="1538" width="0" style="1" hidden="1" customWidth="1"/>
    <col min="1539" max="1539" width="14.28515625" style="1" customWidth="1"/>
    <col min="1540" max="1540" width="7.5703125" style="1" customWidth="1"/>
    <col min="1541" max="1541" width="0" style="1" hidden="1" customWidth="1"/>
    <col min="1542" max="1543" width="14.28515625" style="1" customWidth="1"/>
    <col min="1544" max="1544" width="20.85546875" style="1" customWidth="1"/>
    <col min="1545" max="1545" width="14.42578125" style="1" customWidth="1"/>
    <col min="1546" max="1546" width="15" style="1" customWidth="1"/>
    <col min="1547" max="1547" width="2.7109375" style="1" customWidth="1"/>
    <col min="1548" max="1548" width="11.7109375" style="1" customWidth="1"/>
    <col min="1549" max="1549" width="11.5703125" style="1" customWidth="1"/>
    <col min="1550" max="1550" width="2.28515625" style="1" customWidth="1"/>
    <col min="1551" max="1551" width="41" style="1" customWidth="1"/>
    <col min="1552" max="1552" width="14.28515625" style="1" customWidth="1"/>
    <col min="1553" max="1554" width="11.5703125" style="1" customWidth="1"/>
    <col min="1555" max="1555" width="21.85546875" style="1" customWidth="1"/>
    <col min="1556" max="1747" width="11.42578125" style="1"/>
    <col min="1748" max="1748" width="21.85546875" style="1" customWidth="1"/>
    <col min="1749" max="1749" width="13.85546875" style="1" customWidth="1"/>
    <col min="1750" max="1750" width="38.7109375" style="1" customWidth="1"/>
    <col min="1751" max="1751" width="3" style="1" bestFit="1" customWidth="1"/>
    <col min="1752" max="1752" width="32.28515625" style="1" customWidth="1"/>
    <col min="1753" max="1753" width="46.28515625" style="1" customWidth="1"/>
    <col min="1754" max="1754" width="19" style="1" customWidth="1"/>
    <col min="1755" max="1755" width="0" style="1" hidden="1" customWidth="1"/>
    <col min="1756" max="1756" width="17.7109375" style="1" customWidth="1"/>
    <col min="1757" max="1757" width="0" style="1" hidden="1" customWidth="1"/>
    <col min="1758" max="1758" width="22.28515625" style="1" customWidth="1"/>
    <col min="1759" max="1759" width="5.28515625" style="1" customWidth="1"/>
    <col min="1760" max="1760" width="36.28515625" style="1" customWidth="1"/>
    <col min="1761" max="1761" width="5.7109375" style="1" customWidth="1"/>
    <col min="1762" max="1762" width="0" style="1" hidden="1" customWidth="1"/>
    <col min="1763" max="1763" width="20.7109375" style="1" customWidth="1"/>
    <col min="1764" max="1764" width="4.85546875" style="1" customWidth="1"/>
    <col min="1765" max="1765" width="0" style="1" hidden="1" customWidth="1"/>
    <col min="1766" max="1766" width="24.7109375" style="1" customWidth="1"/>
    <col min="1767" max="1767" width="12.28515625" style="1" customWidth="1"/>
    <col min="1768" max="1768" width="0" style="1" hidden="1" customWidth="1"/>
    <col min="1769" max="1769" width="3.42578125" style="1" customWidth="1"/>
    <col min="1770" max="1770" width="0" style="1" hidden="1" customWidth="1"/>
    <col min="1771" max="1771" width="17.7109375" style="1" customWidth="1"/>
    <col min="1772" max="1772" width="3.42578125" style="1" customWidth="1"/>
    <col min="1773" max="1773" width="0" style="1" hidden="1" customWidth="1"/>
    <col min="1774" max="1774" width="23.7109375" style="1" customWidth="1"/>
    <col min="1775" max="1775" width="10" style="1" customWidth="1"/>
    <col min="1776" max="1776" width="0" style="1" hidden="1" customWidth="1"/>
    <col min="1777" max="1778" width="14.7109375" style="1" customWidth="1"/>
    <col min="1779" max="1779" width="12.85546875" style="1" customWidth="1"/>
    <col min="1780" max="1780" width="3.28515625" style="1" customWidth="1"/>
    <col min="1781" max="1781" width="30.28515625" style="1" customWidth="1"/>
    <col min="1782" max="1782" width="5" style="1" customWidth="1"/>
    <col min="1783" max="1783" width="0" style="1" hidden="1" customWidth="1"/>
    <col min="1784" max="1784" width="14.28515625" style="1" customWidth="1"/>
    <col min="1785" max="1785" width="5.7109375" style="1" customWidth="1"/>
    <col min="1786" max="1786" width="0" style="1" hidden="1" customWidth="1"/>
    <col min="1787" max="1787" width="17.28515625" style="1" customWidth="1"/>
    <col min="1788" max="1788" width="12.7109375" style="1" customWidth="1"/>
    <col min="1789" max="1789" width="0" style="1" hidden="1" customWidth="1"/>
    <col min="1790" max="1790" width="5.28515625" style="1" customWidth="1"/>
    <col min="1791" max="1791" width="0" style="1" hidden="1" customWidth="1"/>
    <col min="1792" max="1792" width="17" style="1" customWidth="1"/>
    <col min="1793" max="1793" width="6.28515625" style="1" customWidth="1"/>
    <col min="1794" max="1794" width="0" style="1" hidden="1" customWidth="1"/>
    <col min="1795" max="1795" width="14.28515625" style="1" customWidth="1"/>
    <col min="1796" max="1796" width="7.5703125" style="1" customWidth="1"/>
    <col min="1797" max="1797" width="0" style="1" hidden="1" customWidth="1"/>
    <col min="1798" max="1799" width="14.28515625" style="1" customWidth="1"/>
    <col min="1800" max="1800" width="20.85546875" style="1" customWidth="1"/>
    <col min="1801" max="1801" width="14.42578125" style="1" customWidth="1"/>
    <col min="1802" max="1802" width="15" style="1" customWidth="1"/>
    <col min="1803" max="1803" width="2.7109375" style="1" customWidth="1"/>
    <col min="1804" max="1804" width="11.7109375" style="1" customWidth="1"/>
    <col min="1805" max="1805" width="11.5703125" style="1" customWidth="1"/>
    <col min="1806" max="1806" width="2.28515625" style="1" customWidth="1"/>
    <col min="1807" max="1807" width="41" style="1" customWidth="1"/>
    <col min="1808" max="1808" width="14.28515625" style="1" customWidth="1"/>
    <col min="1809" max="1810" width="11.5703125" style="1" customWidth="1"/>
    <col min="1811" max="1811" width="21.85546875" style="1" customWidth="1"/>
    <col min="1812" max="2003" width="11.42578125" style="1"/>
    <col min="2004" max="2004" width="21.85546875" style="1" customWidth="1"/>
    <col min="2005" max="2005" width="13.85546875" style="1" customWidth="1"/>
    <col min="2006" max="2006" width="38.7109375" style="1" customWidth="1"/>
    <col min="2007" max="2007" width="3" style="1" bestFit="1" customWidth="1"/>
    <col min="2008" max="2008" width="32.28515625" style="1" customWidth="1"/>
    <col min="2009" max="2009" width="46.28515625" style="1" customWidth="1"/>
    <col min="2010" max="2010" width="19" style="1" customWidth="1"/>
    <col min="2011" max="2011" width="0" style="1" hidden="1" customWidth="1"/>
    <col min="2012" max="2012" width="17.7109375" style="1" customWidth="1"/>
    <col min="2013" max="2013" width="0" style="1" hidden="1" customWidth="1"/>
    <col min="2014" max="2014" width="22.28515625" style="1" customWidth="1"/>
    <col min="2015" max="2015" width="5.28515625" style="1" customWidth="1"/>
    <col min="2016" max="2016" width="36.28515625" style="1" customWidth="1"/>
    <col min="2017" max="2017" width="5.7109375" style="1" customWidth="1"/>
    <col min="2018" max="2018" width="0" style="1" hidden="1" customWidth="1"/>
    <col min="2019" max="2019" width="20.7109375" style="1" customWidth="1"/>
    <col min="2020" max="2020" width="4.85546875" style="1" customWidth="1"/>
    <col min="2021" max="2021" width="0" style="1" hidden="1" customWidth="1"/>
    <col min="2022" max="2022" width="24.7109375" style="1" customWidth="1"/>
    <col min="2023" max="2023" width="12.28515625" style="1" customWidth="1"/>
    <col min="2024" max="2024" width="0" style="1" hidden="1" customWidth="1"/>
    <col min="2025" max="2025" width="3.42578125" style="1" customWidth="1"/>
    <col min="2026" max="2026" width="0" style="1" hidden="1" customWidth="1"/>
    <col min="2027" max="2027" width="17.7109375" style="1" customWidth="1"/>
    <col min="2028" max="2028" width="3.42578125" style="1" customWidth="1"/>
    <col min="2029" max="2029" width="0" style="1" hidden="1" customWidth="1"/>
    <col min="2030" max="2030" width="23.7109375" style="1" customWidth="1"/>
    <col min="2031" max="2031" width="10" style="1" customWidth="1"/>
    <col min="2032" max="2032" width="0" style="1" hidden="1" customWidth="1"/>
    <col min="2033" max="2034" width="14.7109375" style="1" customWidth="1"/>
    <col min="2035" max="2035" width="12.85546875" style="1" customWidth="1"/>
    <col min="2036" max="2036" width="3.28515625" style="1" customWidth="1"/>
    <col min="2037" max="2037" width="30.28515625" style="1" customWidth="1"/>
    <col min="2038" max="2038" width="5" style="1" customWidth="1"/>
    <col min="2039" max="2039" width="0" style="1" hidden="1" customWidth="1"/>
    <col min="2040" max="2040" width="14.28515625" style="1" customWidth="1"/>
    <col min="2041" max="2041" width="5.7109375" style="1" customWidth="1"/>
    <col min="2042" max="2042" width="0" style="1" hidden="1" customWidth="1"/>
    <col min="2043" max="2043" width="17.28515625" style="1" customWidth="1"/>
    <col min="2044" max="2044" width="12.7109375" style="1" customWidth="1"/>
    <col min="2045" max="2045" width="0" style="1" hidden="1" customWidth="1"/>
    <col min="2046" max="2046" width="5.28515625" style="1" customWidth="1"/>
    <col min="2047" max="2047" width="0" style="1" hidden="1" customWidth="1"/>
    <col min="2048" max="2048" width="17" style="1" customWidth="1"/>
    <col min="2049" max="2049" width="6.28515625" style="1" customWidth="1"/>
    <col min="2050" max="2050" width="0" style="1" hidden="1" customWidth="1"/>
    <col min="2051" max="2051" width="14.28515625" style="1" customWidth="1"/>
    <col min="2052" max="2052" width="7.5703125" style="1" customWidth="1"/>
    <col min="2053" max="2053" width="0" style="1" hidden="1" customWidth="1"/>
    <col min="2054" max="2055" width="14.28515625" style="1" customWidth="1"/>
    <col min="2056" max="2056" width="20.85546875" style="1" customWidth="1"/>
    <col min="2057" max="2057" width="14.42578125" style="1" customWidth="1"/>
    <col min="2058" max="2058" width="15" style="1" customWidth="1"/>
    <col min="2059" max="2059" width="2.7109375" style="1" customWidth="1"/>
    <col min="2060" max="2060" width="11.7109375" style="1" customWidth="1"/>
    <col min="2061" max="2061" width="11.5703125" style="1" customWidth="1"/>
    <col min="2062" max="2062" width="2.28515625" style="1" customWidth="1"/>
    <col min="2063" max="2063" width="41" style="1" customWidth="1"/>
    <col min="2064" max="2064" width="14.28515625" style="1" customWidth="1"/>
    <col min="2065" max="2066" width="11.5703125" style="1" customWidth="1"/>
    <col min="2067" max="2067" width="21.85546875" style="1" customWidth="1"/>
    <col min="2068" max="2259" width="11.42578125" style="1"/>
    <col min="2260" max="2260" width="21.85546875" style="1" customWidth="1"/>
    <col min="2261" max="2261" width="13.85546875" style="1" customWidth="1"/>
    <col min="2262" max="2262" width="38.7109375" style="1" customWidth="1"/>
    <col min="2263" max="2263" width="3" style="1" bestFit="1" customWidth="1"/>
    <col min="2264" max="2264" width="32.28515625" style="1" customWidth="1"/>
    <col min="2265" max="2265" width="46.28515625" style="1" customWidth="1"/>
    <col min="2266" max="2266" width="19" style="1" customWidth="1"/>
    <col min="2267" max="2267" width="0" style="1" hidden="1" customWidth="1"/>
    <col min="2268" max="2268" width="17.7109375" style="1" customWidth="1"/>
    <col min="2269" max="2269" width="0" style="1" hidden="1" customWidth="1"/>
    <col min="2270" max="2270" width="22.28515625" style="1" customWidth="1"/>
    <col min="2271" max="2271" width="5.28515625" style="1" customWidth="1"/>
    <col min="2272" max="2272" width="36.28515625" style="1" customWidth="1"/>
    <col min="2273" max="2273" width="5.7109375" style="1" customWidth="1"/>
    <col min="2274" max="2274" width="0" style="1" hidden="1" customWidth="1"/>
    <col min="2275" max="2275" width="20.7109375" style="1" customWidth="1"/>
    <col min="2276" max="2276" width="4.85546875" style="1" customWidth="1"/>
    <col min="2277" max="2277" width="0" style="1" hidden="1" customWidth="1"/>
    <col min="2278" max="2278" width="24.7109375" style="1" customWidth="1"/>
    <col min="2279" max="2279" width="12.28515625" style="1" customWidth="1"/>
    <col min="2280" max="2280" width="0" style="1" hidden="1" customWidth="1"/>
    <col min="2281" max="2281" width="3.42578125" style="1" customWidth="1"/>
    <col min="2282" max="2282" width="0" style="1" hidden="1" customWidth="1"/>
    <col min="2283" max="2283" width="17.7109375" style="1" customWidth="1"/>
    <col min="2284" max="2284" width="3.42578125" style="1" customWidth="1"/>
    <col min="2285" max="2285" width="0" style="1" hidden="1" customWidth="1"/>
    <col min="2286" max="2286" width="23.7109375" style="1" customWidth="1"/>
    <col min="2287" max="2287" width="10" style="1" customWidth="1"/>
    <col min="2288" max="2288" width="0" style="1" hidden="1" customWidth="1"/>
    <col min="2289" max="2290" width="14.7109375" style="1" customWidth="1"/>
    <col min="2291" max="2291" width="12.85546875" style="1" customWidth="1"/>
    <col min="2292" max="2292" width="3.28515625" style="1" customWidth="1"/>
    <col min="2293" max="2293" width="30.28515625" style="1" customWidth="1"/>
    <col min="2294" max="2294" width="5" style="1" customWidth="1"/>
    <col min="2295" max="2295" width="0" style="1" hidden="1" customWidth="1"/>
    <col min="2296" max="2296" width="14.28515625" style="1" customWidth="1"/>
    <col min="2297" max="2297" width="5.7109375" style="1" customWidth="1"/>
    <col min="2298" max="2298" width="0" style="1" hidden="1" customWidth="1"/>
    <col min="2299" max="2299" width="17.28515625" style="1" customWidth="1"/>
    <col min="2300" max="2300" width="12.7109375" style="1" customWidth="1"/>
    <col min="2301" max="2301" width="0" style="1" hidden="1" customWidth="1"/>
    <col min="2302" max="2302" width="5.28515625" style="1" customWidth="1"/>
    <col min="2303" max="2303" width="0" style="1" hidden="1" customWidth="1"/>
    <col min="2304" max="2304" width="17" style="1" customWidth="1"/>
    <col min="2305" max="2305" width="6.28515625" style="1" customWidth="1"/>
    <col min="2306" max="2306" width="0" style="1" hidden="1" customWidth="1"/>
    <col min="2307" max="2307" width="14.28515625" style="1" customWidth="1"/>
    <col min="2308" max="2308" width="7.5703125" style="1" customWidth="1"/>
    <col min="2309" max="2309" width="0" style="1" hidden="1" customWidth="1"/>
    <col min="2310" max="2311" width="14.28515625" style="1" customWidth="1"/>
    <col min="2312" max="2312" width="20.85546875" style="1" customWidth="1"/>
    <col min="2313" max="2313" width="14.42578125" style="1" customWidth="1"/>
    <col min="2314" max="2314" width="15" style="1" customWidth="1"/>
    <col min="2315" max="2315" width="2.7109375" style="1" customWidth="1"/>
    <col min="2316" max="2316" width="11.7109375" style="1" customWidth="1"/>
    <col min="2317" max="2317" width="11.5703125" style="1" customWidth="1"/>
    <col min="2318" max="2318" width="2.28515625" style="1" customWidth="1"/>
    <col min="2319" max="2319" width="41" style="1" customWidth="1"/>
    <col min="2320" max="2320" width="14.28515625" style="1" customWidth="1"/>
    <col min="2321" max="2322" width="11.5703125" style="1" customWidth="1"/>
    <col min="2323" max="2323" width="21.85546875" style="1" customWidth="1"/>
    <col min="2324" max="2515" width="11.42578125" style="1"/>
    <col min="2516" max="2516" width="21.85546875" style="1" customWidth="1"/>
    <col min="2517" max="2517" width="13.85546875" style="1" customWidth="1"/>
    <col min="2518" max="2518" width="38.7109375" style="1" customWidth="1"/>
    <col min="2519" max="2519" width="3" style="1" bestFit="1" customWidth="1"/>
    <col min="2520" max="2520" width="32.28515625" style="1" customWidth="1"/>
    <col min="2521" max="2521" width="46.28515625" style="1" customWidth="1"/>
    <col min="2522" max="2522" width="19" style="1" customWidth="1"/>
    <col min="2523" max="2523" width="0" style="1" hidden="1" customWidth="1"/>
    <col min="2524" max="2524" width="17.7109375" style="1" customWidth="1"/>
    <col min="2525" max="2525" width="0" style="1" hidden="1" customWidth="1"/>
    <col min="2526" max="2526" width="22.28515625" style="1" customWidth="1"/>
    <col min="2527" max="2527" width="5.28515625" style="1" customWidth="1"/>
    <col min="2528" max="2528" width="36.28515625" style="1" customWidth="1"/>
    <col min="2529" max="2529" width="5.7109375" style="1" customWidth="1"/>
    <col min="2530" max="2530" width="0" style="1" hidden="1" customWidth="1"/>
    <col min="2531" max="2531" width="20.7109375" style="1" customWidth="1"/>
    <col min="2532" max="2532" width="4.85546875" style="1" customWidth="1"/>
    <col min="2533" max="2533" width="0" style="1" hidden="1" customWidth="1"/>
    <col min="2534" max="2534" width="24.7109375" style="1" customWidth="1"/>
    <col min="2535" max="2535" width="12.28515625" style="1" customWidth="1"/>
    <col min="2536" max="2536" width="0" style="1" hidden="1" customWidth="1"/>
    <col min="2537" max="2537" width="3.42578125" style="1" customWidth="1"/>
    <col min="2538" max="2538" width="0" style="1" hidden="1" customWidth="1"/>
    <col min="2539" max="2539" width="17.7109375" style="1" customWidth="1"/>
    <col min="2540" max="2540" width="3.42578125" style="1" customWidth="1"/>
    <col min="2541" max="2541" width="0" style="1" hidden="1" customWidth="1"/>
    <col min="2542" max="2542" width="23.7109375" style="1" customWidth="1"/>
    <col min="2543" max="2543" width="10" style="1" customWidth="1"/>
    <col min="2544" max="2544" width="0" style="1" hidden="1" customWidth="1"/>
    <col min="2545" max="2546" width="14.7109375" style="1" customWidth="1"/>
    <col min="2547" max="2547" width="12.85546875" style="1" customWidth="1"/>
    <col min="2548" max="2548" width="3.28515625" style="1" customWidth="1"/>
    <col min="2549" max="2549" width="30.28515625" style="1" customWidth="1"/>
    <col min="2550" max="2550" width="5" style="1" customWidth="1"/>
    <col min="2551" max="2551" width="0" style="1" hidden="1" customWidth="1"/>
    <col min="2552" max="2552" width="14.28515625" style="1" customWidth="1"/>
    <col min="2553" max="2553" width="5.7109375" style="1" customWidth="1"/>
    <col min="2554" max="2554" width="0" style="1" hidden="1" customWidth="1"/>
    <col min="2555" max="2555" width="17.28515625" style="1" customWidth="1"/>
    <col min="2556" max="2556" width="12.7109375" style="1" customWidth="1"/>
    <col min="2557" max="2557" width="0" style="1" hidden="1" customWidth="1"/>
    <col min="2558" max="2558" width="5.28515625" style="1" customWidth="1"/>
    <col min="2559" max="2559" width="0" style="1" hidden="1" customWidth="1"/>
    <col min="2560" max="2560" width="17" style="1" customWidth="1"/>
    <col min="2561" max="2561" width="6.28515625" style="1" customWidth="1"/>
    <col min="2562" max="2562" width="0" style="1" hidden="1" customWidth="1"/>
    <col min="2563" max="2563" width="14.28515625" style="1" customWidth="1"/>
    <col min="2564" max="2564" width="7.5703125" style="1" customWidth="1"/>
    <col min="2565" max="2565" width="0" style="1" hidden="1" customWidth="1"/>
    <col min="2566" max="2567" width="14.28515625" style="1" customWidth="1"/>
    <col min="2568" max="2568" width="20.85546875" style="1" customWidth="1"/>
    <col min="2569" max="2569" width="14.42578125" style="1" customWidth="1"/>
    <col min="2570" max="2570" width="15" style="1" customWidth="1"/>
    <col min="2571" max="2571" width="2.7109375" style="1" customWidth="1"/>
    <col min="2572" max="2572" width="11.7109375" style="1" customWidth="1"/>
    <col min="2573" max="2573" width="11.5703125" style="1" customWidth="1"/>
    <col min="2574" max="2574" width="2.28515625" style="1" customWidth="1"/>
    <col min="2575" max="2575" width="41" style="1" customWidth="1"/>
    <col min="2576" max="2576" width="14.28515625" style="1" customWidth="1"/>
    <col min="2577" max="2578" width="11.5703125" style="1" customWidth="1"/>
    <col min="2579" max="2579" width="21.85546875" style="1" customWidth="1"/>
    <col min="2580" max="2771" width="11.42578125" style="1"/>
    <col min="2772" max="2772" width="21.85546875" style="1" customWidth="1"/>
    <col min="2773" max="2773" width="13.85546875" style="1" customWidth="1"/>
    <col min="2774" max="2774" width="38.7109375" style="1" customWidth="1"/>
    <col min="2775" max="2775" width="3" style="1" bestFit="1" customWidth="1"/>
    <col min="2776" max="2776" width="32.28515625" style="1" customWidth="1"/>
    <col min="2777" max="2777" width="46.28515625" style="1" customWidth="1"/>
    <col min="2778" max="2778" width="19" style="1" customWidth="1"/>
    <col min="2779" max="2779" width="0" style="1" hidden="1" customWidth="1"/>
    <col min="2780" max="2780" width="17.7109375" style="1" customWidth="1"/>
    <col min="2781" max="2781" width="0" style="1" hidden="1" customWidth="1"/>
    <col min="2782" max="2782" width="22.28515625" style="1" customWidth="1"/>
    <col min="2783" max="2783" width="5.28515625" style="1" customWidth="1"/>
    <col min="2784" max="2784" width="36.28515625" style="1" customWidth="1"/>
    <col min="2785" max="2785" width="5.7109375" style="1" customWidth="1"/>
    <col min="2786" max="2786" width="0" style="1" hidden="1" customWidth="1"/>
    <col min="2787" max="2787" width="20.7109375" style="1" customWidth="1"/>
    <col min="2788" max="2788" width="4.85546875" style="1" customWidth="1"/>
    <col min="2789" max="2789" width="0" style="1" hidden="1" customWidth="1"/>
    <col min="2790" max="2790" width="24.7109375" style="1" customWidth="1"/>
    <col min="2791" max="2791" width="12.28515625" style="1" customWidth="1"/>
    <col min="2792" max="2792" width="0" style="1" hidden="1" customWidth="1"/>
    <col min="2793" max="2793" width="3.42578125" style="1" customWidth="1"/>
    <col min="2794" max="2794" width="0" style="1" hidden="1" customWidth="1"/>
    <col min="2795" max="2795" width="17.7109375" style="1" customWidth="1"/>
    <col min="2796" max="2796" width="3.42578125" style="1" customWidth="1"/>
    <col min="2797" max="2797" width="0" style="1" hidden="1" customWidth="1"/>
    <col min="2798" max="2798" width="23.7109375" style="1" customWidth="1"/>
    <col min="2799" max="2799" width="10" style="1" customWidth="1"/>
    <col min="2800" max="2800" width="0" style="1" hidden="1" customWidth="1"/>
    <col min="2801" max="2802" width="14.7109375" style="1" customWidth="1"/>
    <col min="2803" max="2803" width="12.85546875" style="1" customWidth="1"/>
    <col min="2804" max="2804" width="3.28515625" style="1" customWidth="1"/>
    <col min="2805" max="2805" width="30.28515625" style="1" customWidth="1"/>
    <col min="2806" max="2806" width="5" style="1" customWidth="1"/>
    <col min="2807" max="2807" width="0" style="1" hidden="1" customWidth="1"/>
    <col min="2808" max="2808" width="14.28515625" style="1" customWidth="1"/>
    <col min="2809" max="2809" width="5.7109375" style="1" customWidth="1"/>
    <col min="2810" max="2810" width="0" style="1" hidden="1" customWidth="1"/>
    <col min="2811" max="2811" width="17.28515625" style="1" customWidth="1"/>
    <col min="2812" max="2812" width="12.7109375" style="1" customWidth="1"/>
    <col min="2813" max="2813" width="0" style="1" hidden="1" customWidth="1"/>
    <col min="2814" max="2814" width="5.28515625" style="1" customWidth="1"/>
    <col min="2815" max="2815" width="0" style="1" hidden="1" customWidth="1"/>
    <col min="2816" max="2816" width="17" style="1" customWidth="1"/>
    <col min="2817" max="2817" width="6.28515625" style="1" customWidth="1"/>
    <col min="2818" max="2818" width="0" style="1" hidden="1" customWidth="1"/>
    <col min="2819" max="2819" width="14.28515625" style="1" customWidth="1"/>
    <col min="2820" max="2820" width="7.5703125" style="1" customWidth="1"/>
    <col min="2821" max="2821" width="0" style="1" hidden="1" customWidth="1"/>
    <col min="2822" max="2823" width="14.28515625" style="1" customWidth="1"/>
    <col min="2824" max="2824" width="20.85546875" style="1" customWidth="1"/>
    <col min="2825" max="2825" width="14.42578125" style="1" customWidth="1"/>
    <col min="2826" max="2826" width="15" style="1" customWidth="1"/>
    <col min="2827" max="2827" width="2.7109375" style="1" customWidth="1"/>
    <col min="2828" max="2828" width="11.7109375" style="1" customWidth="1"/>
    <col min="2829" max="2829" width="11.5703125" style="1" customWidth="1"/>
    <col min="2830" max="2830" width="2.28515625" style="1" customWidth="1"/>
    <col min="2831" max="2831" width="41" style="1" customWidth="1"/>
    <col min="2832" max="2832" width="14.28515625" style="1" customWidth="1"/>
    <col min="2833" max="2834" width="11.5703125" style="1" customWidth="1"/>
    <col min="2835" max="2835" width="21.85546875" style="1" customWidth="1"/>
    <col min="2836" max="3027" width="11.42578125" style="1"/>
    <col min="3028" max="3028" width="21.85546875" style="1" customWidth="1"/>
    <col min="3029" max="3029" width="13.85546875" style="1" customWidth="1"/>
    <col min="3030" max="3030" width="38.7109375" style="1" customWidth="1"/>
    <col min="3031" max="3031" width="3" style="1" bestFit="1" customWidth="1"/>
    <col min="3032" max="3032" width="32.28515625" style="1" customWidth="1"/>
    <col min="3033" max="3033" width="46.28515625" style="1" customWidth="1"/>
    <col min="3034" max="3034" width="19" style="1" customWidth="1"/>
    <col min="3035" max="3035" width="0" style="1" hidden="1" customWidth="1"/>
    <col min="3036" max="3036" width="17.7109375" style="1" customWidth="1"/>
    <col min="3037" max="3037" width="0" style="1" hidden="1" customWidth="1"/>
    <col min="3038" max="3038" width="22.28515625" style="1" customWidth="1"/>
    <col min="3039" max="3039" width="5.28515625" style="1" customWidth="1"/>
    <col min="3040" max="3040" width="36.28515625" style="1" customWidth="1"/>
    <col min="3041" max="3041" width="5.7109375" style="1" customWidth="1"/>
    <col min="3042" max="3042" width="0" style="1" hidden="1" customWidth="1"/>
    <col min="3043" max="3043" width="20.7109375" style="1" customWidth="1"/>
    <col min="3044" max="3044" width="4.85546875" style="1" customWidth="1"/>
    <col min="3045" max="3045" width="0" style="1" hidden="1" customWidth="1"/>
    <col min="3046" max="3046" width="24.7109375" style="1" customWidth="1"/>
    <col min="3047" max="3047" width="12.28515625" style="1" customWidth="1"/>
    <col min="3048" max="3048" width="0" style="1" hidden="1" customWidth="1"/>
    <col min="3049" max="3049" width="3.42578125" style="1" customWidth="1"/>
    <col min="3050" max="3050" width="0" style="1" hidden="1" customWidth="1"/>
    <col min="3051" max="3051" width="17.7109375" style="1" customWidth="1"/>
    <col min="3052" max="3052" width="3.42578125" style="1" customWidth="1"/>
    <col min="3053" max="3053" width="0" style="1" hidden="1" customWidth="1"/>
    <col min="3054" max="3054" width="23.7109375" style="1" customWidth="1"/>
    <col min="3055" max="3055" width="10" style="1" customWidth="1"/>
    <col min="3056" max="3056" width="0" style="1" hidden="1" customWidth="1"/>
    <col min="3057" max="3058" width="14.7109375" style="1" customWidth="1"/>
    <col min="3059" max="3059" width="12.85546875" style="1" customWidth="1"/>
    <col min="3060" max="3060" width="3.28515625" style="1" customWidth="1"/>
    <col min="3061" max="3061" width="30.28515625" style="1" customWidth="1"/>
    <col min="3062" max="3062" width="5" style="1" customWidth="1"/>
    <col min="3063" max="3063" width="0" style="1" hidden="1" customWidth="1"/>
    <col min="3064" max="3064" width="14.28515625" style="1" customWidth="1"/>
    <col min="3065" max="3065" width="5.7109375" style="1" customWidth="1"/>
    <col min="3066" max="3066" width="0" style="1" hidden="1" customWidth="1"/>
    <col min="3067" max="3067" width="17.28515625" style="1" customWidth="1"/>
    <col min="3068" max="3068" width="12.7109375" style="1" customWidth="1"/>
    <col min="3069" max="3069" width="0" style="1" hidden="1" customWidth="1"/>
    <col min="3070" max="3070" width="5.28515625" style="1" customWidth="1"/>
    <col min="3071" max="3071" width="0" style="1" hidden="1" customWidth="1"/>
    <col min="3072" max="3072" width="17" style="1" customWidth="1"/>
    <col min="3073" max="3073" width="6.28515625" style="1" customWidth="1"/>
    <col min="3074" max="3074" width="0" style="1" hidden="1" customWidth="1"/>
    <col min="3075" max="3075" width="14.28515625" style="1" customWidth="1"/>
    <col min="3076" max="3076" width="7.5703125" style="1" customWidth="1"/>
    <col min="3077" max="3077" width="0" style="1" hidden="1" customWidth="1"/>
    <col min="3078" max="3079" width="14.28515625" style="1" customWidth="1"/>
    <col min="3080" max="3080" width="20.85546875" style="1" customWidth="1"/>
    <col min="3081" max="3081" width="14.42578125" style="1" customWidth="1"/>
    <col min="3082" max="3082" width="15" style="1" customWidth="1"/>
    <col min="3083" max="3083" width="2.7109375" style="1" customWidth="1"/>
    <col min="3084" max="3084" width="11.7109375" style="1" customWidth="1"/>
    <col min="3085" max="3085" width="11.5703125" style="1" customWidth="1"/>
    <col min="3086" max="3086" width="2.28515625" style="1" customWidth="1"/>
    <col min="3087" max="3087" width="41" style="1" customWidth="1"/>
    <col min="3088" max="3088" width="14.28515625" style="1" customWidth="1"/>
    <col min="3089" max="3090" width="11.5703125" style="1" customWidth="1"/>
    <col min="3091" max="3091" width="21.85546875" style="1" customWidth="1"/>
    <col min="3092" max="3283" width="11.42578125" style="1"/>
    <col min="3284" max="3284" width="21.85546875" style="1" customWidth="1"/>
    <col min="3285" max="3285" width="13.85546875" style="1" customWidth="1"/>
    <col min="3286" max="3286" width="38.7109375" style="1" customWidth="1"/>
    <col min="3287" max="3287" width="3" style="1" bestFit="1" customWidth="1"/>
    <col min="3288" max="3288" width="32.28515625" style="1" customWidth="1"/>
    <col min="3289" max="3289" width="46.28515625" style="1" customWidth="1"/>
    <col min="3290" max="3290" width="19" style="1" customWidth="1"/>
    <col min="3291" max="3291" width="0" style="1" hidden="1" customWidth="1"/>
    <col min="3292" max="3292" width="17.7109375" style="1" customWidth="1"/>
    <col min="3293" max="3293" width="0" style="1" hidden="1" customWidth="1"/>
    <col min="3294" max="3294" width="22.28515625" style="1" customWidth="1"/>
    <col min="3295" max="3295" width="5.28515625" style="1" customWidth="1"/>
    <col min="3296" max="3296" width="36.28515625" style="1" customWidth="1"/>
    <col min="3297" max="3297" width="5.7109375" style="1" customWidth="1"/>
    <col min="3298" max="3298" width="0" style="1" hidden="1" customWidth="1"/>
    <col min="3299" max="3299" width="20.7109375" style="1" customWidth="1"/>
    <col min="3300" max="3300" width="4.85546875" style="1" customWidth="1"/>
    <col min="3301" max="3301" width="0" style="1" hidden="1" customWidth="1"/>
    <col min="3302" max="3302" width="24.7109375" style="1" customWidth="1"/>
    <col min="3303" max="3303" width="12.28515625" style="1" customWidth="1"/>
    <col min="3304" max="3304" width="0" style="1" hidden="1" customWidth="1"/>
    <col min="3305" max="3305" width="3.42578125" style="1" customWidth="1"/>
    <col min="3306" max="3306" width="0" style="1" hidden="1" customWidth="1"/>
    <col min="3307" max="3307" width="17.7109375" style="1" customWidth="1"/>
    <col min="3308" max="3308" width="3.42578125" style="1" customWidth="1"/>
    <col min="3309" max="3309" width="0" style="1" hidden="1" customWidth="1"/>
    <col min="3310" max="3310" width="23.7109375" style="1" customWidth="1"/>
    <col min="3311" max="3311" width="10" style="1" customWidth="1"/>
    <col min="3312" max="3312" width="0" style="1" hidden="1" customWidth="1"/>
    <col min="3313" max="3314" width="14.7109375" style="1" customWidth="1"/>
    <col min="3315" max="3315" width="12.85546875" style="1" customWidth="1"/>
    <col min="3316" max="3316" width="3.28515625" style="1" customWidth="1"/>
    <col min="3317" max="3317" width="30.28515625" style="1" customWidth="1"/>
    <col min="3318" max="3318" width="5" style="1" customWidth="1"/>
    <col min="3319" max="3319" width="0" style="1" hidden="1" customWidth="1"/>
    <col min="3320" max="3320" width="14.28515625" style="1" customWidth="1"/>
    <col min="3321" max="3321" width="5.7109375" style="1" customWidth="1"/>
    <col min="3322" max="3322" width="0" style="1" hidden="1" customWidth="1"/>
    <col min="3323" max="3323" width="17.28515625" style="1" customWidth="1"/>
    <col min="3324" max="3324" width="12.7109375" style="1" customWidth="1"/>
    <col min="3325" max="3325" width="0" style="1" hidden="1" customWidth="1"/>
    <col min="3326" max="3326" width="5.28515625" style="1" customWidth="1"/>
    <col min="3327" max="3327" width="0" style="1" hidden="1" customWidth="1"/>
    <col min="3328" max="3328" width="17" style="1" customWidth="1"/>
    <col min="3329" max="3329" width="6.28515625" style="1" customWidth="1"/>
    <col min="3330" max="3330" width="0" style="1" hidden="1" customWidth="1"/>
    <col min="3331" max="3331" width="14.28515625" style="1" customWidth="1"/>
    <col min="3332" max="3332" width="7.5703125" style="1" customWidth="1"/>
    <col min="3333" max="3333" width="0" style="1" hidden="1" customWidth="1"/>
    <col min="3334" max="3335" width="14.28515625" style="1" customWidth="1"/>
    <col min="3336" max="3336" width="20.85546875" style="1" customWidth="1"/>
    <col min="3337" max="3337" width="14.42578125" style="1" customWidth="1"/>
    <col min="3338" max="3338" width="15" style="1" customWidth="1"/>
    <col min="3339" max="3339" width="2.7109375" style="1" customWidth="1"/>
    <col min="3340" max="3340" width="11.7109375" style="1" customWidth="1"/>
    <col min="3341" max="3341" width="11.5703125" style="1" customWidth="1"/>
    <col min="3342" max="3342" width="2.28515625" style="1" customWidth="1"/>
    <col min="3343" max="3343" width="41" style="1" customWidth="1"/>
    <col min="3344" max="3344" width="14.28515625" style="1" customWidth="1"/>
    <col min="3345" max="3346" width="11.5703125" style="1" customWidth="1"/>
    <col min="3347" max="3347" width="21.85546875" style="1" customWidth="1"/>
    <col min="3348" max="3539" width="11.42578125" style="1"/>
    <col min="3540" max="3540" width="21.85546875" style="1" customWidth="1"/>
    <col min="3541" max="3541" width="13.85546875" style="1" customWidth="1"/>
    <col min="3542" max="3542" width="38.7109375" style="1" customWidth="1"/>
    <col min="3543" max="3543" width="3" style="1" bestFit="1" customWidth="1"/>
    <col min="3544" max="3544" width="32.28515625" style="1" customWidth="1"/>
    <col min="3545" max="3545" width="46.28515625" style="1" customWidth="1"/>
    <col min="3546" max="3546" width="19" style="1" customWidth="1"/>
    <col min="3547" max="3547" width="0" style="1" hidden="1" customWidth="1"/>
    <col min="3548" max="3548" width="17.7109375" style="1" customWidth="1"/>
    <col min="3549" max="3549" width="0" style="1" hidden="1" customWidth="1"/>
    <col min="3550" max="3550" width="22.28515625" style="1" customWidth="1"/>
    <col min="3551" max="3551" width="5.28515625" style="1" customWidth="1"/>
    <col min="3552" max="3552" width="36.28515625" style="1" customWidth="1"/>
    <col min="3553" max="3553" width="5.7109375" style="1" customWidth="1"/>
    <col min="3554" max="3554" width="0" style="1" hidden="1" customWidth="1"/>
    <col min="3555" max="3555" width="20.7109375" style="1" customWidth="1"/>
    <col min="3556" max="3556" width="4.85546875" style="1" customWidth="1"/>
    <col min="3557" max="3557" width="0" style="1" hidden="1" customWidth="1"/>
    <col min="3558" max="3558" width="24.7109375" style="1" customWidth="1"/>
    <col min="3559" max="3559" width="12.28515625" style="1" customWidth="1"/>
    <col min="3560" max="3560" width="0" style="1" hidden="1" customWidth="1"/>
    <col min="3561" max="3561" width="3.42578125" style="1" customWidth="1"/>
    <col min="3562" max="3562" width="0" style="1" hidden="1" customWidth="1"/>
    <col min="3563" max="3563" width="17.7109375" style="1" customWidth="1"/>
    <col min="3564" max="3564" width="3.42578125" style="1" customWidth="1"/>
    <col min="3565" max="3565" width="0" style="1" hidden="1" customWidth="1"/>
    <col min="3566" max="3566" width="23.7109375" style="1" customWidth="1"/>
    <col min="3567" max="3567" width="10" style="1" customWidth="1"/>
    <col min="3568" max="3568" width="0" style="1" hidden="1" customWidth="1"/>
    <col min="3569" max="3570" width="14.7109375" style="1" customWidth="1"/>
    <col min="3571" max="3571" width="12.85546875" style="1" customWidth="1"/>
    <col min="3572" max="3572" width="3.28515625" style="1" customWidth="1"/>
    <col min="3573" max="3573" width="30.28515625" style="1" customWidth="1"/>
    <col min="3574" max="3574" width="5" style="1" customWidth="1"/>
    <col min="3575" max="3575" width="0" style="1" hidden="1" customWidth="1"/>
    <col min="3576" max="3576" width="14.28515625" style="1" customWidth="1"/>
    <col min="3577" max="3577" width="5.7109375" style="1" customWidth="1"/>
    <col min="3578" max="3578" width="0" style="1" hidden="1" customWidth="1"/>
    <col min="3579" max="3579" width="17.28515625" style="1" customWidth="1"/>
    <col min="3580" max="3580" width="12.7109375" style="1" customWidth="1"/>
    <col min="3581" max="3581" width="0" style="1" hidden="1" customWidth="1"/>
    <col min="3582" max="3582" width="5.28515625" style="1" customWidth="1"/>
    <col min="3583" max="3583" width="0" style="1" hidden="1" customWidth="1"/>
    <col min="3584" max="3584" width="17" style="1" customWidth="1"/>
    <col min="3585" max="3585" width="6.28515625" style="1" customWidth="1"/>
    <col min="3586" max="3586" width="0" style="1" hidden="1" customWidth="1"/>
    <col min="3587" max="3587" width="14.28515625" style="1" customWidth="1"/>
    <col min="3588" max="3588" width="7.5703125" style="1" customWidth="1"/>
    <col min="3589" max="3589" width="0" style="1" hidden="1" customWidth="1"/>
    <col min="3590" max="3591" width="14.28515625" style="1" customWidth="1"/>
    <col min="3592" max="3592" width="20.85546875" style="1" customWidth="1"/>
    <col min="3593" max="3593" width="14.42578125" style="1" customWidth="1"/>
    <col min="3594" max="3594" width="15" style="1" customWidth="1"/>
    <col min="3595" max="3595" width="2.7109375" style="1" customWidth="1"/>
    <col min="3596" max="3596" width="11.7109375" style="1" customWidth="1"/>
    <col min="3597" max="3597" width="11.5703125" style="1" customWidth="1"/>
    <col min="3598" max="3598" width="2.28515625" style="1" customWidth="1"/>
    <col min="3599" max="3599" width="41" style="1" customWidth="1"/>
    <col min="3600" max="3600" width="14.28515625" style="1" customWidth="1"/>
    <col min="3601" max="3602" width="11.5703125" style="1" customWidth="1"/>
    <col min="3603" max="3603" width="21.85546875" style="1" customWidth="1"/>
    <col min="3604" max="3795" width="11.42578125" style="1"/>
    <col min="3796" max="3796" width="21.85546875" style="1" customWidth="1"/>
    <col min="3797" max="3797" width="13.85546875" style="1" customWidth="1"/>
    <col min="3798" max="3798" width="38.7109375" style="1" customWidth="1"/>
    <col min="3799" max="3799" width="3" style="1" bestFit="1" customWidth="1"/>
    <col min="3800" max="3800" width="32.28515625" style="1" customWidth="1"/>
    <col min="3801" max="3801" width="46.28515625" style="1" customWidth="1"/>
    <col min="3802" max="3802" width="19" style="1" customWidth="1"/>
    <col min="3803" max="3803" width="0" style="1" hidden="1" customWidth="1"/>
    <col min="3804" max="3804" width="17.7109375" style="1" customWidth="1"/>
    <col min="3805" max="3805" width="0" style="1" hidden="1" customWidth="1"/>
    <col min="3806" max="3806" width="22.28515625" style="1" customWidth="1"/>
    <col min="3807" max="3807" width="5.28515625" style="1" customWidth="1"/>
    <col min="3808" max="3808" width="36.28515625" style="1" customWidth="1"/>
    <col min="3809" max="3809" width="5.7109375" style="1" customWidth="1"/>
    <col min="3810" max="3810" width="0" style="1" hidden="1" customWidth="1"/>
    <col min="3811" max="3811" width="20.7109375" style="1" customWidth="1"/>
    <col min="3812" max="3812" width="4.85546875" style="1" customWidth="1"/>
    <col min="3813" max="3813" width="0" style="1" hidden="1" customWidth="1"/>
    <col min="3814" max="3814" width="24.7109375" style="1" customWidth="1"/>
    <col min="3815" max="3815" width="12.28515625" style="1" customWidth="1"/>
    <col min="3816" max="3816" width="0" style="1" hidden="1" customWidth="1"/>
    <col min="3817" max="3817" width="3.42578125" style="1" customWidth="1"/>
    <col min="3818" max="3818" width="0" style="1" hidden="1" customWidth="1"/>
    <col min="3819" max="3819" width="17.7109375" style="1" customWidth="1"/>
    <col min="3820" max="3820" width="3.42578125" style="1" customWidth="1"/>
    <col min="3821" max="3821" width="0" style="1" hidden="1" customWidth="1"/>
    <col min="3822" max="3822" width="23.7109375" style="1" customWidth="1"/>
    <col min="3823" max="3823" width="10" style="1" customWidth="1"/>
    <col min="3824" max="3824" width="0" style="1" hidden="1" customWidth="1"/>
    <col min="3825" max="3826" width="14.7109375" style="1" customWidth="1"/>
    <col min="3827" max="3827" width="12.85546875" style="1" customWidth="1"/>
    <col min="3828" max="3828" width="3.28515625" style="1" customWidth="1"/>
    <col min="3829" max="3829" width="30.28515625" style="1" customWidth="1"/>
    <col min="3830" max="3830" width="5" style="1" customWidth="1"/>
    <col min="3831" max="3831" width="0" style="1" hidden="1" customWidth="1"/>
    <col min="3832" max="3832" width="14.28515625" style="1" customWidth="1"/>
    <col min="3833" max="3833" width="5.7109375" style="1" customWidth="1"/>
    <col min="3834" max="3834" width="0" style="1" hidden="1" customWidth="1"/>
    <col min="3835" max="3835" width="17.28515625" style="1" customWidth="1"/>
    <col min="3836" max="3836" width="12.7109375" style="1" customWidth="1"/>
    <col min="3837" max="3837" width="0" style="1" hidden="1" customWidth="1"/>
    <col min="3838" max="3838" width="5.28515625" style="1" customWidth="1"/>
    <col min="3839" max="3839" width="0" style="1" hidden="1" customWidth="1"/>
    <col min="3840" max="3840" width="17" style="1" customWidth="1"/>
    <col min="3841" max="3841" width="6.28515625" style="1" customWidth="1"/>
    <col min="3842" max="3842" width="0" style="1" hidden="1" customWidth="1"/>
    <col min="3843" max="3843" width="14.28515625" style="1" customWidth="1"/>
    <col min="3844" max="3844" width="7.5703125" style="1" customWidth="1"/>
    <col min="3845" max="3845" width="0" style="1" hidden="1" customWidth="1"/>
    <col min="3846" max="3847" width="14.28515625" style="1" customWidth="1"/>
    <col min="3848" max="3848" width="20.85546875" style="1" customWidth="1"/>
    <col min="3849" max="3849" width="14.42578125" style="1" customWidth="1"/>
    <col min="3850" max="3850" width="15" style="1" customWidth="1"/>
    <col min="3851" max="3851" width="2.7109375" style="1" customWidth="1"/>
    <col min="3852" max="3852" width="11.7109375" style="1" customWidth="1"/>
    <col min="3853" max="3853" width="11.5703125" style="1" customWidth="1"/>
    <col min="3854" max="3854" width="2.28515625" style="1" customWidth="1"/>
    <col min="3855" max="3855" width="41" style="1" customWidth="1"/>
    <col min="3856" max="3856" width="14.28515625" style="1" customWidth="1"/>
    <col min="3857" max="3858" width="11.5703125" style="1" customWidth="1"/>
    <col min="3859" max="3859" width="21.85546875" style="1" customWidth="1"/>
    <col min="3860" max="4051" width="11.42578125" style="1"/>
    <col min="4052" max="4052" width="21.85546875" style="1" customWidth="1"/>
    <col min="4053" max="4053" width="13.85546875" style="1" customWidth="1"/>
    <col min="4054" max="4054" width="38.7109375" style="1" customWidth="1"/>
    <col min="4055" max="4055" width="3" style="1" bestFit="1" customWidth="1"/>
    <col min="4056" max="4056" width="32.28515625" style="1" customWidth="1"/>
    <col min="4057" max="4057" width="46.28515625" style="1" customWidth="1"/>
    <col min="4058" max="4058" width="19" style="1" customWidth="1"/>
    <col min="4059" max="4059" width="0" style="1" hidden="1" customWidth="1"/>
    <col min="4060" max="4060" width="17.7109375" style="1" customWidth="1"/>
    <col min="4061" max="4061" width="0" style="1" hidden="1" customWidth="1"/>
    <col min="4062" max="4062" width="22.28515625" style="1" customWidth="1"/>
    <col min="4063" max="4063" width="5.28515625" style="1" customWidth="1"/>
    <col min="4064" max="4064" width="36.28515625" style="1" customWidth="1"/>
    <col min="4065" max="4065" width="5.7109375" style="1" customWidth="1"/>
    <col min="4066" max="4066" width="0" style="1" hidden="1" customWidth="1"/>
    <col min="4067" max="4067" width="20.7109375" style="1" customWidth="1"/>
    <col min="4068" max="4068" width="4.85546875" style="1" customWidth="1"/>
    <col min="4069" max="4069" width="0" style="1" hidden="1" customWidth="1"/>
    <col min="4070" max="4070" width="24.7109375" style="1" customWidth="1"/>
    <col min="4071" max="4071" width="12.28515625" style="1" customWidth="1"/>
    <col min="4072" max="4072" width="0" style="1" hidden="1" customWidth="1"/>
    <col min="4073" max="4073" width="3.42578125" style="1" customWidth="1"/>
    <col min="4074" max="4074" width="0" style="1" hidden="1" customWidth="1"/>
    <col min="4075" max="4075" width="17.7109375" style="1" customWidth="1"/>
    <col min="4076" max="4076" width="3.42578125" style="1" customWidth="1"/>
    <col min="4077" max="4077" width="0" style="1" hidden="1" customWidth="1"/>
    <col min="4078" max="4078" width="23.7109375" style="1" customWidth="1"/>
    <col min="4079" max="4079" width="10" style="1" customWidth="1"/>
    <col min="4080" max="4080" width="0" style="1" hidden="1" customWidth="1"/>
    <col min="4081" max="4082" width="14.7109375" style="1" customWidth="1"/>
    <col min="4083" max="4083" width="12.85546875" style="1" customWidth="1"/>
    <col min="4084" max="4084" width="3.28515625" style="1" customWidth="1"/>
    <col min="4085" max="4085" width="30.28515625" style="1" customWidth="1"/>
    <col min="4086" max="4086" width="5" style="1" customWidth="1"/>
    <col min="4087" max="4087" width="0" style="1" hidden="1" customWidth="1"/>
    <col min="4088" max="4088" width="14.28515625" style="1" customWidth="1"/>
    <col min="4089" max="4089" width="5.7109375" style="1" customWidth="1"/>
    <col min="4090" max="4090" width="0" style="1" hidden="1" customWidth="1"/>
    <col min="4091" max="4091" width="17.28515625" style="1" customWidth="1"/>
    <col min="4092" max="4092" width="12.7109375" style="1" customWidth="1"/>
    <col min="4093" max="4093" width="0" style="1" hidden="1" customWidth="1"/>
    <col min="4094" max="4094" width="5.28515625" style="1" customWidth="1"/>
    <col min="4095" max="4095" width="0" style="1" hidden="1" customWidth="1"/>
    <col min="4096" max="4096" width="17" style="1" customWidth="1"/>
    <col min="4097" max="4097" width="6.28515625" style="1" customWidth="1"/>
    <col min="4098" max="4098" width="0" style="1" hidden="1" customWidth="1"/>
    <col min="4099" max="4099" width="14.28515625" style="1" customWidth="1"/>
    <col min="4100" max="4100" width="7.5703125" style="1" customWidth="1"/>
    <col min="4101" max="4101" width="0" style="1" hidden="1" customWidth="1"/>
    <col min="4102" max="4103" width="14.28515625" style="1" customWidth="1"/>
    <col min="4104" max="4104" width="20.85546875" style="1" customWidth="1"/>
    <col min="4105" max="4105" width="14.42578125" style="1" customWidth="1"/>
    <col min="4106" max="4106" width="15" style="1" customWidth="1"/>
    <col min="4107" max="4107" width="2.7109375" style="1" customWidth="1"/>
    <col min="4108" max="4108" width="11.7109375" style="1" customWidth="1"/>
    <col min="4109" max="4109" width="11.5703125" style="1" customWidth="1"/>
    <col min="4110" max="4110" width="2.28515625" style="1" customWidth="1"/>
    <col min="4111" max="4111" width="41" style="1" customWidth="1"/>
    <col min="4112" max="4112" width="14.28515625" style="1" customWidth="1"/>
    <col min="4113" max="4114" width="11.5703125" style="1" customWidth="1"/>
    <col min="4115" max="4115" width="21.85546875" style="1" customWidth="1"/>
    <col min="4116" max="4307" width="11.42578125" style="1"/>
    <col min="4308" max="4308" width="21.85546875" style="1" customWidth="1"/>
    <col min="4309" max="4309" width="13.85546875" style="1" customWidth="1"/>
    <col min="4310" max="4310" width="38.7109375" style="1" customWidth="1"/>
    <col min="4311" max="4311" width="3" style="1" bestFit="1" customWidth="1"/>
    <col min="4312" max="4312" width="32.28515625" style="1" customWidth="1"/>
    <col min="4313" max="4313" width="46.28515625" style="1" customWidth="1"/>
    <col min="4314" max="4314" width="19" style="1" customWidth="1"/>
    <col min="4315" max="4315" width="0" style="1" hidden="1" customWidth="1"/>
    <col min="4316" max="4316" width="17.7109375" style="1" customWidth="1"/>
    <col min="4317" max="4317" width="0" style="1" hidden="1" customWidth="1"/>
    <col min="4318" max="4318" width="22.28515625" style="1" customWidth="1"/>
    <col min="4319" max="4319" width="5.28515625" style="1" customWidth="1"/>
    <col min="4320" max="4320" width="36.28515625" style="1" customWidth="1"/>
    <col min="4321" max="4321" width="5.7109375" style="1" customWidth="1"/>
    <col min="4322" max="4322" width="0" style="1" hidden="1" customWidth="1"/>
    <col min="4323" max="4323" width="20.7109375" style="1" customWidth="1"/>
    <col min="4324" max="4324" width="4.85546875" style="1" customWidth="1"/>
    <col min="4325" max="4325" width="0" style="1" hidden="1" customWidth="1"/>
    <col min="4326" max="4326" width="24.7109375" style="1" customWidth="1"/>
    <col min="4327" max="4327" width="12.28515625" style="1" customWidth="1"/>
    <col min="4328" max="4328" width="0" style="1" hidden="1" customWidth="1"/>
    <col min="4329" max="4329" width="3.42578125" style="1" customWidth="1"/>
    <col min="4330" max="4330" width="0" style="1" hidden="1" customWidth="1"/>
    <col min="4331" max="4331" width="17.7109375" style="1" customWidth="1"/>
    <col min="4332" max="4332" width="3.42578125" style="1" customWidth="1"/>
    <col min="4333" max="4333" width="0" style="1" hidden="1" customWidth="1"/>
    <col min="4334" max="4334" width="23.7109375" style="1" customWidth="1"/>
    <col min="4335" max="4335" width="10" style="1" customWidth="1"/>
    <col min="4336" max="4336" width="0" style="1" hidden="1" customWidth="1"/>
    <col min="4337" max="4338" width="14.7109375" style="1" customWidth="1"/>
    <col min="4339" max="4339" width="12.85546875" style="1" customWidth="1"/>
    <col min="4340" max="4340" width="3.28515625" style="1" customWidth="1"/>
    <col min="4341" max="4341" width="30.28515625" style="1" customWidth="1"/>
    <col min="4342" max="4342" width="5" style="1" customWidth="1"/>
    <col min="4343" max="4343" width="0" style="1" hidden="1" customWidth="1"/>
    <col min="4344" max="4344" width="14.28515625" style="1" customWidth="1"/>
    <col min="4345" max="4345" width="5.7109375" style="1" customWidth="1"/>
    <col min="4346" max="4346" width="0" style="1" hidden="1" customWidth="1"/>
    <col min="4347" max="4347" width="17.28515625" style="1" customWidth="1"/>
    <col min="4348" max="4348" width="12.7109375" style="1" customWidth="1"/>
    <col min="4349" max="4349" width="0" style="1" hidden="1" customWidth="1"/>
    <col min="4350" max="4350" width="5.28515625" style="1" customWidth="1"/>
    <col min="4351" max="4351" width="0" style="1" hidden="1" customWidth="1"/>
    <col min="4352" max="4352" width="17" style="1" customWidth="1"/>
    <col min="4353" max="4353" width="6.28515625" style="1" customWidth="1"/>
    <col min="4354" max="4354" width="0" style="1" hidden="1" customWidth="1"/>
    <col min="4355" max="4355" width="14.28515625" style="1" customWidth="1"/>
    <col min="4356" max="4356" width="7.5703125" style="1" customWidth="1"/>
    <col min="4357" max="4357" width="0" style="1" hidden="1" customWidth="1"/>
    <col min="4358" max="4359" width="14.28515625" style="1" customWidth="1"/>
    <col min="4360" max="4360" width="20.85546875" style="1" customWidth="1"/>
    <col min="4361" max="4361" width="14.42578125" style="1" customWidth="1"/>
    <col min="4362" max="4362" width="15" style="1" customWidth="1"/>
    <col min="4363" max="4363" width="2.7109375" style="1" customWidth="1"/>
    <col min="4364" max="4364" width="11.7109375" style="1" customWidth="1"/>
    <col min="4365" max="4365" width="11.5703125" style="1" customWidth="1"/>
    <col min="4366" max="4366" width="2.28515625" style="1" customWidth="1"/>
    <col min="4367" max="4367" width="41" style="1" customWidth="1"/>
    <col min="4368" max="4368" width="14.28515625" style="1" customWidth="1"/>
    <col min="4369" max="4370" width="11.5703125" style="1" customWidth="1"/>
    <col min="4371" max="4371" width="21.85546875" style="1" customWidth="1"/>
    <col min="4372" max="4563" width="11.42578125" style="1"/>
    <col min="4564" max="4564" width="21.85546875" style="1" customWidth="1"/>
    <col min="4565" max="4565" width="13.85546875" style="1" customWidth="1"/>
    <col min="4566" max="4566" width="38.7109375" style="1" customWidth="1"/>
    <col min="4567" max="4567" width="3" style="1" bestFit="1" customWidth="1"/>
    <col min="4568" max="4568" width="32.28515625" style="1" customWidth="1"/>
    <col min="4569" max="4569" width="46.28515625" style="1" customWidth="1"/>
    <col min="4570" max="4570" width="19" style="1" customWidth="1"/>
    <col min="4571" max="4571" width="0" style="1" hidden="1" customWidth="1"/>
    <col min="4572" max="4572" width="17.7109375" style="1" customWidth="1"/>
    <col min="4573" max="4573" width="0" style="1" hidden="1" customWidth="1"/>
    <col min="4574" max="4574" width="22.28515625" style="1" customWidth="1"/>
    <col min="4575" max="4575" width="5.28515625" style="1" customWidth="1"/>
    <col min="4576" max="4576" width="36.28515625" style="1" customWidth="1"/>
    <col min="4577" max="4577" width="5.7109375" style="1" customWidth="1"/>
    <col min="4578" max="4578" width="0" style="1" hidden="1" customWidth="1"/>
    <col min="4579" max="4579" width="20.7109375" style="1" customWidth="1"/>
    <col min="4580" max="4580" width="4.85546875" style="1" customWidth="1"/>
    <col min="4581" max="4581" width="0" style="1" hidden="1" customWidth="1"/>
    <col min="4582" max="4582" width="24.7109375" style="1" customWidth="1"/>
    <col min="4583" max="4583" width="12.28515625" style="1" customWidth="1"/>
    <col min="4584" max="4584" width="0" style="1" hidden="1" customWidth="1"/>
    <col min="4585" max="4585" width="3.42578125" style="1" customWidth="1"/>
    <col min="4586" max="4586" width="0" style="1" hidden="1" customWidth="1"/>
    <col min="4587" max="4587" width="17.7109375" style="1" customWidth="1"/>
    <col min="4588" max="4588" width="3.42578125" style="1" customWidth="1"/>
    <col min="4589" max="4589" width="0" style="1" hidden="1" customWidth="1"/>
    <col min="4590" max="4590" width="23.7109375" style="1" customWidth="1"/>
    <col min="4591" max="4591" width="10" style="1" customWidth="1"/>
    <col min="4592" max="4592" width="0" style="1" hidden="1" customWidth="1"/>
    <col min="4593" max="4594" width="14.7109375" style="1" customWidth="1"/>
    <col min="4595" max="4595" width="12.85546875" style="1" customWidth="1"/>
    <col min="4596" max="4596" width="3.28515625" style="1" customWidth="1"/>
    <col min="4597" max="4597" width="30.28515625" style="1" customWidth="1"/>
    <col min="4598" max="4598" width="5" style="1" customWidth="1"/>
    <col min="4599" max="4599" width="0" style="1" hidden="1" customWidth="1"/>
    <col min="4600" max="4600" width="14.28515625" style="1" customWidth="1"/>
    <col min="4601" max="4601" width="5.7109375" style="1" customWidth="1"/>
    <col min="4602" max="4602" width="0" style="1" hidden="1" customWidth="1"/>
    <col min="4603" max="4603" width="17.28515625" style="1" customWidth="1"/>
    <col min="4604" max="4604" width="12.7109375" style="1" customWidth="1"/>
    <col min="4605" max="4605" width="0" style="1" hidden="1" customWidth="1"/>
    <col min="4606" max="4606" width="5.28515625" style="1" customWidth="1"/>
    <col min="4607" max="4607" width="0" style="1" hidden="1" customWidth="1"/>
    <col min="4608" max="4608" width="17" style="1" customWidth="1"/>
    <col min="4609" max="4609" width="6.28515625" style="1" customWidth="1"/>
    <col min="4610" max="4610" width="0" style="1" hidden="1" customWidth="1"/>
    <col min="4611" max="4611" width="14.28515625" style="1" customWidth="1"/>
    <col min="4612" max="4612" width="7.5703125" style="1" customWidth="1"/>
    <col min="4613" max="4613" width="0" style="1" hidden="1" customWidth="1"/>
    <col min="4614" max="4615" width="14.28515625" style="1" customWidth="1"/>
    <col min="4616" max="4616" width="20.85546875" style="1" customWidth="1"/>
    <col min="4617" max="4617" width="14.42578125" style="1" customWidth="1"/>
    <col min="4618" max="4618" width="15" style="1" customWidth="1"/>
    <col min="4619" max="4619" width="2.7109375" style="1" customWidth="1"/>
    <col min="4620" max="4620" width="11.7109375" style="1" customWidth="1"/>
    <col min="4621" max="4621" width="11.5703125" style="1" customWidth="1"/>
    <col min="4622" max="4622" width="2.28515625" style="1" customWidth="1"/>
    <col min="4623" max="4623" width="41" style="1" customWidth="1"/>
    <col min="4624" max="4624" width="14.28515625" style="1" customWidth="1"/>
    <col min="4625" max="4626" width="11.5703125" style="1" customWidth="1"/>
    <col min="4627" max="4627" width="21.85546875" style="1" customWidth="1"/>
    <col min="4628" max="4819" width="11.42578125" style="1"/>
    <col min="4820" max="4820" width="21.85546875" style="1" customWidth="1"/>
    <col min="4821" max="4821" width="13.85546875" style="1" customWidth="1"/>
    <col min="4822" max="4822" width="38.7109375" style="1" customWidth="1"/>
    <col min="4823" max="4823" width="3" style="1" bestFit="1" customWidth="1"/>
    <col min="4824" max="4824" width="32.28515625" style="1" customWidth="1"/>
    <col min="4825" max="4825" width="46.28515625" style="1" customWidth="1"/>
    <col min="4826" max="4826" width="19" style="1" customWidth="1"/>
    <col min="4827" max="4827" width="0" style="1" hidden="1" customWidth="1"/>
    <col min="4828" max="4828" width="17.7109375" style="1" customWidth="1"/>
    <col min="4829" max="4829" width="0" style="1" hidden="1" customWidth="1"/>
    <col min="4830" max="4830" width="22.28515625" style="1" customWidth="1"/>
    <col min="4831" max="4831" width="5.28515625" style="1" customWidth="1"/>
    <col min="4832" max="4832" width="36.28515625" style="1" customWidth="1"/>
    <col min="4833" max="4833" width="5.7109375" style="1" customWidth="1"/>
    <col min="4834" max="4834" width="0" style="1" hidden="1" customWidth="1"/>
    <col min="4835" max="4835" width="20.7109375" style="1" customWidth="1"/>
    <col min="4836" max="4836" width="4.85546875" style="1" customWidth="1"/>
    <col min="4837" max="4837" width="0" style="1" hidden="1" customWidth="1"/>
    <col min="4838" max="4838" width="24.7109375" style="1" customWidth="1"/>
    <col min="4839" max="4839" width="12.28515625" style="1" customWidth="1"/>
    <col min="4840" max="4840" width="0" style="1" hidden="1" customWidth="1"/>
    <col min="4841" max="4841" width="3.42578125" style="1" customWidth="1"/>
    <col min="4842" max="4842" width="0" style="1" hidden="1" customWidth="1"/>
    <col min="4843" max="4843" width="17.7109375" style="1" customWidth="1"/>
    <col min="4844" max="4844" width="3.42578125" style="1" customWidth="1"/>
    <col min="4845" max="4845" width="0" style="1" hidden="1" customWidth="1"/>
    <col min="4846" max="4846" width="23.7109375" style="1" customWidth="1"/>
    <col min="4847" max="4847" width="10" style="1" customWidth="1"/>
    <col min="4848" max="4848" width="0" style="1" hidden="1" customWidth="1"/>
    <col min="4849" max="4850" width="14.7109375" style="1" customWidth="1"/>
    <col min="4851" max="4851" width="12.85546875" style="1" customWidth="1"/>
    <col min="4852" max="4852" width="3.28515625" style="1" customWidth="1"/>
    <col min="4853" max="4853" width="30.28515625" style="1" customWidth="1"/>
    <col min="4854" max="4854" width="5" style="1" customWidth="1"/>
    <col min="4855" max="4855" width="0" style="1" hidden="1" customWidth="1"/>
    <col min="4856" max="4856" width="14.28515625" style="1" customWidth="1"/>
    <col min="4857" max="4857" width="5.7109375" style="1" customWidth="1"/>
    <col min="4858" max="4858" width="0" style="1" hidden="1" customWidth="1"/>
    <col min="4859" max="4859" width="17.28515625" style="1" customWidth="1"/>
    <col min="4860" max="4860" width="12.7109375" style="1" customWidth="1"/>
    <col min="4861" max="4861" width="0" style="1" hidden="1" customWidth="1"/>
    <col min="4862" max="4862" width="5.28515625" style="1" customWidth="1"/>
    <col min="4863" max="4863" width="0" style="1" hidden="1" customWidth="1"/>
    <col min="4864" max="4864" width="17" style="1" customWidth="1"/>
    <col min="4865" max="4865" width="6.28515625" style="1" customWidth="1"/>
    <col min="4866" max="4866" width="0" style="1" hidden="1" customWidth="1"/>
    <col min="4867" max="4867" width="14.28515625" style="1" customWidth="1"/>
    <col min="4868" max="4868" width="7.5703125" style="1" customWidth="1"/>
    <col min="4869" max="4869" width="0" style="1" hidden="1" customWidth="1"/>
    <col min="4870" max="4871" width="14.28515625" style="1" customWidth="1"/>
    <col min="4872" max="4872" width="20.85546875" style="1" customWidth="1"/>
    <col min="4873" max="4873" width="14.42578125" style="1" customWidth="1"/>
    <col min="4874" max="4874" width="15" style="1" customWidth="1"/>
    <col min="4875" max="4875" width="2.7109375" style="1" customWidth="1"/>
    <col min="4876" max="4876" width="11.7109375" style="1" customWidth="1"/>
    <col min="4877" max="4877" width="11.5703125" style="1" customWidth="1"/>
    <col min="4878" max="4878" width="2.28515625" style="1" customWidth="1"/>
    <col min="4879" max="4879" width="41" style="1" customWidth="1"/>
    <col min="4880" max="4880" width="14.28515625" style="1" customWidth="1"/>
    <col min="4881" max="4882" width="11.5703125" style="1" customWidth="1"/>
    <col min="4883" max="4883" width="21.85546875" style="1" customWidth="1"/>
    <col min="4884" max="5075" width="11.42578125" style="1"/>
    <col min="5076" max="5076" width="21.85546875" style="1" customWidth="1"/>
    <col min="5077" max="5077" width="13.85546875" style="1" customWidth="1"/>
    <col min="5078" max="5078" width="38.7109375" style="1" customWidth="1"/>
    <col min="5079" max="5079" width="3" style="1" bestFit="1" customWidth="1"/>
    <col min="5080" max="5080" width="32.28515625" style="1" customWidth="1"/>
    <col min="5081" max="5081" width="46.28515625" style="1" customWidth="1"/>
    <col min="5082" max="5082" width="19" style="1" customWidth="1"/>
    <col min="5083" max="5083" width="0" style="1" hidden="1" customWidth="1"/>
    <col min="5084" max="5084" width="17.7109375" style="1" customWidth="1"/>
    <col min="5085" max="5085" width="0" style="1" hidden="1" customWidth="1"/>
    <col min="5086" max="5086" width="22.28515625" style="1" customWidth="1"/>
    <col min="5087" max="5087" width="5.28515625" style="1" customWidth="1"/>
    <col min="5088" max="5088" width="36.28515625" style="1" customWidth="1"/>
    <col min="5089" max="5089" width="5.7109375" style="1" customWidth="1"/>
    <col min="5090" max="5090" width="0" style="1" hidden="1" customWidth="1"/>
    <col min="5091" max="5091" width="20.7109375" style="1" customWidth="1"/>
    <col min="5092" max="5092" width="4.85546875" style="1" customWidth="1"/>
    <col min="5093" max="5093" width="0" style="1" hidden="1" customWidth="1"/>
    <col min="5094" max="5094" width="24.7109375" style="1" customWidth="1"/>
    <col min="5095" max="5095" width="12.28515625" style="1" customWidth="1"/>
    <col min="5096" max="5096" width="0" style="1" hidden="1" customWidth="1"/>
    <col min="5097" max="5097" width="3.42578125" style="1" customWidth="1"/>
    <col min="5098" max="5098" width="0" style="1" hidden="1" customWidth="1"/>
    <col min="5099" max="5099" width="17.7109375" style="1" customWidth="1"/>
    <col min="5100" max="5100" width="3.42578125" style="1" customWidth="1"/>
    <col min="5101" max="5101" width="0" style="1" hidden="1" customWidth="1"/>
    <col min="5102" max="5102" width="23.7109375" style="1" customWidth="1"/>
    <col min="5103" max="5103" width="10" style="1" customWidth="1"/>
    <col min="5104" max="5104" width="0" style="1" hidden="1" customWidth="1"/>
    <col min="5105" max="5106" width="14.7109375" style="1" customWidth="1"/>
    <col min="5107" max="5107" width="12.85546875" style="1" customWidth="1"/>
    <col min="5108" max="5108" width="3.28515625" style="1" customWidth="1"/>
    <col min="5109" max="5109" width="30.28515625" style="1" customWidth="1"/>
    <col min="5110" max="5110" width="5" style="1" customWidth="1"/>
    <col min="5111" max="5111" width="0" style="1" hidden="1" customWidth="1"/>
    <col min="5112" max="5112" width="14.28515625" style="1" customWidth="1"/>
    <col min="5113" max="5113" width="5.7109375" style="1" customWidth="1"/>
    <col min="5114" max="5114" width="0" style="1" hidden="1" customWidth="1"/>
    <col min="5115" max="5115" width="17.28515625" style="1" customWidth="1"/>
    <col min="5116" max="5116" width="12.7109375" style="1" customWidth="1"/>
    <col min="5117" max="5117" width="0" style="1" hidden="1" customWidth="1"/>
    <col min="5118" max="5118" width="5.28515625" style="1" customWidth="1"/>
    <col min="5119" max="5119" width="0" style="1" hidden="1" customWidth="1"/>
    <col min="5120" max="5120" width="17" style="1" customWidth="1"/>
    <col min="5121" max="5121" width="6.28515625" style="1" customWidth="1"/>
    <col min="5122" max="5122" width="0" style="1" hidden="1" customWidth="1"/>
    <col min="5123" max="5123" width="14.28515625" style="1" customWidth="1"/>
    <col min="5124" max="5124" width="7.5703125" style="1" customWidth="1"/>
    <col min="5125" max="5125" width="0" style="1" hidden="1" customWidth="1"/>
    <col min="5126" max="5127" width="14.28515625" style="1" customWidth="1"/>
    <col min="5128" max="5128" width="20.85546875" style="1" customWidth="1"/>
    <col min="5129" max="5129" width="14.42578125" style="1" customWidth="1"/>
    <col min="5130" max="5130" width="15" style="1" customWidth="1"/>
    <col min="5131" max="5131" width="2.7109375" style="1" customWidth="1"/>
    <col min="5132" max="5132" width="11.7109375" style="1" customWidth="1"/>
    <col min="5133" max="5133" width="11.5703125" style="1" customWidth="1"/>
    <col min="5134" max="5134" width="2.28515625" style="1" customWidth="1"/>
    <col min="5135" max="5135" width="41" style="1" customWidth="1"/>
    <col min="5136" max="5136" width="14.28515625" style="1" customWidth="1"/>
    <col min="5137" max="5138" width="11.5703125" style="1" customWidth="1"/>
    <col min="5139" max="5139" width="21.85546875" style="1" customWidth="1"/>
    <col min="5140" max="5331" width="11.42578125" style="1"/>
    <col min="5332" max="5332" width="21.85546875" style="1" customWidth="1"/>
    <col min="5333" max="5333" width="13.85546875" style="1" customWidth="1"/>
    <col min="5334" max="5334" width="38.7109375" style="1" customWidth="1"/>
    <col min="5335" max="5335" width="3" style="1" bestFit="1" customWidth="1"/>
    <col min="5336" max="5336" width="32.28515625" style="1" customWidth="1"/>
    <col min="5337" max="5337" width="46.28515625" style="1" customWidth="1"/>
    <col min="5338" max="5338" width="19" style="1" customWidth="1"/>
    <col min="5339" max="5339" width="0" style="1" hidden="1" customWidth="1"/>
    <col min="5340" max="5340" width="17.7109375" style="1" customWidth="1"/>
    <col min="5341" max="5341" width="0" style="1" hidden="1" customWidth="1"/>
    <col min="5342" max="5342" width="22.28515625" style="1" customWidth="1"/>
    <col min="5343" max="5343" width="5.28515625" style="1" customWidth="1"/>
    <col min="5344" max="5344" width="36.28515625" style="1" customWidth="1"/>
    <col min="5345" max="5345" width="5.7109375" style="1" customWidth="1"/>
    <col min="5346" max="5346" width="0" style="1" hidden="1" customWidth="1"/>
    <col min="5347" max="5347" width="20.7109375" style="1" customWidth="1"/>
    <col min="5348" max="5348" width="4.85546875" style="1" customWidth="1"/>
    <col min="5349" max="5349" width="0" style="1" hidden="1" customWidth="1"/>
    <col min="5350" max="5350" width="24.7109375" style="1" customWidth="1"/>
    <col min="5351" max="5351" width="12.28515625" style="1" customWidth="1"/>
    <col min="5352" max="5352" width="0" style="1" hidden="1" customWidth="1"/>
    <col min="5353" max="5353" width="3.42578125" style="1" customWidth="1"/>
    <col min="5354" max="5354" width="0" style="1" hidden="1" customWidth="1"/>
    <col min="5355" max="5355" width="17.7109375" style="1" customWidth="1"/>
    <col min="5356" max="5356" width="3.42578125" style="1" customWidth="1"/>
    <col min="5357" max="5357" width="0" style="1" hidden="1" customWidth="1"/>
    <col min="5358" max="5358" width="23.7109375" style="1" customWidth="1"/>
    <col min="5359" max="5359" width="10" style="1" customWidth="1"/>
    <col min="5360" max="5360" width="0" style="1" hidden="1" customWidth="1"/>
    <col min="5361" max="5362" width="14.7109375" style="1" customWidth="1"/>
    <col min="5363" max="5363" width="12.85546875" style="1" customWidth="1"/>
    <col min="5364" max="5364" width="3.28515625" style="1" customWidth="1"/>
    <col min="5365" max="5365" width="30.28515625" style="1" customWidth="1"/>
    <col min="5366" max="5366" width="5" style="1" customWidth="1"/>
    <col min="5367" max="5367" width="0" style="1" hidden="1" customWidth="1"/>
    <col min="5368" max="5368" width="14.28515625" style="1" customWidth="1"/>
    <col min="5369" max="5369" width="5.7109375" style="1" customWidth="1"/>
    <col min="5370" max="5370" width="0" style="1" hidden="1" customWidth="1"/>
    <col min="5371" max="5371" width="17.28515625" style="1" customWidth="1"/>
    <col min="5372" max="5372" width="12.7109375" style="1" customWidth="1"/>
    <col min="5373" max="5373" width="0" style="1" hidden="1" customWidth="1"/>
    <col min="5374" max="5374" width="5.28515625" style="1" customWidth="1"/>
    <col min="5375" max="5375" width="0" style="1" hidden="1" customWidth="1"/>
    <col min="5376" max="5376" width="17" style="1" customWidth="1"/>
    <col min="5377" max="5377" width="6.28515625" style="1" customWidth="1"/>
    <col min="5378" max="5378" width="0" style="1" hidden="1" customWidth="1"/>
    <col min="5379" max="5379" width="14.28515625" style="1" customWidth="1"/>
    <col min="5380" max="5380" width="7.5703125" style="1" customWidth="1"/>
    <col min="5381" max="5381" width="0" style="1" hidden="1" customWidth="1"/>
    <col min="5382" max="5383" width="14.28515625" style="1" customWidth="1"/>
    <col min="5384" max="5384" width="20.85546875" style="1" customWidth="1"/>
    <col min="5385" max="5385" width="14.42578125" style="1" customWidth="1"/>
    <col min="5386" max="5386" width="15" style="1" customWidth="1"/>
    <col min="5387" max="5387" width="2.7109375" style="1" customWidth="1"/>
    <col min="5388" max="5388" width="11.7109375" style="1" customWidth="1"/>
    <col min="5389" max="5389" width="11.5703125" style="1" customWidth="1"/>
    <col min="5390" max="5390" width="2.28515625" style="1" customWidth="1"/>
    <col min="5391" max="5391" width="41" style="1" customWidth="1"/>
    <col min="5392" max="5392" width="14.28515625" style="1" customWidth="1"/>
    <col min="5393" max="5394" width="11.5703125" style="1" customWidth="1"/>
    <col min="5395" max="5395" width="21.85546875" style="1" customWidth="1"/>
    <col min="5396" max="5587" width="11.42578125" style="1"/>
    <col min="5588" max="5588" width="21.85546875" style="1" customWidth="1"/>
    <col min="5589" max="5589" width="13.85546875" style="1" customWidth="1"/>
    <col min="5590" max="5590" width="38.7109375" style="1" customWidth="1"/>
    <col min="5591" max="5591" width="3" style="1" bestFit="1" customWidth="1"/>
    <col min="5592" max="5592" width="32.28515625" style="1" customWidth="1"/>
    <col min="5593" max="5593" width="46.28515625" style="1" customWidth="1"/>
    <col min="5594" max="5594" width="19" style="1" customWidth="1"/>
    <col min="5595" max="5595" width="0" style="1" hidden="1" customWidth="1"/>
    <col min="5596" max="5596" width="17.7109375" style="1" customWidth="1"/>
    <col min="5597" max="5597" width="0" style="1" hidden="1" customWidth="1"/>
    <col min="5598" max="5598" width="22.28515625" style="1" customWidth="1"/>
    <col min="5599" max="5599" width="5.28515625" style="1" customWidth="1"/>
    <col min="5600" max="5600" width="36.28515625" style="1" customWidth="1"/>
    <col min="5601" max="5601" width="5.7109375" style="1" customWidth="1"/>
    <col min="5602" max="5602" width="0" style="1" hidden="1" customWidth="1"/>
    <col min="5603" max="5603" width="20.7109375" style="1" customWidth="1"/>
    <col min="5604" max="5604" width="4.85546875" style="1" customWidth="1"/>
    <col min="5605" max="5605" width="0" style="1" hidden="1" customWidth="1"/>
    <col min="5606" max="5606" width="24.7109375" style="1" customWidth="1"/>
    <col min="5607" max="5607" width="12.28515625" style="1" customWidth="1"/>
    <col min="5608" max="5608" width="0" style="1" hidden="1" customWidth="1"/>
    <col min="5609" max="5609" width="3.42578125" style="1" customWidth="1"/>
    <col min="5610" max="5610" width="0" style="1" hidden="1" customWidth="1"/>
    <col min="5611" max="5611" width="17.7109375" style="1" customWidth="1"/>
    <col min="5612" max="5612" width="3.42578125" style="1" customWidth="1"/>
    <col min="5613" max="5613" width="0" style="1" hidden="1" customWidth="1"/>
    <col min="5614" max="5614" width="23.7109375" style="1" customWidth="1"/>
    <col min="5615" max="5615" width="10" style="1" customWidth="1"/>
    <col min="5616" max="5616" width="0" style="1" hidden="1" customWidth="1"/>
    <col min="5617" max="5618" width="14.7109375" style="1" customWidth="1"/>
    <col min="5619" max="5619" width="12.85546875" style="1" customWidth="1"/>
    <col min="5620" max="5620" width="3.28515625" style="1" customWidth="1"/>
    <col min="5621" max="5621" width="30.28515625" style="1" customWidth="1"/>
    <col min="5622" max="5622" width="5" style="1" customWidth="1"/>
    <col min="5623" max="5623" width="0" style="1" hidden="1" customWidth="1"/>
    <col min="5624" max="5624" width="14.28515625" style="1" customWidth="1"/>
    <col min="5625" max="5625" width="5.7109375" style="1" customWidth="1"/>
    <col min="5626" max="5626" width="0" style="1" hidden="1" customWidth="1"/>
    <col min="5627" max="5627" width="17.28515625" style="1" customWidth="1"/>
    <col min="5628" max="5628" width="12.7109375" style="1" customWidth="1"/>
    <col min="5629" max="5629" width="0" style="1" hidden="1" customWidth="1"/>
    <col min="5630" max="5630" width="5.28515625" style="1" customWidth="1"/>
    <col min="5631" max="5631" width="0" style="1" hidden="1" customWidth="1"/>
    <col min="5632" max="5632" width="17" style="1" customWidth="1"/>
    <col min="5633" max="5633" width="6.28515625" style="1" customWidth="1"/>
    <col min="5634" max="5634" width="0" style="1" hidden="1" customWidth="1"/>
    <col min="5635" max="5635" width="14.28515625" style="1" customWidth="1"/>
    <col min="5636" max="5636" width="7.5703125" style="1" customWidth="1"/>
    <col min="5637" max="5637" width="0" style="1" hidden="1" customWidth="1"/>
    <col min="5638" max="5639" width="14.28515625" style="1" customWidth="1"/>
    <col min="5640" max="5640" width="20.85546875" style="1" customWidth="1"/>
    <col min="5641" max="5641" width="14.42578125" style="1" customWidth="1"/>
    <col min="5642" max="5642" width="15" style="1" customWidth="1"/>
    <col min="5643" max="5643" width="2.7109375" style="1" customWidth="1"/>
    <col min="5644" max="5644" width="11.7109375" style="1" customWidth="1"/>
    <col min="5645" max="5645" width="11.5703125" style="1" customWidth="1"/>
    <col min="5646" max="5646" width="2.28515625" style="1" customWidth="1"/>
    <col min="5647" max="5647" width="41" style="1" customWidth="1"/>
    <col min="5648" max="5648" width="14.28515625" style="1" customWidth="1"/>
    <col min="5649" max="5650" width="11.5703125" style="1" customWidth="1"/>
    <col min="5651" max="5651" width="21.85546875" style="1" customWidth="1"/>
    <col min="5652" max="5843" width="11.42578125" style="1"/>
    <col min="5844" max="5844" width="21.85546875" style="1" customWidth="1"/>
    <col min="5845" max="5845" width="13.85546875" style="1" customWidth="1"/>
    <col min="5846" max="5846" width="38.7109375" style="1" customWidth="1"/>
    <col min="5847" max="5847" width="3" style="1" bestFit="1" customWidth="1"/>
    <col min="5848" max="5848" width="32.28515625" style="1" customWidth="1"/>
    <col min="5849" max="5849" width="46.28515625" style="1" customWidth="1"/>
    <col min="5850" max="5850" width="19" style="1" customWidth="1"/>
    <col min="5851" max="5851" width="0" style="1" hidden="1" customWidth="1"/>
    <col min="5852" max="5852" width="17.7109375" style="1" customWidth="1"/>
    <col min="5853" max="5853" width="0" style="1" hidden="1" customWidth="1"/>
    <col min="5854" max="5854" width="22.28515625" style="1" customWidth="1"/>
    <col min="5855" max="5855" width="5.28515625" style="1" customWidth="1"/>
    <col min="5856" max="5856" width="36.28515625" style="1" customWidth="1"/>
    <col min="5857" max="5857" width="5.7109375" style="1" customWidth="1"/>
    <col min="5858" max="5858" width="0" style="1" hidden="1" customWidth="1"/>
    <col min="5859" max="5859" width="20.7109375" style="1" customWidth="1"/>
    <col min="5860" max="5860" width="4.85546875" style="1" customWidth="1"/>
    <col min="5861" max="5861" width="0" style="1" hidden="1" customWidth="1"/>
    <col min="5862" max="5862" width="24.7109375" style="1" customWidth="1"/>
    <col min="5863" max="5863" width="12.28515625" style="1" customWidth="1"/>
    <col min="5864" max="5864" width="0" style="1" hidden="1" customWidth="1"/>
    <col min="5865" max="5865" width="3.42578125" style="1" customWidth="1"/>
    <col min="5866" max="5866" width="0" style="1" hidden="1" customWidth="1"/>
    <col min="5867" max="5867" width="17.7109375" style="1" customWidth="1"/>
    <col min="5868" max="5868" width="3.42578125" style="1" customWidth="1"/>
    <col min="5869" max="5869" width="0" style="1" hidden="1" customWidth="1"/>
    <col min="5870" max="5870" width="23.7109375" style="1" customWidth="1"/>
    <col min="5871" max="5871" width="10" style="1" customWidth="1"/>
    <col min="5872" max="5872" width="0" style="1" hidden="1" customWidth="1"/>
    <col min="5873" max="5874" width="14.7109375" style="1" customWidth="1"/>
    <col min="5875" max="5875" width="12.85546875" style="1" customWidth="1"/>
    <col min="5876" max="5876" width="3.28515625" style="1" customWidth="1"/>
    <col min="5877" max="5877" width="30.28515625" style="1" customWidth="1"/>
    <col min="5878" max="5878" width="5" style="1" customWidth="1"/>
    <col min="5879" max="5879" width="0" style="1" hidden="1" customWidth="1"/>
    <col min="5880" max="5880" width="14.28515625" style="1" customWidth="1"/>
    <col min="5881" max="5881" width="5.7109375" style="1" customWidth="1"/>
    <col min="5882" max="5882" width="0" style="1" hidden="1" customWidth="1"/>
    <col min="5883" max="5883" width="17.28515625" style="1" customWidth="1"/>
    <col min="5884" max="5884" width="12.7109375" style="1" customWidth="1"/>
    <col min="5885" max="5885" width="0" style="1" hidden="1" customWidth="1"/>
    <col min="5886" max="5886" width="5.28515625" style="1" customWidth="1"/>
    <col min="5887" max="5887" width="0" style="1" hidden="1" customWidth="1"/>
    <col min="5888" max="5888" width="17" style="1" customWidth="1"/>
    <col min="5889" max="5889" width="6.28515625" style="1" customWidth="1"/>
    <col min="5890" max="5890" width="0" style="1" hidden="1" customWidth="1"/>
    <col min="5891" max="5891" width="14.28515625" style="1" customWidth="1"/>
    <col min="5892" max="5892" width="7.5703125" style="1" customWidth="1"/>
    <col min="5893" max="5893" width="0" style="1" hidden="1" customWidth="1"/>
    <col min="5894" max="5895" width="14.28515625" style="1" customWidth="1"/>
    <col min="5896" max="5896" width="20.85546875" style="1" customWidth="1"/>
    <col min="5897" max="5897" width="14.42578125" style="1" customWidth="1"/>
    <col min="5898" max="5898" width="15" style="1" customWidth="1"/>
    <col min="5899" max="5899" width="2.7109375" style="1" customWidth="1"/>
    <col min="5900" max="5900" width="11.7109375" style="1" customWidth="1"/>
    <col min="5901" max="5901" width="11.5703125" style="1" customWidth="1"/>
    <col min="5902" max="5902" width="2.28515625" style="1" customWidth="1"/>
    <col min="5903" max="5903" width="41" style="1" customWidth="1"/>
    <col min="5904" max="5904" width="14.28515625" style="1" customWidth="1"/>
    <col min="5905" max="5906" width="11.5703125" style="1" customWidth="1"/>
    <col min="5907" max="5907" width="21.85546875" style="1" customWidth="1"/>
    <col min="5908" max="6099" width="11.42578125" style="1"/>
    <col min="6100" max="6100" width="21.85546875" style="1" customWidth="1"/>
    <col min="6101" max="6101" width="13.85546875" style="1" customWidth="1"/>
    <col min="6102" max="6102" width="38.7109375" style="1" customWidth="1"/>
    <col min="6103" max="6103" width="3" style="1" bestFit="1" customWidth="1"/>
    <col min="6104" max="6104" width="32.28515625" style="1" customWidth="1"/>
    <col min="6105" max="6105" width="46.28515625" style="1" customWidth="1"/>
    <col min="6106" max="6106" width="19" style="1" customWidth="1"/>
    <col min="6107" max="6107" width="0" style="1" hidden="1" customWidth="1"/>
    <col min="6108" max="6108" width="17.7109375" style="1" customWidth="1"/>
    <col min="6109" max="6109" width="0" style="1" hidden="1" customWidth="1"/>
    <col min="6110" max="6110" width="22.28515625" style="1" customWidth="1"/>
    <col min="6111" max="6111" width="5.28515625" style="1" customWidth="1"/>
    <col min="6112" max="6112" width="36.28515625" style="1" customWidth="1"/>
    <col min="6113" max="6113" width="5.7109375" style="1" customWidth="1"/>
    <col min="6114" max="6114" width="0" style="1" hidden="1" customWidth="1"/>
    <col min="6115" max="6115" width="20.7109375" style="1" customWidth="1"/>
    <col min="6116" max="6116" width="4.85546875" style="1" customWidth="1"/>
    <col min="6117" max="6117" width="0" style="1" hidden="1" customWidth="1"/>
    <col min="6118" max="6118" width="24.7109375" style="1" customWidth="1"/>
    <col min="6119" max="6119" width="12.28515625" style="1" customWidth="1"/>
    <col min="6120" max="6120" width="0" style="1" hidden="1" customWidth="1"/>
    <col min="6121" max="6121" width="3.42578125" style="1" customWidth="1"/>
    <col min="6122" max="6122" width="0" style="1" hidden="1" customWidth="1"/>
    <col min="6123" max="6123" width="17.7109375" style="1" customWidth="1"/>
    <col min="6124" max="6124" width="3.42578125" style="1" customWidth="1"/>
    <col min="6125" max="6125" width="0" style="1" hidden="1" customWidth="1"/>
    <col min="6126" max="6126" width="23.7109375" style="1" customWidth="1"/>
    <col min="6127" max="6127" width="10" style="1" customWidth="1"/>
    <col min="6128" max="6128" width="0" style="1" hidden="1" customWidth="1"/>
    <col min="6129" max="6130" width="14.7109375" style="1" customWidth="1"/>
    <col min="6131" max="6131" width="12.85546875" style="1" customWidth="1"/>
    <col min="6132" max="6132" width="3.28515625" style="1" customWidth="1"/>
    <col min="6133" max="6133" width="30.28515625" style="1" customWidth="1"/>
    <col min="6134" max="6134" width="5" style="1" customWidth="1"/>
    <col min="6135" max="6135" width="0" style="1" hidden="1" customWidth="1"/>
    <col min="6136" max="6136" width="14.28515625" style="1" customWidth="1"/>
    <col min="6137" max="6137" width="5.7109375" style="1" customWidth="1"/>
    <col min="6138" max="6138" width="0" style="1" hidden="1" customWidth="1"/>
    <col min="6139" max="6139" width="17.28515625" style="1" customWidth="1"/>
    <col min="6140" max="6140" width="12.7109375" style="1" customWidth="1"/>
    <col min="6141" max="6141" width="0" style="1" hidden="1" customWidth="1"/>
    <col min="6142" max="6142" width="5.28515625" style="1" customWidth="1"/>
    <col min="6143" max="6143" width="0" style="1" hidden="1" customWidth="1"/>
    <col min="6144" max="6144" width="17" style="1" customWidth="1"/>
    <col min="6145" max="6145" width="6.28515625" style="1" customWidth="1"/>
    <col min="6146" max="6146" width="0" style="1" hidden="1" customWidth="1"/>
    <col min="6147" max="6147" width="14.28515625" style="1" customWidth="1"/>
    <col min="6148" max="6148" width="7.5703125" style="1" customWidth="1"/>
    <col min="6149" max="6149" width="0" style="1" hidden="1" customWidth="1"/>
    <col min="6150" max="6151" width="14.28515625" style="1" customWidth="1"/>
    <col min="6152" max="6152" width="20.85546875" style="1" customWidth="1"/>
    <col min="6153" max="6153" width="14.42578125" style="1" customWidth="1"/>
    <col min="6154" max="6154" width="15" style="1" customWidth="1"/>
    <col min="6155" max="6155" width="2.7109375" style="1" customWidth="1"/>
    <col min="6156" max="6156" width="11.7109375" style="1" customWidth="1"/>
    <col min="6157" max="6157" width="11.5703125" style="1" customWidth="1"/>
    <col min="6158" max="6158" width="2.28515625" style="1" customWidth="1"/>
    <col min="6159" max="6159" width="41" style="1" customWidth="1"/>
    <col min="6160" max="6160" width="14.28515625" style="1" customWidth="1"/>
    <col min="6161" max="6162" width="11.5703125" style="1" customWidth="1"/>
    <col min="6163" max="6163" width="21.85546875" style="1" customWidth="1"/>
    <col min="6164" max="6355" width="11.42578125" style="1"/>
    <col min="6356" max="6356" width="21.85546875" style="1" customWidth="1"/>
    <col min="6357" max="6357" width="13.85546875" style="1" customWidth="1"/>
    <col min="6358" max="6358" width="38.7109375" style="1" customWidth="1"/>
    <col min="6359" max="6359" width="3" style="1" bestFit="1" customWidth="1"/>
    <col min="6360" max="6360" width="32.28515625" style="1" customWidth="1"/>
    <col min="6361" max="6361" width="46.28515625" style="1" customWidth="1"/>
    <col min="6362" max="6362" width="19" style="1" customWidth="1"/>
    <col min="6363" max="6363" width="0" style="1" hidden="1" customWidth="1"/>
    <col min="6364" max="6364" width="17.7109375" style="1" customWidth="1"/>
    <col min="6365" max="6365" width="0" style="1" hidden="1" customWidth="1"/>
    <col min="6366" max="6366" width="22.28515625" style="1" customWidth="1"/>
    <col min="6367" max="6367" width="5.28515625" style="1" customWidth="1"/>
    <col min="6368" max="6368" width="36.28515625" style="1" customWidth="1"/>
    <col min="6369" max="6369" width="5.7109375" style="1" customWidth="1"/>
    <col min="6370" max="6370" width="0" style="1" hidden="1" customWidth="1"/>
    <col min="6371" max="6371" width="20.7109375" style="1" customWidth="1"/>
    <col min="6372" max="6372" width="4.85546875" style="1" customWidth="1"/>
    <col min="6373" max="6373" width="0" style="1" hidden="1" customWidth="1"/>
    <col min="6374" max="6374" width="24.7109375" style="1" customWidth="1"/>
    <col min="6375" max="6375" width="12.28515625" style="1" customWidth="1"/>
    <col min="6376" max="6376" width="0" style="1" hidden="1" customWidth="1"/>
    <col min="6377" max="6377" width="3.42578125" style="1" customWidth="1"/>
    <col min="6378" max="6378" width="0" style="1" hidden="1" customWidth="1"/>
    <col min="6379" max="6379" width="17.7109375" style="1" customWidth="1"/>
    <col min="6380" max="6380" width="3.42578125" style="1" customWidth="1"/>
    <col min="6381" max="6381" width="0" style="1" hidden="1" customWidth="1"/>
    <col min="6382" max="6382" width="23.7109375" style="1" customWidth="1"/>
    <col min="6383" max="6383" width="10" style="1" customWidth="1"/>
    <col min="6384" max="6384" width="0" style="1" hidden="1" customWidth="1"/>
    <col min="6385" max="6386" width="14.7109375" style="1" customWidth="1"/>
    <col min="6387" max="6387" width="12.85546875" style="1" customWidth="1"/>
    <col min="6388" max="6388" width="3.28515625" style="1" customWidth="1"/>
    <col min="6389" max="6389" width="30.28515625" style="1" customWidth="1"/>
    <col min="6390" max="6390" width="5" style="1" customWidth="1"/>
    <col min="6391" max="6391" width="0" style="1" hidden="1" customWidth="1"/>
    <col min="6392" max="6392" width="14.28515625" style="1" customWidth="1"/>
    <col min="6393" max="6393" width="5.7109375" style="1" customWidth="1"/>
    <col min="6394" max="6394" width="0" style="1" hidden="1" customWidth="1"/>
    <col min="6395" max="6395" width="17.28515625" style="1" customWidth="1"/>
    <col min="6396" max="6396" width="12.7109375" style="1" customWidth="1"/>
    <col min="6397" max="6397" width="0" style="1" hidden="1" customWidth="1"/>
    <col min="6398" max="6398" width="5.28515625" style="1" customWidth="1"/>
    <col min="6399" max="6399" width="0" style="1" hidden="1" customWidth="1"/>
    <col min="6400" max="6400" width="17" style="1" customWidth="1"/>
    <col min="6401" max="6401" width="6.28515625" style="1" customWidth="1"/>
    <col min="6402" max="6402" width="0" style="1" hidden="1" customWidth="1"/>
    <col min="6403" max="6403" width="14.28515625" style="1" customWidth="1"/>
    <col min="6404" max="6404" width="7.5703125" style="1" customWidth="1"/>
    <col min="6405" max="6405" width="0" style="1" hidden="1" customWidth="1"/>
    <col min="6406" max="6407" width="14.28515625" style="1" customWidth="1"/>
    <col min="6408" max="6408" width="20.85546875" style="1" customWidth="1"/>
    <col min="6409" max="6409" width="14.42578125" style="1" customWidth="1"/>
    <col min="6410" max="6410" width="15" style="1" customWidth="1"/>
    <col min="6411" max="6411" width="2.7109375" style="1" customWidth="1"/>
    <col min="6412" max="6412" width="11.7109375" style="1" customWidth="1"/>
    <col min="6413" max="6413" width="11.5703125" style="1" customWidth="1"/>
    <col min="6414" max="6414" width="2.28515625" style="1" customWidth="1"/>
    <col min="6415" max="6415" width="41" style="1" customWidth="1"/>
    <col min="6416" max="6416" width="14.28515625" style="1" customWidth="1"/>
    <col min="6417" max="6418" width="11.5703125" style="1" customWidth="1"/>
    <col min="6419" max="6419" width="21.85546875" style="1" customWidth="1"/>
    <col min="6420" max="6611" width="11.42578125" style="1"/>
    <col min="6612" max="6612" width="21.85546875" style="1" customWidth="1"/>
    <col min="6613" max="6613" width="13.85546875" style="1" customWidth="1"/>
    <col min="6614" max="6614" width="38.7109375" style="1" customWidth="1"/>
    <col min="6615" max="6615" width="3" style="1" bestFit="1" customWidth="1"/>
    <col min="6616" max="6616" width="32.28515625" style="1" customWidth="1"/>
    <col min="6617" max="6617" width="46.28515625" style="1" customWidth="1"/>
    <col min="6618" max="6618" width="19" style="1" customWidth="1"/>
    <col min="6619" max="6619" width="0" style="1" hidden="1" customWidth="1"/>
    <col min="6620" max="6620" width="17.7109375" style="1" customWidth="1"/>
    <col min="6621" max="6621" width="0" style="1" hidden="1" customWidth="1"/>
    <col min="6622" max="6622" width="22.28515625" style="1" customWidth="1"/>
    <col min="6623" max="6623" width="5.28515625" style="1" customWidth="1"/>
    <col min="6624" max="6624" width="36.28515625" style="1" customWidth="1"/>
    <col min="6625" max="6625" width="5.7109375" style="1" customWidth="1"/>
    <col min="6626" max="6626" width="0" style="1" hidden="1" customWidth="1"/>
    <col min="6627" max="6627" width="20.7109375" style="1" customWidth="1"/>
    <col min="6628" max="6628" width="4.85546875" style="1" customWidth="1"/>
    <col min="6629" max="6629" width="0" style="1" hidden="1" customWidth="1"/>
    <col min="6630" max="6630" width="24.7109375" style="1" customWidth="1"/>
    <col min="6631" max="6631" width="12.28515625" style="1" customWidth="1"/>
    <col min="6632" max="6632" width="0" style="1" hidden="1" customWidth="1"/>
    <col min="6633" max="6633" width="3.42578125" style="1" customWidth="1"/>
    <col min="6634" max="6634" width="0" style="1" hidden="1" customWidth="1"/>
    <col min="6635" max="6635" width="17.7109375" style="1" customWidth="1"/>
    <col min="6636" max="6636" width="3.42578125" style="1" customWidth="1"/>
    <col min="6637" max="6637" width="0" style="1" hidden="1" customWidth="1"/>
    <col min="6638" max="6638" width="23.7109375" style="1" customWidth="1"/>
    <col min="6639" max="6639" width="10" style="1" customWidth="1"/>
    <col min="6640" max="6640" width="0" style="1" hidden="1" customWidth="1"/>
    <col min="6641" max="6642" width="14.7109375" style="1" customWidth="1"/>
    <col min="6643" max="6643" width="12.85546875" style="1" customWidth="1"/>
    <col min="6644" max="6644" width="3.28515625" style="1" customWidth="1"/>
    <col min="6645" max="6645" width="30.28515625" style="1" customWidth="1"/>
    <col min="6646" max="6646" width="5" style="1" customWidth="1"/>
    <col min="6647" max="6647" width="0" style="1" hidden="1" customWidth="1"/>
    <col min="6648" max="6648" width="14.28515625" style="1" customWidth="1"/>
    <col min="6649" max="6649" width="5.7109375" style="1" customWidth="1"/>
    <col min="6650" max="6650" width="0" style="1" hidden="1" customWidth="1"/>
    <col min="6651" max="6651" width="17.28515625" style="1" customWidth="1"/>
    <col min="6652" max="6652" width="12.7109375" style="1" customWidth="1"/>
    <col min="6653" max="6653" width="0" style="1" hidden="1" customWidth="1"/>
    <col min="6654" max="6654" width="5.28515625" style="1" customWidth="1"/>
    <col min="6655" max="6655" width="0" style="1" hidden="1" customWidth="1"/>
    <col min="6656" max="6656" width="17" style="1" customWidth="1"/>
    <col min="6657" max="6657" width="6.28515625" style="1" customWidth="1"/>
    <col min="6658" max="6658" width="0" style="1" hidden="1" customWidth="1"/>
    <col min="6659" max="6659" width="14.28515625" style="1" customWidth="1"/>
    <col min="6660" max="6660" width="7.5703125" style="1" customWidth="1"/>
    <col min="6661" max="6661" width="0" style="1" hidden="1" customWidth="1"/>
    <col min="6662" max="6663" width="14.28515625" style="1" customWidth="1"/>
    <col min="6664" max="6664" width="20.85546875" style="1" customWidth="1"/>
    <col min="6665" max="6665" width="14.42578125" style="1" customWidth="1"/>
    <col min="6666" max="6666" width="15" style="1" customWidth="1"/>
    <col min="6667" max="6667" width="2.7109375" style="1" customWidth="1"/>
    <col min="6668" max="6668" width="11.7109375" style="1" customWidth="1"/>
    <col min="6669" max="6669" width="11.5703125" style="1" customWidth="1"/>
    <col min="6670" max="6670" width="2.28515625" style="1" customWidth="1"/>
    <col min="6671" max="6671" width="41" style="1" customWidth="1"/>
    <col min="6672" max="6672" width="14.28515625" style="1" customWidth="1"/>
    <col min="6673" max="6674" width="11.5703125" style="1" customWidth="1"/>
    <col min="6675" max="6675" width="21.85546875" style="1" customWidth="1"/>
    <col min="6676" max="6867" width="11.42578125" style="1"/>
    <col min="6868" max="6868" width="21.85546875" style="1" customWidth="1"/>
    <col min="6869" max="6869" width="13.85546875" style="1" customWidth="1"/>
    <col min="6870" max="6870" width="38.7109375" style="1" customWidth="1"/>
    <col min="6871" max="6871" width="3" style="1" bestFit="1" customWidth="1"/>
    <col min="6872" max="6872" width="32.28515625" style="1" customWidth="1"/>
    <col min="6873" max="6873" width="46.28515625" style="1" customWidth="1"/>
    <col min="6874" max="6874" width="19" style="1" customWidth="1"/>
    <col min="6875" max="6875" width="0" style="1" hidden="1" customWidth="1"/>
    <col min="6876" max="6876" width="17.7109375" style="1" customWidth="1"/>
    <col min="6877" max="6877" width="0" style="1" hidden="1" customWidth="1"/>
    <col min="6878" max="6878" width="22.28515625" style="1" customWidth="1"/>
    <col min="6879" max="6879" width="5.28515625" style="1" customWidth="1"/>
    <col min="6880" max="6880" width="36.28515625" style="1" customWidth="1"/>
    <col min="6881" max="6881" width="5.7109375" style="1" customWidth="1"/>
    <col min="6882" max="6882" width="0" style="1" hidden="1" customWidth="1"/>
    <col min="6883" max="6883" width="20.7109375" style="1" customWidth="1"/>
    <col min="6884" max="6884" width="4.85546875" style="1" customWidth="1"/>
    <col min="6885" max="6885" width="0" style="1" hidden="1" customWidth="1"/>
    <col min="6886" max="6886" width="24.7109375" style="1" customWidth="1"/>
    <col min="6887" max="6887" width="12.28515625" style="1" customWidth="1"/>
    <col min="6888" max="6888" width="0" style="1" hidden="1" customWidth="1"/>
    <col min="6889" max="6889" width="3.42578125" style="1" customWidth="1"/>
    <col min="6890" max="6890" width="0" style="1" hidden="1" customWidth="1"/>
    <col min="6891" max="6891" width="17.7109375" style="1" customWidth="1"/>
    <col min="6892" max="6892" width="3.42578125" style="1" customWidth="1"/>
    <col min="6893" max="6893" width="0" style="1" hidden="1" customWidth="1"/>
    <col min="6894" max="6894" width="23.7109375" style="1" customWidth="1"/>
    <col min="6895" max="6895" width="10" style="1" customWidth="1"/>
    <col min="6896" max="6896" width="0" style="1" hidden="1" customWidth="1"/>
    <col min="6897" max="6898" width="14.7109375" style="1" customWidth="1"/>
    <col min="6899" max="6899" width="12.85546875" style="1" customWidth="1"/>
    <col min="6900" max="6900" width="3.28515625" style="1" customWidth="1"/>
    <col min="6901" max="6901" width="30.28515625" style="1" customWidth="1"/>
    <col min="6902" max="6902" width="5" style="1" customWidth="1"/>
    <col min="6903" max="6903" width="0" style="1" hidden="1" customWidth="1"/>
    <col min="6904" max="6904" width="14.28515625" style="1" customWidth="1"/>
    <col min="6905" max="6905" width="5.7109375" style="1" customWidth="1"/>
    <col min="6906" max="6906" width="0" style="1" hidden="1" customWidth="1"/>
    <col min="6907" max="6907" width="17.28515625" style="1" customWidth="1"/>
    <col min="6908" max="6908" width="12.7109375" style="1" customWidth="1"/>
    <col min="6909" max="6909" width="0" style="1" hidden="1" customWidth="1"/>
    <col min="6910" max="6910" width="5.28515625" style="1" customWidth="1"/>
    <col min="6911" max="6911" width="0" style="1" hidden="1" customWidth="1"/>
    <col min="6912" max="6912" width="17" style="1" customWidth="1"/>
    <col min="6913" max="6913" width="6.28515625" style="1" customWidth="1"/>
    <col min="6914" max="6914" width="0" style="1" hidden="1" customWidth="1"/>
    <col min="6915" max="6915" width="14.28515625" style="1" customWidth="1"/>
    <col min="6916" max="6916" width="7.5703125" style="1" customWidth="1"/>
    <col min="6917" max="6917" width="0" style="1" hidden="1" customWidth="1"/>
    <col min="6918" max="6919" width="14.28515625" style="1" customWidth="1"/>
    <col min="6920" max="6920" width="20.85546875" style="1" customWidth="1"/>
    <col min="6921" max="6921" width="14.42578125" style="1" customWidth="1"/>
    <col min="6922" max="6922" width="15" style="1" customWidth="1"/>
    <col min="6923" max="6923" width="2.7109375" style="1" customWidth="1"/>
    <col min="6924" max="6924" width="11.7109375" style="1" customWidth="1"/>
    <col min="6925" max="6925" width="11.5703125" style="1" customWidth="1"/>
    <col min="6926" max="6926" width="2.28515625" style="1" customWidth="1"/>
    <col min="6927" max="6927" width="41" style="1" customWidth="1"/>
    <col min="6928" max="6928" width="14.28515625" style="1" customWidth="1"/>
    <col min="6929" max="6930" width="11.5703125" style="1" customWidth="1"/>
    <col min="6931" max="6931" width="21.85546875" style="1" customWidth="1"/>
    <col min="6932" max="7123" width="11.42578125" style="1"/>
    <col min="7124" max="7124" width="21.85546875" style="1" customWidth="1"/>
    <col min="7125" max="7125" width="13.85546875" style="1" customWidth="1"/>
    <col min="7126" max="7126" width="38.7109375" style="1" customWidth="1"/>
    <col min="7127" max="7127" width="3" style="1" bestFit="1" customWidth="1"/>
    <col min="7128" max="7128" width="32.28515625" style="1" customWidth="1"/>
    <col min="7129" max="7129" width="46.28515625" style="1" customWidth="1"/>
    <col min="7130" max="7130" width="19" style="1" customWidth="1"/>
    <col min="7131" max="7131" width="0" style="1" hidden="1" customWidth="1"/>
    <col min="7132" max="7132" width="17.7109375" style="1" customWidth="1"/>
    <col min="7133" max="7133" width="0" style="1" hidden="1" customWidth="1"/>
    <col min="7134" max="7134" width="22.28515625" style="1" customWidth="1"/>
    <col min="7135" max="7135" width="5.28515625" style="1" customWidth="1"/>
    <col min="7136" max="7136" width="36.28515625" style="1" customWidth="1"/>
    <col min="7137" max="7137" width="5.7109375" style="1" customWidth="1"/>
    <col min="7138" max="7138" width="0" style="1" hidden="1" customWidth="1"/>
    <col min="7139" max="7139" width="20.7109375" style="1" customWidth="1"/>
    <col min="7140" max="7140" width="4.85546875" style="1" customWidth="1"/>
    <col min="7141" max="7141" width="0" style="1" hidden="1" customWidth="1"/>
    <col min="7142" max="7142" width="24.7109375" style="1" customWidth="1"/>
    <col min="7143" max="7143" width="12.28515625" style="1" customWidth="1"/>
    <col min="7144" max="7144" width="0" style="1" hidden="1" customWidth="1"/>
    <col min="7145" max="7145" width="3.42578125" style="1" customWidth="1"/>
    <col min="7146" max="7146" width="0" style="1" hidden="1" customWidth="1"/>
    <col min="7147" max="7147" width="17.7109375" style="1" customWidth="1"/>
    <col min="7148" max="7148" width="3.42578125" style="1" customWidth="1"/>
    <col min="7149" max="7149" width="0" style="1" hidden="1" customWidth="1"/>
    <col min="7150" max="7150" width="23.7109375" style="1" customWidth="1"/>
    <col min="7151" max="7151" width="10" style="1" customWidth="1"/>
    <col min="7152" max="7152" width="0" style="1" hidden="1" customWidth="1"/>
    <col min="7153" max="7154" width="14.7109375" style="1" customWidth="1"/>
    <col min="7155" max="7155" width="12.85546875" style="1" customWidth="1"/>
    <col min="7156" max="7156" width="3.28515625" style="1" customWidth="1"/>
    <col min="7157" max="7157" width="30.28515625" style="1" customWidth="1"/>
    <col min="7158" max="7158" width="5" style="1" customWidth="1"/>
    <col min="7159" max="7159" width="0" style="1" hidden="1" customWidth="1"/>
    <col min="7160" max="7160" width="14.28515625" style="1" customWidth="1"/>
    <col min="7161" max="7161" width="5.7109375" style="1" customWidth="1"/>
    <col min="7162" max="7162" width="0" style="1" hidden="1" customWidth="1"/>
    <col min="7163" max="7163" width="17.28515625" style="1" customWidth="1"/>
    <col min="7164" max="7164" width="12.7109375" style="1" customWidth="1"/>
    <col min="7165" max="7165" width="0" style="1" hidden="1" customWidth="1"/>
    <col min="7166" max="7166" width="5.28515625" style="1" customWidth="1"/>
    <col min="7167" max="7167" width="0" style="1" hidden="1" customWidth="1"/>
    <col min="7168" max="7168" width="17" style="1" customWidth="1"/>
    <col min="7169" max="7169" width="6.28515625" style="1" customWidth="1"/>
    <col min="7170" max="7170" width="0" style="1" hidden="1" customWidth="1"/>
    <col min="7171" max="7171" width="14.28515625" style="1" customWidth="1"/>
    <col min="7172" max="7172" width="7.5703125" style="1" customWidth="1"/>
    <col min="7173" max="7173" width="0" style="1" hidden="1" customWidth="1"/>
    <col min="7174" max="7175" width="14.28515625" style="1" customWidth="1"/>
    <col min="7176" max="7176" width="20.85546875" style="1" customWidth="1"/>
    <col min="7177" max="7177" width="14.42578125" style="1" customWidth="1"/>
    <col min="7178" max="7178" width="15" style="1" customWidth="1"/>
    <col min="7179" max="7179" width="2.7109375" style="1" customWidth="1"/>
    <col min="7180" max="7180" width="11.7109375" style="1" customWidth="1"/>
    <col min="7181" max="7181" width="11.5703125" style="1" customWidth="1"/>
    <col min="7182" max="7182" width="2.28515625" style="1" customWidth="1"/>
    <col min="7183" max="7183" width="41" style="1" customWidth="1"/>
    <col min="7184" max="7184" width="14.28515625" style="1" customWidth="1"/>
    <col min="7185" max="7186" width="11.5703125" style="1" customWidth="1"/>
    <col min="7187" max="7187" width="21.85546875" style="1" customWidth="1"/>
    <col min="7188" max="7379" width="11.42578125" style="1"/>
    <col min="7380" max="7380" width="21.85546875" style="1" customWidth="1"/>
    <col min="7381" max="7381" width="13.85546875" style="1" customWidth="1"/>
    <col min="7382" max="7382" width="38.7109375" style="1" customWidth="1"/>
    <col min="7383" max="7383" width="3" style="1" bestFit="1" customWidth="1"/>
    <col min="7384" max="7384" width="32.28515625" style="1" customWidth="1"/>
    <col min="7385" max="7385" width="46.28515625" style="1" customWidth="1"/>
    <col min="7386" max="7386" width="19" style="1" customWidth="1"/>
    <col min="7387" max="7387" width="0" style="1" hidden="1" customWidth="1"/>
    <col min="7388" max="7388" width="17.7109375" style="1" customWidth="1"/>
    <col min="7389" max="7389" width="0" style="1" hidden="1" customWidth="1"/>
    <col min="7390" max="7390" width="22.28515625" style="1" customWidth="1"/>
    <col min="7391" max="7391" width="5.28515625" style="1" customWidth="1"/>
    <col min="7392" max="7392" width="36.28515625" style="1" customWidth="1"/>
    <col min="7393" max="7393" width="5.7109375" style="1" customWidth="1"/>
    <col min="7394" max="7394" width="0" style="1" hidden="1" customWidth="1"/>
    <col min="7395" max="7395" width="20.7109375" style="1" customWidth="1"/>
    <col min="7396" max="7396" width="4.85546875" style="1" customWidth="1"/>
    <col min="7397" max="7397" width="0" style="1" hidden="1" customWidth="1"/>
    <col min="7398" max="7398" width="24.7109375" style="1" customWidth="1"/>
    <col min="7399" max="7399" width="12.28515625" style="1" customWidth="1"/>
    <col min="7400" max="7400" width="0" style="1" hidden="1" customWidth="1"/>
    <col min="7401" max="7401" width="3.42578125" style="1" customWidth="1"/>
    <col min="7402" max="7402" width="0" style="1" hidden="1" customWidth="1"/>
    <col min="7403" max="7403" width="17.7109375" style="1" customWidth="1"/>
    <col min="7404" max="7404" width="3.42578125" style="1" customWidth="1"/>
    <col min="7405" max="7405" width="0" style="1" hidden="1" customWidth="1"/>
    <col min="7406" max="7406" width="23.7109375" style="1" customWidth="1"/>
    <col min="7407" max="7407" width="10" style="1" customWidth="1"/>
    <col min="7408" max="7408" width="0" style="1" hidden="1" customWidth="1"/>
    <col min="7409" max="7410" width="14.7109375" style="1" customWidth="1"/>
    <col min="7411" max="7411" width="12.85546875" style="1" customWidth="1"/>
    <col min="7412" max="7412" width="3.28515625" style="1" customWidth="1"/>
    <col min="7413" max="7413" width="30.28515625" style="1" customWidth="1"/>
    <col min="7414" max="7414" width="5" style="1" customWidth="1"/>
    <col min="7415" max="7415" width="0" style="1" hidden="1" customWidth="1"/>
    <col min="7416" max="7416" width="14.28515625" style="1" customWidth="1"/>
    <col min="7417" max="7417" width="5.7109375" style="1" customWidth="1"/>
    <col min="7418" max="7418" width="0" style="1" hidden="1" customWidth="1"/>
    <col min="7419" max="7419" width="17.28515625" style="1" customWidth="1"/>
    <col min="7420" max="7420" width="12.7109375" style="1" customWidth="1"/>
    <col min="7421" max="7421" width="0" style="1" hidden="1" customWidth="1"/>
    <col min="7422" max="7422" width="5.28515625" style="1" customWidth="1"/>
    <col min="7423" max="7423" width="0" style="1" hidden="1" customWidth="1"/>
    <col min="7424" max="7424" width="17" style="1" customWidth="1"/>
    <col min="7425" max="7425" width="6.28515625" style="1" customWidth="1"/>
    <col min="7426" max="7426" width="0" style="1" hidden="1" customWidth="1"/>
    <col min="7427" max="7427" width="14.28515625" style="1" customWidth="1"/>
    <col min="7428" max="7428" width="7.5703125" style="1" customWidth="1"/>
    <col min="7429" max="7429" width="0" style="1" hidden="1" customWidth="1"/>
    <col min="7430" max="7431" width="14.28515625" style="1" customWidth="1"/>
    <col min="7432" max="7432" width="20.85546875" style="1" customWidth="1"/>
    <col min="7433" max="7433" width="14.42578125" style="1" customWidth="1"/>
    <col min="7434" max="7434" width="15" style="1" customWidth="1"/>
    <col min="7435" max="7435" width="2.7109375" style="1" customWidth="1"/>
    <col min="7436" max="7436" width="11.7109375" style="1" customWidth="1"/>
    <col min="7437" max="7437" width="11.5703125" style="1" customWidth="1"/>
    <col min="7438" max="7438" width="2.28515625" style="1" customWidth="1"/>
    <col min="7439" max="7439" width="41" style="1" customWidth="1"/>
    <col min="7440" max="7440" width="14.28515625" style="1" customWidth="1"/>
    <col min="7441" max="7442" width="11.5703125" style="1" customWidth="1"/>
    <col min="7443" max="7443" width="21.85546875" style="1" customWidth="1"/>
    <col min="7444" max="7635" width="11.42578125" style="1"/>
    <col min="7636" max="7636" width="21.85546875" style="1" customWidth="1"/>
    <col min="7637" max="7637" width="13.85546875" style="1" customWidth="1"/>
    <col min="7638" max="7638" width="38.7109375" style="1" customWidth="1"/>
    <col min="7639" max="7639" width="3" style="1" bestFit="1" customWidth="1"/>
    <col min="7640" max="7640" width="32.28515625" style="1" customWidth="1"/>
    <col min="7641" max="7641" width="46.28515625" style="1" customWidth="1"/>
    <col min="7642" max="7642" width="19" style="1" customWidth="1"/>
    <col min="7643" max="7643" width="0" style="1" hidden="1" customWidth="1"/>
    <col min="7644" max="7644" width="17.7109375" style="1" customWidth="1"/>
    <col min="7645" max="7645" width="0" style="1" hidden="1" customWidth="1"/>
    <col min="7646" max="7646" width="22.28515625" style="1" customWidth="1"/>
    <col min="7647" max="7647" width="5.28515625" style="1" customWidth="1"/>
    <col min="7648" max="7648" width="36.28515625" style="1" customWidth="1"/>
    <col min="7649" max="7649" width="5.7109375" style="1" customWidth="1"/>
    <col min="7650" max="7650" width="0" style="1" hidden="1" customWidth="1"/>
    <col min="7651" max="7651" width="20.7109375" style="1" customWidth="1"/>
    <col min="7652" max="7652" width="4.85546875" style="1" customWidth="1"/>
    <col min="7653" max="7653" width="0" style="1" hidden="1" customWidth="1"/>
    <col min="7654" max="7654" width="24.7109375" style="1" customWidth="1"/>
    <col min="7655" max="7655" width="12.28515625" style="1" customWidth="1"/>
    <col min="7656" max="7656" width="0" style="1" hidden="1" customWidth="1"/>
    <col min="7657" max="7657" width="3.42578125" style="1" customWidth="1"/>
    <col min="7658" max="7658" width="0" style="1" hidden="1" customWidth="1"/>
    <col min="7659" max="7659" width="17.7109375" style="1" customWidth="1"/>
    <col min="7660" max="7660" width="3.42578125" style="1" customWidth="1"/>
    <col min="7661" max="7661" width="0" style="1" hidden="1" customWidth="1"/>
    <col min="7662" max="7662" width="23.7109375" style="1" customWidth="1"/>
    <col min="7663" max="7663" width="10" style="1" customWidth="1"/>
    <col min="7664" max="7664" width="0" style="1" hidden="1" customWidth="1"/>
    <col min="7665" max="7666" width="14.7109375" style="1" customWidth="1"/>
    <col min="7667" max="7667" width="12.85546875" style="1" customWidth="1"/>
    <col min="7668" max="7668" width="3.28515625" style="1" customWidth="1"/>
    <col min="7669" max="7669" width="30.28515625" style="1" customWidth="1"/>
    <col min="7670" max="7670" width="5" style="1" customWidth="1"/>
    <col min="7671" max="7671" width="0" style="1" hidden="1" customWidth="1"/>
    <col min="7672" max="7672" width="14.28515625" style="1" customWidth="1"/>
    <col min="7673" max="7673" width="5.7109375" style="1" customWidth="1"/>
    <col min="7674" max="7674" width="0" style="1" hidden="1" customWidth="1"/>
    <col min="7675" max="7675" width="17.28515625" style="1" customWidth="1"/>
    <col min="7676" max="7676" width="12.7109375" style="1" customWidth="1"/>
    <col min="7677" max="7677" width="0" style="1" hidden="1" customWidth="1"/>
    <col min="7678" max="7678" width="5.28515625" style="1" customWidth="1"/>
    <col min="7679" max="7679" width="0" style="1" hidden="1" customWidth="1"/>
    <col min="7680" max="7680" width="17" style="1" customWidth="1"/>
    <col min="7681" max="7681" width="6.28515625" style="1" customWidth="1"/>
    <col min="7682" max="7682" width="0" style="1" hidden="1" customWidth="1"/>
    <col min="7683" max="7683" width="14.28515625" style="1" customWidth="1"/>
    <col min="7684" max="7684" width="7.5703125" style="1" customWidth="1"/>
    <col min="7685" max="7685" width="0" style="1" hidden="1" customWidth="1"/>
    <col min="7686" max="7687" width="14.28515625" style="1" customWidth="1"/>
    <col min="7688" max="7688" width="20.85546875" style="1" customWidth="1"/>
    <col min="7689" max="7689" width="14.42578125" style="1" customWidth="1"/>
    <col min="7690" max="7690" width="15" style="1" customWidth="1"/>
    <col min="7691" max="7691" width="2.7109375" style="1" customWidth="1"/>
    <col min="7692" max="7692" width="11.7109375" style="1" customWidth="1"/>
    <col min="7693" max="7693" width="11.5703125" style="1" customWidth="1"/>
    <col min="7694" max="7694" width="2.28515625" style="1" customWidth="1"/>
    <col min="7695" max="7695" width="41" style="1" customWidth="1"/>
    <col min="7696" max="7696" width="14.28515625" style="1" customWidth="1"/>
    <col min="7697" max="7698" width="11.5703125" style="1" customWidth="1"/>
    <col min="7699" max="7699" width="21.85546875" style="1" customWidth="1"/>
    <col min="7700" max="7891" width="11.42578125" style="1"/>
    <col min="7892" max="7892" width="21.85546875" style="1" customWidth="1"/>
    <col min="7893" max="7893" width="13.85546875" style="1" customWidth="1"/>
    <col min="7894" max="7894" width="38.7109375" style="1" customWidth="1"/>
    <col min="7895" max="7895" width="3" style="1" bestFit="1" customWidth="1"/>
    <col min="7896" max="7896" width="32.28515625" style="1" customWidth="1"/>
    <col min="7897" max="7897" width="46.28515625" style="1" customWidth="1"/>
    <col min="7898" max="7898" width="19" style="1" customWidth="1"/>
    <col min="7899" max="7899" width="0" style="1" hidden="1" customWidth="1"/>
    <col min="7900" max="7900" width="17.7109375" style="1" customWidth="1"/>
    <col min="7901" max="7901" width="0" style="1" hidden="1" customWidth="1"/>
    <col min="7902" max="7902" width="22.28515625" style="1" customWidth="1"/>
    <col min="7903" max="7903" width="5.28515625" style="1" customWidth="1"/>
    <col min="7904" max="7904" width="36.28515625" style="1" customWidth="1"/>
    <col min="7905" max="7905" width="5.7109375" style="1" customWidth="1"/>
    <col min="7906" max="7906" width="0" style="1" hidden="1" customWidth="1"/>
    <col min="7907" max="7907" width="20.7109375" style="1" customWidth="1"/>
    <col min="7908" max="7908" width="4.85546875" style="1" customWidth="1"/>
    <col min="7909" max="7909" width="0" style="1" hidden="1" customWidth="1"/>
    <col min="7910" max="7910" width="24.7109375" style="1" customWidth="1"/>
    <col min="7911" max="7911" width="12.28515625" style="1" customWidth="1"/>
    <col min="7912" max="7912" width="0" style="1" hidden="1" customWidth="1"/>
    <col min="7913" max="7913" width="3.42578125" style="1" customWidth="1"/>
    <col min="7914" max="7914" width="0" style="1" hidden="1" customWidth="1"/>
    <col min="7915" max="7915" width="17.7109375" style="1" customWidth="1"/>
    <col min="7916" max="7916" width="3.42578125" style="1" customWidth="1"/>
    <col min="7917" max="7917" width="0" style="1" hidden="1" customWidth="1"/>
    <col min="7918" max="7918" width="23.7109375" style="1" customWidth="1"/>
    <col min="7919" max="7919" width="10" style="1" customWidth="1"/>
    <col min="7920" max="7920" width="0" style="1" hidden="1" customWidth="1"/>
    <col min="7921" max="7922" width="14.7109375" style="1" customWidth="1"/>
    <col min="7923" max="7923" width="12.85546875" style="1" customWidth="1"/>
    <col min="7924" max="7924" width="3.28515625" style="1" customWidth="1"/>
    <col min="7925" max="7925" width="30.28515625" style="1" customWidth="1"/>
    <col min="7926" max="7926" width="5" style="1" customWidth="1"/>
    <col min="7927" max="7927" width="0" style="1" hidden="1" customWidth="1"/>
    <col min="7928" max="7928" width="14.28515625" style="1" customWidth="1"/>
    <col min="7929" max="7929" width="5.7109375" style="1" customWidth="1"/>
    <col min="7930" max="7930" width="0" style="1" hidden="1" customWidth="1"/>
    <col min="7931" max="7931" width="17.28515625" style="1" customWidth="1"/>
    <col min="7932" max="7932" width="12.7109375" style="1" customWidth="1"/>
    <col min="7933" max="7933" width="0" style="1" hidden="1" customWidth="1"/>
    <col min="7934" max="7934" width="5.28515625" style="1" customWidth="1"/>
    <col min="7935" max="7935" width="0" style="1" hidden="1" customWidth="1"/>
    <col min="7936" max="7936" width="17" style="1" customWidth="1"/>
    <col min="7937" max="7937" width="6.28515625" style="1" customWidth="1"/>
    <col min="7938" max="7938" width="0" style="1" hidden="1" customWidth="1"/>
    <col min="7939" max="7939" width="14.28515625" style="1" customWidth="1"/>
    <col min="7940" max="7940" width="7.5703125" style="1" customWidth="1"/>
    <col min="7941" max="7941" width="0" style="1" hidden="1" customWidth="1"/>
    <col min="7942" max="7943" width="14.28515625" style="1" customWidth="1"/>
    <col min="7944" max="7944" width="20.85546875" style="1" customWidth="1"/>
    <col min="7945" max="7945" width="14.42578125" style="1" customWidth="1"/>
    <col min="7946" max="7946" width="15" style="1" customWidth="1"/>
    <col min="7947" max="7947" width="2.7109375" style="1" customWidth="1"/>
    <col min="7948" max="7948" width="11.7109375" style="1" customWidth="1"/>
    <col min="7949" max="7949" width="11.5703125" style="1" customWidth="1"/>
    <col min="7950" max="7950" width="2.28515625" style="1" customWidth="1"/>
    <col min="7951" max="7951" width="41" style="1" customWidth="1"/>
    <col min="7952" max="7952" width="14.28515625" style="1" customWidth="1"/>
    <col min="7953" max="7954" width="11.5703125" style="1" customWidth="1"/>
    <col min="7955" max="7955" width="21.85546875" style="1" customWidth="1"/>
    <col min="7956" max="8147" width="11.42578125" style="1"/>
    <col min="8148" max="8148" width="21.85546875" style="1" customWidth="1"/>
    <col min="8149" max="8149" width="13.85546875" style="1" customWidth="1"/>
    <col min="8150" max="8150" width="38.7109375" style="1" customWidth="1"/>
    <col min="8151" max="8151" width="3" style="1" bestFit="1" customWidth="1"/>
    <col min="8152" max="8152" width="32.28515625" style="1" customWidth="1"/>
    <col min="8153" max="8153" width="46.28515625" style="1" customWidth="1"/>
    <col min="8154" max="8154" width="19" style="1" customWidth="1"/>
    <col min="8155" max="8155" width="0" style="1" hidden="1" customWidth="1"/>
    <col min="8156" max="8156" width="17.7109375" style="1" customWidth="1"/>
    <col min="8157" max="8157" width="0" style="1" hidden="1" customWidth="1"/>
    <col min="8158" max="8158" width="22.28515625" style="1" customWidth="1"/>
    <col min="8159" max="8159" width="5.28515625" style="1" customWidth="1"/>
    <col min="8160" max="8160" width="36.28515625" style="1" customWidth="1"/>
    <col min="8161" max="8161" width="5.7109375" style="1" customWidth="1"/>
    <col min="8162" max="8162" width="0" style="1" hidden="1" customWidth="1"/>
    <col min="8163" max="8163" width="20.7109375" style="1" customWidth="1"/>
    <col min="8164" max="8164" width="4.85546875" style="1" customWidth="1"/>
    <col min="8165" max="8165" width="0" style="1" hidden="1" customWidth="1"/>
    <col min="8166" max="8166" width="24.7109375" style="1" customWidth="1"/>
    <col min="8167" max="8167" width="12.28515625" style="1" customWidth="1"/>
    <col min="8168" max="8168" width="0" style="1" hidden="1" customWidth="1"/>
    <col min="8169" max="8169" width="3.42578125" style="1" customWidth="1"/>
    <col min="8170" max="8170" width="0" style="1" hidden="1" customWidth="1"/>
    <col min="8171" max="8171" width="17.7109375" style="1" customWidth="1"/>
    <col min="8172" max="8172" width="3.42578125" style="1" customWidth="1"/>
    <col min="8173" max="8173" width="0" style="1" hidden="1" customWidth="1"/>
    <col min="8174" max="8174" width="23.7109375" style="1" customWidth="1"/>
    <col min="8175" max="8175" width="10" style="1" customWidth="1"/>
    <col min="8176" max="8176" width="0" style="1" hidden="1" customWidth="1"/>
    <col min="8177" max="8178" width="14.7109375" style="1" customWidth="1"/>
    <col min="8179" max="8179" width="12.85546875" style="1" customWidth="1"/>
    <col min="8180" max="8180" width="3.28515625" style="1" customWidth="1"/>
    <col min="8181" max="8181" width="30.28515625" style="1" customWidth="1"/>
    <col min="8182" max="8182" width="5" style="1" customWidth="1"/>
    <col min="8183" max="8183" width="0" style="1" hidden="1" customWidth="1"/>
    <col min="8184" max="8184" width="14.28515625" style="1" customWidth="1"/>
    <col min="8185" max="8185" width="5.7109375" style="1" customWidth="1"/>
    <col min="8186" max="8186" width="0" style="1" hidden="1" customWidth="1"/>
    <col min="8187" max="8187" width="17.28515625" style="1" customWidth="1"/>
    <col min="8188" max="8188" width="12.7109375" style="1" customWidth="1"/>
    <col min="8189" max="8189" width="0" style="1" hidden="1" customWidth="1"/>
    <col min="8190" max="8190" width="5.28515625" style="1" customWidth="1"/>
    <col min="8191" max="8191" width="0" style="1" hidden="1" customWidth="1"/>
    <col min="8192" max="8192" width="17" style="1" customWidth="1"/>
    <col min="8193" max="8193" width="6.28515625" style="1" customWidth="1"/>
    <col min="8194" max="8194" width="0" style="1" hidden="1" customWidth="1"/>
    <col min="8195" max="8195" width="14.28515625" style="1" customWidth="1"/>
    <col min="8196" max="8196" width="7.5703125" style="1" customWidth="1"/>
    <col min="8197" max="8197" width="0" style="1" hidden="1" customWidth="1"/>
    <col min="8198" max="8199" width="14.28515625" style="1" customWidth="1"/>
    <col min="8200" max="8200" width="20.85546875" style="1" customWidth="1"/>
    <col min="8201" max="8201" width="14.42578125" style="1" customWidth="1"/>
    <col min="8202" max="8202" width="15" style="1" customWidth="1"/>
    <col min="8203" max="8203" width="2.7109375" style="1" customWidth="1"/>
    <col min="8204" max="8204" width="11.7109375" style="1" customWidth="1"/>
    <col min="8205" max="8205" width="11.5703125" style="1" customWidth="1"/>
    <col min="8206" max="8206" width="2.28515625" style="1" customWidth="1"/>
    <col min="8207" max="8207" width="41" style="1" customWidth="1"/>
    <col min="8208" max="8208" width="14.28515625" style="1" customWidth="1"/>
    <col min="8209" max="8210" width="11.5703125" style="1" customWidth="1"/>
    <col min="8211" max="8211" width="21.85546875" style="1" customWidth="1"/>
    <col min="8212" max="8403" width="11.42578125" style="1"/>
    <col min="8404" max="8404" width="21.85546875" style="1" customWidth="1"/>
    <col min="8405" max="8405" width="13.85546875" style="1" customWidth="1"/>
    <col min="8406" max="8406" width="38.7109375" style="1" customWidth="1"/>
    <col min="8407" max="8407" width="3" style="1" bestFit="1" customWidth="1"/>
    <col min="8408" max="8408" width="32.28515625" style="1" customWidth="1"/>
    <col min="8409" max="8409" width="46.28515625" style="1" customWidth="1"/>
    <col min="8410" max="8410" width="19" style="1" customWidth="1"/>
    <col min="8411" max="8411" width="0" style="1" hidden="1" customWidth="1"/>
    <col min="8412" max="8412" width="17.7109375" style="1" customWidth="1"/>
    <col min="8413" max="8413" width="0" style="1" hidden="1" customWidth="1"/>
    <col min="8414" max="8414" width="22.28515625" style="1" customWidth="1"/>
    <col min="8415" max="8415" width="5.28515625" style="1" customWidth="1"/>
    <col min="8416" max="8416" width="36.28515625" style="1" customWidth="1"/>
    <col min="8417" max="8417" width="5.7109375" style="1" customWidth="1"/>
    <col min="8418" max="8418" width="0" style="1" hidden="1" customWidth="1"/>
    <col min="8419" max="8419" width="20.7109375" style="1" customWidth="1"/>
    <col min="8420" max="8420" width="4.85546875" style="1" customWidth="1"/>
    <col min="8421" max="8421" width="0" style="1" hidden="1" customWidth="1"/>
    <col min="8422" max="8422" width="24.7109375" style="1" customWidth="1"/>
    <col min="8423" max="8423" width="12.28515625" style="1" customWidth="1"/>
    <col min="8424" max="8424" width="0" style="1" hidden="1" customWidth="1"/>
    <col min="8425" max="8425" width="3.42578125" style="1" customWidth="1"/>
    <col min="8426" max="8426" width="0" style="1" hidden="1" customWidth="1"/>
    <col min="8427" max="8427" width="17.7109375" style="1" customWidth="1"/>
    <col min="8428" max="8428" width="3.42578125" style="1" customWidth="1"/>
    <col min="8429" max="8429" width="0" style="1" hidden="1" customWidth="1"/>
    <col min="8430" max="8430" width="23.7109375" style="1" customWidth="1"/>
    <col min="8431" max="8431" width="10" style="1" customWidth="1"/>
    <col min="8432" max="8432" width="0" style="1" hidden="1" customWidth="1"/>
    <col min="8433" max="8434" width="14.7109375" style="1" customWidth="1"/>
    <col min="8435" max="8435" width="12.85546875" style="1" customWidth="1"/>
    <col min="8436" max="8436" width="3.28515625" style="1" customWidth="1"/>
    <col min="8437" max="8437" width="30.28515625" style="1" customWidth="1"/>
    <col min="8438" max="8438" width="5" style="1" customWidth="1"/>
    <col min="8439" max="8439" width="0" style="1" hidden="1" customWidth="1"/>
    <col min="8440" max="8440" width="14.28515625" style="1" customWidth="1"/>
    <col min="8441" max="8441" width="5.7109375" style="1" customWidth="1"/>
    <col min="8442" max="8442" width="0" style="1" hidden="1" customWidth="1"/>
    <col min="8443" max="8443" width="17.28515625" style="1" customWidth="1"/>
    <col min="8444" max="8444" width="12.7109375" style="1" customWidth="1"/>
    <col min="8445" max="8445" width="0" style="1" hidden="1" customWidth="1"/>
    <col min="8446" max="8446" width="5.28515625" style="1" customWidth="1"/>
    <col min="8447" max="8447" width="0" style="1" hidden="1" customWidth="1"/>
    <col min="8448" max="8448" width="17" style="1" customWidth="1"/>
    <col min="8449" max="8449" width="6.28515625" style="1" customWidth="1"/>
    <col min="8450" max="8450" width="0" style="1" hidden="1" customWidth="1"/>
    <col min="8451" max="8451" width="14.28515625" style="1" customWidth="1"/>
    <col min="8452" max="8452" width="7.5703125" style="1" customWidth="1"/>
    <col min="8453" max="8453" width="0" style="1" hidden="1" customWidth="1"/>
    <col min="8454" max="8455" width="14.28515625" style="1" customWidth="1"/>
    <col min="8456" max="8456" width="20.85546875" style="1" customWidth="1"/>
    <col min="8457" max="8457" width="14.42578125" style="1" customWidth="1"/>
    <col min="8458" max="8458" width="15" style="1" customWidth="1"/>
    <col min="8459" max="8459" width="2.7109375" style="1" customWidth="1"/>
    <col min="8460" max="8460" width="11.7109375" style="1" customWidth="1"/>
    <col min="8461" max="8461" width="11.5703125" style="1" customWidth="1"/>
    <col min="8462" max="8462" width="2.28515625" style="1" customWidth="1"/>
    <col min="8463" max="8463" width="41" style="1" customWidth="1"/>
    <col min="8464" max="8464" width="14.28515625" style="1" customWidth="1"/>
    <col min="8465" max="8466" width="11.5703125" style="1" customWidth="1"/>
    <col min="8467" max="8467" width="21.85546875" style="1" customWidth="1"/>
    <col min="8468" max="8659" width="11.42578125" style="1"/>
    <col min="8660" max="8660" width="21.85546875" style="1" customWidth="1"/>
    <col min="8661" max="8661" width="13.85546875" style="1" customWidth="1"/>
    <col min="8662" max="8662" width="38.7109375" style="1" customWidth="1"/>
    <col min="8663" max="8663" width="3" style="1" bestFit="1" customWidth="1"/>
    <col min="8664" max="8664" width="32.28515625" style="1" customWidth="1"/>
    <col min="8665" max="8665" width="46.28515625" style="1" customWidth="1"/>
    <col min="8666" max="8666" width="19" style="1" customWidth="1"/>
    <col min="8667" max="8667" width="0" style="1" hidden="1" customWidth="1"/>
    <col min="8668" max="8668" width="17.7109375" style="1" customWidth="1"/>
    <col min="8669" max="8669" width="0" style="1" hidden="1" customWidth="1"/>
    <col min="8670" max="8670" width="22.28515625" style="1" customWidth="1"/>
    <col min="8671" max="8671" width="5.28515625" style="1" customWidth="1"/>
    <col min="8672" max="8672" width="36.28515625" style="1" customWidth="1"/>
    <col min="8673" max="8673" width="5.7109375" style="1" customWidth="1"/>
    <col min="8674" max="8674" width="0" style="1" hidden="1" customWidth="1"/>
    <col min="8675" max="8675" width="20.7109375" style="1" customWidth="1"/>
    <col min="8676" max="8676" width="4.85546875" style="1" customWidth="1"/>
    <col min="8677" max="8677" width="0" style="1" hidden="1" customWidth="1"/>
    <col min="8678" max="8678" width="24.7109375" style="1" customWidth="1"/>
    <col min="8679" max="8679" width="12.28515625" style="1" customWidth="1"/>
    <col min="8680" max="8680" width="0" style="1" hidden="1" customWidth="1"/>
    <col min="8681" max="8681" width="3.42578125" style="1" customWidth="1"/>
    <col min="8682" max="8682" width="0" style="1" hidden="1" customWidth="1"/>
    <col min="8683" max="8683" width="17.7109375" style="1" customWidth="1"/>
    <col min="8684" max="8684" width="3.42578125" style="1" customWidth="1"/>
    <col min="8685" max="8685" width="0" style="1" hidden="1" customWidth="1"/>
    <col min="8686" max="8686" width="23.7109375" style="1" customWidth="1"/>
    <col min="8687" max="8687" width="10" style="1" customWidth="1"/>
    <col min="8688" max="8688" width="0" style="1" hidden="1" customWidth="1"/>
    <col min="8689" max="8690" width="14.7109375" style="1" customWidth="1"/>
    <col min="8691" max="8691" width="12.85546875" style="1" customWidth="1"/>
    <col min="8692" max="8692" width="3.28515625" style="1" customWidth="1"/>
    <col min="8693" max="8693" width="30.28515625" style="1" customWidth="1"/>
    <col min="8694" max="8694" width="5" style="1" customWidth="1"/>
    <col min="8695" max="8695" width="0" style="1" hidden="1" customWidth="1"/>
    <col min="8696" max="8696" width="14.28515625" style="1" customWidth="1"/>
    <col min="8697" max="8697" width="5.7109375" style="1" customWidth="1"/>
    <col min="8698" max="8698" width="0" style="1" hidden="1" customWidth="1"/>
    <col min="8699" max="8699" width="17.28515625" style="1" customWidth="1"/>
    <col min="8700" max="8700" width="12.7109375" style="1" customWidth="1"/>
    <col min="8701" max="8701" width="0" style="1" hidden="1" customWidth="1"/>
    <col min="8702" max="8702" width="5.28515625" style="1" customWidth="1"/>
    <col min="8703" max="8703" width="0" style="1" hidden="1" customWidth="1"/>
    <col min="8704" max="8704" width="17" style="1" customWidth="1"/>
    <col min="8705" max="8705" width="6.28515625" style="1" customWidth="1"/>
    <col min="8706" max="8706" width="0" style="1" hidden="1" customWidth="1"/>
    <col min="8707" max="8707" width="14.28515625" style="1" customWidth="1"/>
    <col min="8708" max="8708" width="7.5703125" style="1" customWidth="1"/>
    <col min="8709" max="8709" width="0" style="1" hidden="1" customWidth="1"/>
    <col min="8710" max="8711" width="14.28515625" style="1" customWidth="1"/>
    <col min="8712" max="8712" width="20.85546875" style="1" customWidth="1"/>
    <col min="8713" max="8713" width="14.42578125" style="1" customWidth="1"/>
    <col min="8714" max="8714" width="15" style="1" customWidth="1"/>
    <col min="8715" max="8715" width="2.7109375" style="1" customWidth="1"/>
    <col min="8716" max="8716" width="11.7109375" style="1" customWidth="1"/>
    <col min="8717" max="8717" width="11.5703125" style="1" customWidth="1"/>
    <col min="8718" max="8718" width="2.28515625" style="1" customWidth="1"/>
    <col min="8719" max="8719" width="41" style="1" customWidth="1"/>
    <col min="8720" max="8720" width="14.28515625" style="1" customWidth="1"/>
    <col min="8721" max="8722" width="11.5703125" style="1" customWidth="1"/>
    <col min="8723" max="8723" width="21.85546875" style="1" customWidth="1"/>
    <col min="8724" max="8915" width="11.42578125" style="1"/>
    <col min="8916" max="8916" width="21.85546875" style="1" customWidth="1"/>
    <col min="8917" max="8917" width="13.85546875" style="1" customWidth="1"/>
    <col min="8918" max="8918" width="38.7109375" style="1" customWidth="1"/>
    <col min="8919" max="8919" width="3" style="1" bestFit="1" customWidth="1"/>
    <col min="8920" max="8920" width="32.28515625" style="1" customWidth="1"/>
    <col min="8921" max="8921" width="46.28515625" style="1" customWidth="1"/>
    <col min="8922" max="8922" width="19" style="1" customWidth="1"/>
    <col min="8923" max="8923" width="0" style="1" hidden="1" customWidth="1"/>
    <col min="8924" max="8924" width="17.7109375" style="1" customWidth="1"/>
    <col min="8925" max="8925" width="0" style="1" hidden="1" customWidth="1"/>
    <col min="8926" max="8926" width="22.28515625" style="1" customWidth="1"/>
    <col min="8927" max="8927" width="5.28515625" style="1" customWidth="1"/>
    <col min="8928" max="8928" width="36.28515625" style="1" customWidth="1"/>
    <col min="8929" max="8929" width="5.7109375" style="1" customWidth="1"/>
    <col min="8930" max="8930" width="0" style="1" hidden="1" customWidth="1"/>
    <col min="8931" max="8931" width="20.7109375" style="1" customWidth="1"/>
    <col min="8932" max="8932" width="4.85546875" style="1" customWidth="1"/>
    <col min="8933" max="8933" width="0" style="1" hidden="1" customWidth="1"/>
    <col min="8934" max="8934" width="24.7109375" style="1" customWidth="1"/>
    <col min="8935" max="8935" width="12.28515625" style="1" customWidth="1"/>
    <col min="8936" max="8936" width="0" style="1" hidden="1" customWidth="1"/>
    <col min="8937" max="8937" width="3.42578125" style="1" customWidth="1"/>
    <col min="8938" max="8938" width="0" style="1" hidden="1" customWidth="1"/>
    <col min="8939" max="8939" width="17.7109375" style="1" customWidth="1"/>
    <col min="8940" max="8940" width="3.42578125" style="1" customWidth="1"/>
    <col min="8941" max="8941" width="0" style="1" hidden="1" customWidth="1"/>
    <col min="8942" max="8942" width="23.7109375" style="1" customWidth="1"/>
    <col min="8943" max="8943" width="10" style="1" customWidth="1"/>
    <col min="8944" max="8944" width="0" style="1" hidden="1" customWidth="1"/>
    <col min="8945" max="8946" width="14.7109375" style="1" customWidth="1"/>
    <col min="8947" max="8947" width="12.85546875" style="1" customWidth="1"/>
    <col min="8948" max="8948" width="3.28515625" style="1" customWidth="1"/>
    <col min="8949" max="8949" width="30.28515625" style="1" customWidth="1"/>
    <col min="8950" max="8950" width="5" style="1" customWidth="1"/>
    <col min="8951" max="8951" width="0" style="1" hidden="1" customWidth="1"/>
    <col min="8952" max="8952" width="14.28515625" style="1" customWidth="1"/>
    <col min="8953" max="8953" width="5.7109375" style="1" customWidth="1"/>
    <col min="8954" max="8954" width="0" style="1" hidden="1" customWidth="1"/>
    <col min="8955" max="8955" width="17.28515625" style="1" customWidth="1"/>
    <col min="8956" max="8956" width="12.7109375" style="1" customWidth="1"/>
    <col min="8957" max="8957" width="0" style="1" hidden="1" customWidth="1"/>
    <col min="8958" max="8958" width="5.28515625" style="1" customWidth="1"/>
    <col min="8959" max="8959" width="0" style="1" hidden="1" customWidth="1"/>
    <col min="8960" max="8960" width="17" style="1" customWidth="1"/>
    <col min="8961" max="8961" width="6.28515625" style="1" customWidth="1"/>
    <col min="8962" max="8962" width="0" style="1" hidden="1" customWidth="1"/>
    <col min="8963" max="8963" width="14.28515625" style="1" customWidth="1"/>
    <col min="8964" max="8964" width="7.5703125" style="1" customWidth="1"/>
    <col min="8965" max="8965" width="0" style="1" hidden="1" customWidth="1"/>
    <col min="8966" max="8967" width="14.28515625" style="1" customWidth="1"/>
    <col min="8968" max="8968" width="20.85546875" style="1" customWidth="1"/>
    <col min="8969" max="8969" width="14.42578125" style="1" customWidth="1"/>
    <col min="8970" max="8970" width="15" style="1" customWidth="1"/>
    <col min="8971" max="8971" width="2.7109375" style="1" customWidth="1"/>
    <col min="8972" max="8972" width="11.7109375" style="1" customWidth="1"/>
    <col min="8973" max="8973" width="11.5703125" style="1" customWidth="1"/>
    <col min="8974" max="8974" width="2.28515625" style="1" customWidth="1"/>
    <col min="8975" max="8975" width="41" style="1" customWidth="1"/>
    <col min="8976" max="8976" width="14.28515625" style="1" customWidth="1"/>
    <col min="8977" max="8978" width="11.5703125" style="1" customWidth="1"/>
    <col min="8979" max="8979" width="21.85546875" style="1" customWidth="1"/>
    <col min="8980" max="9171" width="11.42578125" style="1"/>
    <col min="9172" max="9172" width="21.85546875" style="1" customWidth="1"/>
    <col min="9173" max="9173" width="13.85546875" style="1" customWidth="1"/>
    <col min="9174" max="9174" width="38.7109375" style="1" customWidth="1"/>
    <col min="9175" max="9175" width="3" style="1" bestFit="1" customWidth="1"/>
    <col min="9176" max="9176" width="32.28515625" style="1" customWidth="1"/>
    <col min="9177" max="9177" width="46.28515625" style="1" customWidth="1"/>
    <col min="9178" max="9178" width="19" style="1" customWidth="1"/>
    <col min="9179" max="9179" width="0" style="1" hidden="1" customWidth="1"/>
    <col min="9180" max="9180" width="17.7109375" style="1" customWidth="1"/>
    <col min="9181" max="9181" width="0" style="1" hidden="1" customWidth="1"/>
    <col min="9182" max="9182" width="22.28515625" style="1" customWidth="1"/>
    <col min="9183" max="9183" width="5.28515625" style="1" customWidth="1"/>
    <col min="9184" max="9184" width="36.28515625" style="1" customWidth="1"/>
    <col min="9185" max="9185" width="5.7109375" style="1" customWidth="1"/>
    <col min="9186" max="9186" width="0" style="1" hidden="1" customWidth="1"/>
    <col min="9187" max="9187" width="20.7109375" style="1" customWidth="1"/>
    <col min="9188" max="9188" width="4.85546875" style="1" customWidth="1"/>
    <col min="9189" max="9189" width="0" style="1" hidden="1" customWidth="1"/>
    <col min="9190" max="9190" width="24.7109375" style="1" customWidth="1"/>
    <col min="9191" max="9191" width="12.28515625" style="1" customWidth="1"/>
    <col min="9192" max="9192" width="0" style="1" hidden="1" customWidth="1"/>
    <col min="9193" max="9193" width="3.42578125" style="1" customWidth="1"/>
    <col min="9194" max="9194" width="0" style="1" hidden="1" customWidth="1"/>
    <col min="9195" max="9195" width="17.7109375" style="1" customWidth="1"/>
    <col min="9196" max="9196" width="3.42578125" style="1" customWidth="1"/>
    <col min="9197" max="9197" width="0" style="1" hidden="1" customWidth="1"/>
    <col min="9198" max="9198" width="23.7109375" style="1" customWidth="1"/>
    <col min="9199" max="9199" width="10" style="1" customWidth="1"/>
    <col min="9200" max="9200" width="0" style="1" hidden="1" customWidth="1"/>
    <col min="9201" max="9202" width="14.7109375" style="1" customWidth="1"/>
    <col min="9203" max="9203" width="12.85546875" style="1" customWidth="1"/>
    <col min="9204" max="9204" width="3.28515625" style="1" customWidth="1"/>
    <col min="9205" max="9205" width="30.28515625" style="1" customWidth="1"/>
    <col min="9206" max="9206" width="5" style="1" customWidth="1"/>
    <col min="9207" max="9207" width="0" style="1" hidden="1" customWidth="1"/>
    <col min="9208" max="9208" width="14.28515625" style="1" customWidth="1"/>
    <col min="9209" max="9209" width="5.7109375" style="1" customWidth="1"/>
    <col min="9210" max="9210" width="0" style="1" hidden="1" customWidth="1"/>
    <col min="9211" max="9211" width="17.28515625" style="1" customWidth="1"/>
    <col min="9212" max="9212" width="12.7109375" style="1" customWidth="1"/>
    <col min="9213" max="9213" width="0" style="1" hidden="1" customWidth="1"/>
    <col min="9214" max="9214" width="5.28515625" style="1" customWidth="1"/>
    <col min="9215" max="9215" width="0" style="1" hidden="1" customWidth="1"/>
    <col min="9216" max="9216" width="17" style="1" customWidth="1"/>
    <col min="9217" max="9217" width="6.28515625" style="1" customWidth="1"/>
    <col min="9218" max="9218" width="0" style="1" hidden="1" customWidth="1"/>
    <col min="9219" max="9219" width="14.28515625" style="1" customWidth="1"/>
    <col min="9220" max="9220" width="7.5703125" style="1" customWidth="1"/>
    <col min="9221" max="9221" width="0" style="1" hidden="1" customWidth="1"/>
    <col min="9222" max="9223" width="14.28515625" style="1" customWidth="1"/>
    <col min="9224" max="9224" width="20.85546875" style="1" customWidth="1"/>
    <col min="9225" max="9225" width="14.42578125" style="1" customWidth="1"/>
    <col min="9226" max="9226" width="15" style="1" customWidth="1"/>
    <col min="9227" max="9227" width="2.7109375" style="1" customWidth="1"/>
    <col min="9228" max="9228" width="11.7109375" style="1" customWidth="1"/>
    <col min="9229" max="9229" width="11.5703125" style="1" customWidth="1"/>
    <col min="9230" max="9230" width="2.28515625" style="1" customWidth="1"/>
    <col min="9231" max="9231" width="41" style="1" customWidth="1"/>
    <col min="9232" max="9232" width="14.28515625" style="1" customWidth="1"/>
    <col min="9233" max="9234" width="11.5703125" style="1" customWidth="1"/>
    <col min="9235" max="9235" width="21.85546875" style="1" customWidth="1"/>
    <col min="9236" max="9427" width="11.42578125" style="1"/>
    <col min="9428" max="9428" width="21.85546875" style="1" customWidth="1"/>
    <col min="9429" max="9429" width="13.85546875" style="1" customWidth="1"/>
    <col min="9430" max="9430" width="38.7109375" style="1" customWidth="1"/>
    <col min="9431" max="9431" width="3" style="1" bestFit="1" customWidth="1"/>
    <col min="9432" max="9432" width="32.28515625" style="1" customWidth="1"/>
    <col min="9433" max="9433" width="46.28515625" style="1" customWidth="1"/>
    <col min="9434" max="9434" width="19" style="1" customWidth="1"/>
    <col min="9435" max="9435" width="0" style="1" hidden="1" customWidth="1"/>
    <col min="9436" max="9436" width="17.7109375" style="1" customWidth="1"/>
    <col min="9437" max="9437" width="0" style="1" hidden="1" customWidth="1"/>
    <col min="9438" max="9438" width="22.28515625" style="1" customWidth="1"/>
    <col min="9439" max="9439" width="5.28515625" style="1" customWidth="1"/>
    <col min="9440" max="9440" width="36.28515625" style="1" customWidth="1"/>
    <col min="9441" max="9441" width="5.7109375" style="1" customWidth="1"/>
    <col min="9442" max="9442" width="0" style="1" hidden="1" customWidth="1"/>
    <col min="9443" max="9443" width="20.7109375" style="1" customWidth="1"/>
    <col min="9444" max="9444" width="4.85546875" style="1" customWidth="1"/>
    <col min="9445" max="9445" width="0" style="1" hidden="1" customWidth="1"/>
    <col min="9446" max="9446" width="24.7109375" style="1" customWidth="1"/>
    <col min="9447" max="9447" width="12.28515625" style="1" customWidth="1"/>
    <col min="9448" max="9448" width="0" style="1" hidden="1" customWidth="1"/>
    <col min="9449" max="9449" width="3.42578125" style="1" customWidth="1"/>
    <col min="9450" max="9450" width="0" style="1" hidden="1" customWidth="1"/>
    <col min="9451" max="9451" width="17.7109375" style="1" customWidth="1"/>
    <col min="9452" max="9452" width="3.42578125" style="1" customWidth="1"/>
    <col min="9453" max="9453" width="0" style="1" hidden="1" customWidth="1"/>
    <col min="9454" max="9454" width="23.7109375" style="1" customWidth="1"/>
    <col min="9455" max="9455" width="10" style="1" customWidth="1"/>
    <col min="9456" max="9456" width="0" style="1" hidden="1" customWidth="1"/>
    <col min="9457" max="9458" width="14.7109375" style="1" customWidth="1"/>
    <col min="9459" max="9459" width="12.85546875" style="1" customWidth="1"/>
    <col min="9460" max="9460" width="3.28515625" style="1" customWidth="1"/>
    <col min="9461" max="9461" width="30.28515625" style="1" customWidth="1"/>
    <col min="9462" max="9462" width="5" style="1" customWidth="1"/>
    <col min="9463" max="9463" width="0" style="1" hidden="1" customWidth="1"/>
    <col min="9464" max="9464" width="14.28515625" style="1" customWidth="1"/>
    <col min="9465" max="9465" width="5.7109375" style="1" customWidth="1"/>
    <col min="9466" max="9466" width="0" style="1" hidden="1" customWidth="1"/>
    <col min="9467" max="9467" width="17.28515625" style="1" customWidth="1"/>
    <col min="9468" max="9468" width="12.7109375" style="1" customWidth="1"/>
    <col min="9469" max="9469" width="0" style="1" hidden="1" customWidth="1"/>
    <col min="9470" max="9470" width="5.28515625" style="1" customWidth="1"/>
    <col min="9471" max="9471" width="0" style="1" hidden="1" customWidth="1"/>
    <col min="9472" max="9472" width="17" style="1" customWidth="1"/>
    <col min="9473" max="9473" width="6.28515625" style="1" customWidth="1"/>
    <col min="9474" max="9474" width="0" style="1" hidden="1" customWidth="1"/>
    <col min="9475" max="9475" width="14.28515625" style="1" customWidth="1"/>
    <col min="9476" max="9476" width="7.5703125" style="1" customWidth="1"/>
    <col min="9477" max="9477" width="0" style="1" hidden="1" customWidth="1"/>
    <col min="9478" max="9479" width="14.28515625" style="1" customWidth="1"/>
    <col min="9480" max="9480" width="20.85546875" style="1" customWidth="1"/>
    <col min="9481" max="9481" width="14.42578125" style="1" customWidth="1"/>
    <col min="9482" max="9482" width="15" style="1" customWidth="1"/>
    <col min="9483" max="9483" width="2.7109375" style="1" customWidth="1"/>
    <col min="9484" max="9484" width="11.7109375" style="1" customWidth="1"/>
    <col min="9485" max="9485" width="11.5703125" style="1" customWidth="1"/>
    <col min="9486" max="9486" width="2.28515625" style="1" customWidth="1"/>
    <col min="9487" max="9487" width="41" style="1" customWidth="1"/>
    <col min="9488" max="9488" width="14.28515625" style="1" customWidth="1"/>
    <col min="9489" max="9490" width="11.5703125" style="1" customWidth="1"/>
    <col min="9491" max="9491" width="21.85546875" style="1" customWidth="1"/>
    <col min="9492" max="9683" width="11.42578125" style="1"/>
    <col min="9684" max="9684" width="21.85546875" style="1" customWidth="1"/>
    <col min="9685" max="9685" width="13.85546875" style="1" customWidth="1"/>
    <col min="9686" max="9686" width="38.7109375" style="1" customWidth="1"/>
    <col min="9687" max="9687" width="3" style="1" bestFit="1" customWidth="1"/>
    <col min="9688" max="9688" width="32.28515625" style="1" customWidth="1"/>
    <col min="9689" max="9689" width="46.28515625" style="1" customWidth="1"/>
    <col min="9690" max="9690" width="19" style="1" customWidth="1"/>
    <col min="9691" max="9691" width="0" style="1" hidden="1" customWidth="1"/>
    <col min="9692" max="9692" width="17.7109375" style="1" customWidth="1"/>
    <col min="9693" max="9693" width="0" style="1" hidden="1" customWidth="1"/>
    <col min="9694" max="9694" width="22.28515625" style="1" customWidth="1"/>
    <col min="9695" max="9695" width="5.28515625" style="1" customWidth="1"/>
    <col min="9696" max="9696" width="36.28515625" style="1" customWidth="1"/>
    <col min="9697" max="9697" width="5.7109375" style="1" customWidth="1"/>
    <col min="9698" max="9698" width="0" style="1" hidden="1" customWidth="1"/>
    <col min="9699" max="9699" width="20.7109375" style="1" customWidth="1"/>
    <col min="9700" max="9700" width="4.85546875" style="1" customWidth="1"/>
    <col min="9701" max="9701" width="0" style="1" hidden="1" customWidth="1"/>
    <col min="9702" max="9702" width="24.7109375" style="1" customWidth="1"/>
    <col min="9703" max="9703" width="12.28515625" style="1" customWidth="1"/>
    <col min="9704" max="9704" width="0" style="1" hidden="1" customWidth="1"/>
    <col min="9705" max="9705" width="3.42578125" style="1" customWidth="1"/>
    <col min="9706" max="9706" width="0" style="1" hidden="1" customWidth="1"/>
    <col min="9707" max="9707" width="17.7109375" style="1" customWidth="1"/>
    <col min="9708" max="9708" width="3.42578125" style="1" customWidth="1"/>
    <col min="9709" max="9709" width="0" style="1" hidden="1" customWidth="1"/>
    <col min="9710" max="9710" width="23.7109375" style="1" customWidth="1"/>
    <col min="9711" max="9711" width="10" style="1" customWidth="1"/>
    <col min="9712" max="9712" width="0" style="1" hidden="1" customWidth="1"/>
    <col min="9713" max="9714" width="14.7109375" style="1" customWidth="1"/>
    <col min="9715" max="9715" width="12.85546875" style="1" customWidth="1"/>
    <col min="9716" max="9716" width="3.28515625" style="1" customWidth="1"/>
    <col min="9717" max="9717" width="30.28515625" style="1" customWidth="1"/>
    <col min="9718" max="9718" width="5" style="1" customWidth="1"/>
    <col min="9719" max="9719" width="0" style="1" hidden="1" customWidth="1"/>
    <col min="9720" max="9720" width="14.28515625" style="1" customWidth="1"/>
    <col min="9721" max="9721" width="5.7109375" style="1" customWidth="1"/>
    <col min="9722" max="9722" width="0" style="1" hidden="1" customWidth="1"/>
    <col min="9723" max="9723" width="17.28515625" style="1" customWidth="1"/>
    <col min="9724" max="9724" width="12.7109375" style="1" customWidth="1"/>
    <col min="9725" max="9725" width="0" style="1" hidden="1" customWidth="1"/>
    <col min="9726" max="9726" width="5.28515625" style="1" customWidth="1"/>
    <col min="9727" max="9727" width="0" style="1" hidden="1" customWidth="1"/>
    <col min="9728" max="9728" width="17" style="1" customWidth="1"/>
    <col min="9729" max="9729" width="6.28515625" style="1" customWidth="1"/>
    <col min="9730" max="9730" width="0" style="1" hidden="1" customWidth="1"/>
    <col min="9731" max="9731" width="14.28515625" style="1" customWidth="1"/>
    <col min="9732" max="9732" width="7.5703125" style="1" customWidth="1"/>
    <col min="9733" max="9733" width="0" style="1" hidden="1" customWidth="1"/>
    <col min="9734" max="9735" width="14.28515625" style="1" customWidth="1"/>
    <col min="9736" max="9736" width="20.85546875" style="1" customWidth="1"/>
    <col min="9737" max="9737" width="14.42578125" style="1" customWidth="1"/>
    <col min="9738" max="9738" width="15" style="1" customWidth="1"/>
    <col min="9739" max="9739" width="2.7109375" style="1" customWidth="1"/>
    <col min="9740" max="9740" width="11.7109375" style="1" customWidth="1"/>
    <col min="9741" max="9741" width="11.5703125" style="1" customWidth="1"/>
    <col min="9742" max="9742" width="2.28515625" style="1" customWidth="1"/>
    <col min="9743" max="9743" width="41" style="1" customWidth="1"/>
    <col min="9744" max="9744" width="14.28515625" style="1" customWidth="1"/>
    <col min="9745" max="9746" width="11.5703125" style="1" customWidth="1"/>
    <col min="9747" max="9747" width="21.85546875" style="1" customWidth="1"/>
    <col min="9748" max="9939" width="11.42578125" style="1"/>
    <col min="9940" max="9940" width="21.85546875" style="1" customWidth="1"/>
    <col min="9941" max="9941" width="13.85546875" style="1" customWidth="1"/>
    <col min="9942" max="9942" width="38.7109375" style="1" customWidth="1"/>
    <col min="9943" max="9943" width="3" style="1" bestFit="1" customWidth="1"/>
    <col min="9944" max="9944" width="32.28515625" style="1" customWidth="1"/>
    <col min="9945" max="9945" width="46.28515625" style="1" customWidth="1"/>
    <col min="9946" max="9946" width="19" style="1" customWidth="1"/>
    <col min="9947" max="9947" width="0" style="1" hidden="1" customWidth="1"/>
    <col min="9948" max="9948" width="17.7109375" style="1" customWidth="1"/>
    <col min="9949" max="9949" width="0" style="1" hidden="1" customWidth="1"/>
    <col min="9950" max="9950" width="22.28515625" style="1" customWidth="1"/>
    <col min="9951" max="9951" width="5.28515625" style="1" customWidth="1"/>
    <col min="9952" max="9952" width="36.28515625" style="1" customWidth="1"/>
    <col min="9953" max="9953" width="5.7109375" style="1" customWidth="1"/>
    <col min="9954" max="9954" width="0" style="1" hidden="1" customWidth="1"/>
    <col min="9955" max="9955" width="20.7109375" style="1" customWidth="1"/>
    <col min="9956" max="9956" width="4.85546875" style="1" customWidth="1"/>
    <col min="9957" max="9957" width="0" style="1" hidden="1" customWidth="1"/>
    <col min="9958" max="9958" width="24.7109375" style="1" customWidth="1"/>
    <col min="9959" max="9959" width="12.28515625" style="1" customWidth="1"/>
    <col min="9960" max="9960" width="0" style="1" hidden="1" customWidth="1"/>
    <col min="9961" max="9961" width="3.42578125" style="1" customWidth="1"/>
    <col min="9962" max="9962" width="0" style="1" hidden="1" customWidth="1"/>
    <col min="9963" max="9963" width="17.7109375" style="1" customWidth="1"/>
    <col min="9964" max="9964" width="3.42578125" style="1" customWidth="1"/>
    <col min="9965" max="9965" width="0" style="1" hidden="1" customWidth="1"/>
    <col min="9966" max="9966" width="23.7109375" style="1" customWidth="1"/>
    <col min="9967" max="9967" width="10" style="1" customWidth="1"/>
    <col min="9968" max="9968" width="0" style="1" hidden="1" customWidth="1"/>
    <col min="9969" max="9970" width="14.7109375" style="1" customWidth="1"/>
    <col min="9971" max="9971" width="12.85546875" style="1" customWidth="1"/>
    <col min="9972" max="9972" width="3.28515625" style="1" customWidth="1"/>
    <col min="9973" max="9973" width="30.28515625" style="1" customWidth="1"/>
    <col min="9974" max="9974" width="5" style="1" customWidth="1"/>
    <col min="9975" max="9975" width="0" style="1" hidden="1" customWidth="1"/>
    <col min="9976" max="9976" width="14.28515625" style="1" customWidth="1"/>
    <col min="9977" max="9977" width="5.7109375" style="1" customWidth="1"/>
    <col min="9978" max="9978" width="0" style="1" hidden="1" customWidth="1"/>
    <col min="9979" max="9979" width="17.28515625" style="1" customWidth="1"/>
    <col min="9980" max="9980" width="12.7109375" style="1" customWidth="1"/>
    <col min="9981" max="9981" width="0" style="1" hidden="1" customWidth="1"/>
    <col min="9982" max="9982" width="5.28515625" style="1" customWidth="1"/>
    <col min="9983" max="9983" width="0" style="1" hidden="1" customWidth="1"/>
    <col min="9984" max="9984" width="17" style="1" customWidth="1"/>
    <col min="9985" max="9985" width="6.28515625" style="1" customWidth="1"/>
    <col min="9986" max="9986" width="0" style="1" hidden="1" customWidth="1"/>
    <col min="9987" max="9987" width="14.28515625" style="1" customWidth="1"/>
    <col min="9988" max="9988" width="7.5703125" style="1" customWidth="1"/>
    <col min="9989" max="9989" width="0" style="1" hidden="1" customWidth="1"/>
    <col min="9990" max="9991" width="14.28515625" style="1" customWidth="1"/>
    <col min="9992" max="9992" width="20.85546875" style="1" customWidth="1"/>
    <col min="9993" max="9993" width="14.42578125" style="1" customWidth="1"/>
    <col min="9994" max="9994" width="15" style="1" customWidth="1"/>
    <col min="9995" max="9995" width="2.7109375" style="1" customWidth="1"/>
    <col min="9996" max="9996" width="11.7109375" style="1" customWidth="1"/>
    <col min="9997" max="9997" width="11.5703125" style="1" customWidth="1"/>
    <col min="9998" max="9998" width="2.28515625" style="1" customWidth="1"/>
    <col min="9999" max="9999" width="41" style="1" customWidth="1"/>
    <col min="10000" max="10000" width="14.28515625" style="1" customWidth="1"/>
    <col min="10001" max="10002" width="11.5703125" style="1" customWidth="1"/>
    <col min="10003" max="10003" width="21.85546875" style="1" customWidth="1"/>
    <col min="10004" max="10195" width="11.42578125" style="1"/>
    <col min="10196" max="10196" width="21.85546875" style="1" customWidth="1"/>
    <col min="10197" max="10197" width="13.85546875" style="1" customWidth="1"/>
    <col min="10198" max="10198" width="38.7109375" style="1" customWidth="1"/>
    <col min="10199" max="10199" width="3" style="1" bestFit="1" customWidth="1"/>
    <col min="10200" max="10200" width="32.28515625" style="1" customWidth="1"/>
    <col min="10201" max="10201" width="46.28515625" style="1" customWidth="1"/>
    <col min="10202" max="10202" width="19" style="1" customWidth="1"/>
    <col min="10203" max="10203" width="0" style="1" hidden="1" customWidth="1"/>
    <col min="10204" max="10204" width="17.7109375" style="1" customWidth="1"/>
    <col min="10205" max="10205" width="0" style="1" hidden="1" customWidth="1"/>
    <col min="10206" max="10206" width="22.28515625" style="1" customWidth="1"/>
    <col min="10207" max="10207" width="5.28515625" style="1" customWidth="1"/>
    <col min="10208" max="10208" width="36.28515625" style="1" customWidth="1"/>
    <col min="10209" max="10209" width="5.7109375" style="1" customWidth="1"/>
    <col min="10210" max="10210" width="0" style="1" hidden="1" customWidth="1"/>
    <col min="10211" max="10211" width="20.7109375" style="1" customWidth="1"/>
    <col min="10212" max="10212" width="4.85546875" style="1" customWidth="1"/>
    <col min="10213" max="10213" width="0" style="1" hidden="1" customWidth="1"/>
    <col min="10214" max="10214" width="24.7109375" style="1" customWidth="1"/>
    <col min="10215" max="10215" width="12.28515625" style="1" customWidth="1"/>
    <col min="10216" max="10216" width="0" style="1" hidden="1" customWidth="1"/>
    <col min="10217" max="10217" width="3.42578125" style="1" customWidth="1"/>
    <col min="10218" max="10218" width="0" style="1" hidden="1" customWidth="1"/>
    <col min="10219" max="10219" width="17.7109375" style="1" customWidth="1"/>
    <col min="10220" max="10220" width="3.42578125" style="1" customWidth="1"/>
    <col min="10221" max="10221" width="0" style="1" hidden="1" customWidth="1"/>
    <col min="10222" max="10222" width="23.7109375" style="1" customWidth="1"/>
    <col min="10223" max="10223" width="10" style="1" customWidth="1"/>
    <col min="10224" max="10224" width="0" style="1" hidden="1" customWidth="1"/>
    <col min="10225" max="10226" width="14.7109375" style="1" customWidth="1"/>
    <col min="10227" max="10227" width="12.85546875" style="1" customWidth="1"/>
    <col min="10228" max="10228" width="3.28515625" style="1" customWidth="1"/>
    <col min="10229" max="10229" width="30.28515625" style="1" customWidth="1"/>
    <col min="10230" max="10230" width="5" style="1" customWidth="1"/>
    <col min="10231" max="10231" width="0" style="1" hidden="1" customWidth="1"/>
    <col min="10232" max="10232" width="14.28515625" style="1" customWidth="1"/>
    <col min="10233" max="10233" width="5.7109375" style="1" customWidth="1"/>
    <col min="10234" max="10234" width="0" style="1" hidden="1" customWidth="1"/>
    <col min="10235" max="10235" width="17.28515625" style="1" customWidth="1"/>
    <col min="10236" max="10236" width="12.7109375" style="1" customWidth="1"/>
    <col min="10237" max="10237" width="0" style="1" hidden="1" customWidth="1"/>
    <col min="10238" max="10238" width="5.28515625" style="1" customWidth="1"/>
    <col min="10239" max="10239" width="0" style="1" hidden="1" customWidth="1"/>
    <col min="10240" max="10240" width="17" style="1" customWidth="1"/>
    <col min="10241" max="10241" width="6.28515625" style="1" customWidth="1"/>
    <col min="10242" max="10242" width="0" style="1" hidden="1" customWidth="1"/>
    <col min="10243" max="10243" width="14.28515625" style="1" customWidth="1"/>
    <col min="10244" max="10244" width="7.5703125" style="1" customWidth="1"/>
    <col min="10245" max="10245" width="0" style="1" hidden="1" customWidth="1"/>
    <col min="10246" max="10247" width="14.28515625" style="1" customWidth="1"/>
    <col min="10248" max="10248" width="20.85546875" style="1" customWidth="1"/>
    <col min="10249" max="10249" width="14.42578125" style="1" customWidth="1"/>
    <col min="10250" max="10250" width="15" style="1" customWidth="1"/>
    <col min="10251" max="10251" width="2.7109375" style="1" customWidth="1"/>
    <col min="10252" max="10252" width="11.7109375" style="1" customWidth="1"/>
    <col min="10253" max="10253" width="11.5703125" style="1" customWidth="1"/>
    <col min="10254" max="10254" width="2.28515625" style="1" customWidth="1"/>
    <col min="10255" max="10255" width="41" style="1" customWidth="1"/>
    <col min="10256" max="10256" width="14.28515625" style="1" customWidth="1"/>
    <col min="10257" max="10258" width="11.5703125" style="1" customWidth="1"/>
    <col min="10259" max="10259" width="21.85546875" style="1" customWidth="1"/>
    <col min="10260" max="10451" width="11.42578125" style="1"/>
    <col min="10452" max="10452" width="21.85546875" style="1" customWidth="1"/>
    <col min="10453" max="10453" width="13.85546875" style="1" customWidth="1"/>
    <col min="10454" max="10454" width="38.7109375" style="1" customWidth="1"/>
    <col min="10455" max="10455" width="3" style="1" bestFit="1" customWidth="1"/>
    <col min="10456" max="10456" width="32.28515625" style="1" customWidth="1"/>
    <col min="10457" max="10457" width="46.28515625" style="1" customWidth="1"/>
    <col min="10458" max="10458" width="19" style="1" customWidth="1"/>
    <col min="10459" max="10459" width="0" style="1" hidden="1" customWidth="1"/>
    <col min="10460" max="10460" width="17.7109375" style="1" customWidth="1"/>
    <col min="10461" max="10461" width="0" style="1" hidden="1" customWidth="1"/>
    <col min="10462" max="10462" width="22.28515625" style="1" customWidth="1"/>
    <col min="10463" max="10463" width="5.28515625" style="1" customWidth="1"/>
    <col min="10464" max="10464" width="36.28515625" style="1" customWidth="1"/>
    <col min="10465" max="10465" width="5.7109375" style="1" customWidth="1"/>
    <col min="10466" max="10466" width="0" style="1" hidden="1" customWidth="1"/>
    <col min="10467" max="10467" width="20.7109375" style="1" customWidth="1"/>
    <col min="10468" max="10468" width="4.85546875" style="1" customWidth="1"/>
    <col min="10469" max="10469" width="0" style="1" hidden="1" customWidth="1"/>
    <col min="10470" max="10470" width="24.7109375" style="1" customWidth="1"/>
    <col min="10471" max="10471" width="12.28515625" style="1" customWidth="1"/>
    <col min="10472" max="10472" width="0" style="1" hidden="1" customWidth="1"/>
    <col min="10473" max="10473" width="3.42578125" style="1" customWidth="1"/>
    <col min="10474" max="10474" width="0" style="1" hidden="1" customWidth="1"/>
    <col min="10475" max="10475" width="17.7109375" style="1" customWidth="1"/>
    <col min="10476" max="10476" width="3.42578125" style="1" customWidth="1"/>
    <col min="10477" max="10477" width="0" style="1" hidden="1" customWidth="1"/>
    <col min="10478" max="10478" width="23.7109375" style="1" customWidth="1"/>
    <col min="10479" max="10479" width="10" style="1" customWidth="1"/>
    <col min="10480" max="10480" width="0" style="1" hidden="1" customWidth="1"/>
    <col min="10481" max="10482" width="14.7109375" style="1" customWidth="1"/>
    <col min="10483" max="10483" width="12.85546875" style="1" customWidth="1"/>
    <col min="10484" max="10484" width="3.28515625" style="1" customWidth="1"/>
    <col min="10485" max="10485" width="30.28515625" style="1" customWidth="1"/>
    <col min="10486" max="10486" width="5" style="1" customWidth="1"/>
    <col min="10487" max="10487" width="0" style="1" hidden="1" customWidth="1"/>
    <col min="10488" max="10488" width="14.28515625" style="1" customWidth="1"/>
    <col min="10489" max="10489" width="5.7109375" style="1" customWidth="1"/>
    <col min="10490" max="10490" width="0" style="1" hidden="1" customWidth="1"/>
    <col min="10491" max="10491" width="17.28515625" style="1" customWidth="1"/>
    <col min="10492" max="10492" width="12.7109375" style="1" customWidth="1"/>
    <col min="10493" max="10493" width="0" style="1" hidden="1" customWidth="1"/>
    <col min="10494" max="10494" width="5.28515625" style="1" customWidth="1"/>
    <col min="10495" max="10495" width="0" style="1" hidden="1" customWidth="1"/>
    <col min="10496" max="10496" width="17" style="1" customWidth="1"/>
    <col min="10497" max="10497" width="6.28515625" style="1" customWidth="1"/>
    <col min="10498" max="10498" width="0" style="1" hidden="1" customWidth="1"/>
    <col min="10499" max="10499" width="14.28515625" style="1" customWidth="1"/>
    <col min="10500" max="10500" width="7.5703125" style="1" customWidth="1"/>
    <col min="10501" max="10501" width="0" style="1" hidden="1" customWidth="1"/>
    <col min="10502" max="10503" width="14.28515625" style="1" customWidth="1"/>
    <col min="10504" max="10504" width="20.85546875" style="1" customWidth="1"/>
    <col min="10505" max="10505" width="14.42578125" style="1" customWidth="1"/>
    <col min="10506" max="10506" width="15" style="1" customWidth="1"/>
    <col min="10507" max="10507" width="2.7109375" style="1" customWidth="1"/>
    <col min="10508" max="10508" width="11.7109375" style="1" customWidth="1"/>
    <col min="10509" max="10509" width="11.5703125" style="1" customWidth="1"/>
    <col min="10510" max="10510" width="2.28515625" style="1" customWidth="1"/>
    <col min="10511" max="10511" width="41" style="1" customWidth="1"/>
    <col min="10512" max="10512" width="14.28515625" style="1" customWidth="1"/>
    <col min="10513" max="10514" width="11.5703125" style="1" customWidth="1"/>
    <col min="10515" max="10515" width="21.85546875" style="1" customWidth="1"/>
    <col min="10516" max="10707" width="11.42578125" style="1"/>
    <col min="10708" max="10708" width="21.85546875" style="1" customWidth="1"/>
    <col min="10709" max="10709" width="13.85546875" style="1" customWidth="1"/>
    <col min="10710" max="10710" width="38.7109375" style="1" customWidth="1"/>
    <col min="10711" max="10711" width="3" style="1" bestFit="1" customWidth="1"/>
    <col min="10712" max="10712" width="32.28515625" style="1" customWidth="1"/>
    <col min="10713" max="10713" width="46.28515625" style="1" customWidth="1"/>
    <col min="10714" max="10714" width="19" style="1" customWidth="1"/>
    <col min="10715" max="10715" width="0" style="1" hidden="1" customWidth="1"/>
    <col min="10716" max="10716" width="17.7109375" style="1" customWidth="1"/>
    <col min="10717" max="10717" width="0" style="1" hidden="1" customWidth="1"/>
    <col min="10718" max="10718" width="22.28515625" style="1" customWidth="1"/>
    <col min="10719" max="10719" width="5.28515625" style="1" customWidth="1"/>
    <col min="10720" max="10720" width="36.28515625" style="1" customWidth="1"/>
    <col min="10721" max="10721" width="5.7109375" style="1" customWidth="1"/>
    <col min="10722" max="10722" width="0" style="1" hidden="1" customWidth="1"/>
    <col min="10723" max="10723" width="20.7109375" style="1" customWidth="1"/>
    <col min="10724" max="10724" width="4.85546875" style="1" customWidth="1"/>
    <col min="10725" max="10725" width="0" style="1" hidden="1" customWidth="1"/>
    <col min="10726" max="10726" width="24.7109375" style="1" customWidth="1"/>
    <col min="10727" max="10727" width="12.28515625" style="1" customWidth="1"/>
    <col min="10728" max="10728" width="0" style="1" hidden="1" customWidth="1"/>
    <col min="10729" max="10729" width="3.42578125" style="1" customWidth="1"/>
    <col min="10730" max="10730" width="0" style="1" hidden="1" customWidth="1"/>
    <col min="10731" max="10731" width="17.7109375" style="1" customWidth="1"/>
    <col min="10732" max="10732" width="3.42578125" style="1" customWidth="1"/>
    <col min="10733" max="10733" width="0" style="1" hidden="1" customWidth="1"/>
    <col min="10734" max="10734" width="23.7109375" style="1" customWidth="1"/>
    <col min="10735" max="10735" width="10" style="1" customWidth="1"/>
    <col min="10736" max="10736" width="0" style="1" hidden="1" customWidth="1"/>
    <col min="10737" max="10738" width="14.7109375" style="1" customWidth="1"/>
    <col min="10739" max="10739" width="12.85546875" style="1" customWidth="1"/>
    <col min="10740" max="10740" width="3.28515625" style="1" customWidth="1"/>
    <col min="10741" max="10741" width="30.28515625" style="1" customWidth="1"/>
    <col min="10742" max="10742" width="5" style="1" customWidth="1"/>
    <col min="10743" max="10743" width="0" style="1" hidden="1" customWidth="1"/>
    <col min="10744" max="10744" width="14.28515625" style="1" customWidth="1"/>
    <col min="10745" max="10745" width="5.7109375" style="1" customWidth="1"/>
    <col min="10746" max="10746" width="0" style="1" hidden="1" customWidth="1"/>
    <col min="10747" max="10747" width="17.28515625" style="1" customWidth="1"/>
    <col min="10748" max="10748" width="12.7109375" style="1" customWidth="1"/>
    <col min="10749" max="10749" width="0" style="1" hidden="1" customWidth="1"/>
    <col min="10750" max="10750" width="5.28515625" style="1" customWidth="1"/>
    <col min="10751" max="10751" width="0" style="1" hidden="1" customWidth="1"/>
    <col min="10752" max="10752" width="17" style="1" customWidth="1"/>
    <col min="10753" max="10753" width="6.28515625" style="1" customWidth="1"/>
    <col min="10754" max="10754" width="0" style="1" hidden="1" customWidth="1"/>
    <col min="10755" max="10755" width="14.28515625" style="1" customWidth="1"/>
    <col min="10756" max="10756" width="7.5703125" style="1" customWidth="1"/>
    <col min="10757" max="10757" width="0" style="1" hidden="1" customWidth="1"/>
    <col min="10758" max="10759" width="14.28515625" style="1" customWidth="1"/>
    <col min="10760" max="10760" width="20.85546875" style="1" customWidth="1"/>
    <col min="10761" max="10761" width="14.42578125" style="1" customWidth="1"/>
    <col min="10762" max="10762" width="15" style="1" customWidth="1"/>
    <col min="10763" max="10763" width="2.7109375" style="1" customWidth="1"/>
    <col min="10764" max="10764" width="11.7109375" style="1" customWidth="1"/>
    <col min="10765" max="10765" width="11.5703125" style="1" customWidth="1"/>
    <col min="10766" max="10766" width="2.28515625" style="1" customWidth="1"/>
    <col min="10767" max="10767" width="41" style="1" customWidth="1"/>
    <col min="10768" max="10768" width="14.28515625" style="1" customWidth="1"/>
    <col min="10769" max="10770" width="11.5703125" style="1" customWidth="1"/>
    <col min="10771" max="10771" width="21.85546875" style="1" customWidth="1"/>
    <col min="10772" max="10963" width="11.42578125" style="1"/>
    <col min="10964" max="10964" width="21.85546875" style="1" customWidth="1"/>
    <col min="10965" max="10965" width="13.85546875" style="1" customWidth="1"/>
    <col min="10966" max="10966" width="38.7109375" style="1" customWidth="1"/>
    <col min="10967" max="10967" width="3" style="1" bestFit="1" customWidth="1"/>
    <col min="10968" max="10968" width="32.28515625" style="1" customWidth="1"/>
    <col min="10969" max="10969" width="46.28515625" style="1" customWidth="1"/>
    <col min="10970" max="10970" width="19" style="1" customWidth="1"/>
    <col min="10971" max="10971" width="0" style="1" hidden="1" customWidth="1"/>
    <col min="10972" max="10972" width="17.7109375" style="1" customWidth="1"/>
    <col min="10973" max="10973" width="0" style="1" hidden="1" customWidth="1"/>
    <col min="10974" max="10974" width="22.28515625" style="1" customWidth="1"/>
    <col min="10975" max="10975" width="5.28515625" style="1" customWidth="1"/>
    <col min="10976" max="10976" width="36.28515625" style="1" customWidth="1"/>
    <col min="10977" max="10977" width="5.7109375" style="1" customWidth="1"/>
    <col min="10978" max="10978" width="0" style="1" hidden="1" customWidth="1"/>
    <col min="10979" max="10979" width="20.7109375" style="1" customWidth="1"/>
    <col min="10980" max="10980" width="4.85546875" style="1" customWidth="1"/>
    <col min="10981" max="10981" width="0" style="1" hidden="1" customWidth="1"/>
    <col min="10982" max="10982" width="24.7109375" style="1" customWidth="1"/>
    <col min="10983" max="10983" width="12.28515625" style="1" customWidth="1"/>
    <col min="10984" max="10984" width="0" style="1" hidden="1" customWidth="1"/>
    <col min="10985" max="10985" width="3.42578125" style="1" customWidth="1"/>
    <col min="10986" max="10986" width="0" style="1" hidden="1" customWidth="1"/>
    <col min="10987" max="10987" width="17.7109375" style="1" customWidth="1"/>
    <col min="10988" max="10988" width="3.42578125" style="1" customWidth="1"/>
    <col min="10989" max="10989" width="0" style="1" hidden="1" customWidth="1"/>
    <col min="10990" max="10990" width="23.7109375" style="1" customWidth="1"/>
    <col min="10991" max="10991" width="10" style="1" customWidth="1"/>
    <col min="10992" max="10992" width="0" style="1" hidden="1" customWidth="1"/>
    <col min="10993" max="10994" width="14.7109375" style="1" customWidth="1"/>
    <col min="10995" max="10995" width="12.85546875" style="1" customWidth="1"/>
    <col min="10996" max="10996" width="3.28515625" style="1" customWidth="1"/>
    <col min="10997" max="10997" width="30.28515625" style="1" customWidth="1"/>
    <col min="10998" max="10998" width="5" style="1" customWidth="1"/>
    <col min="10999" max="10999" width="0" style="1" hidden="1" customWidth="1"/>
    <col min="11000" max="11000" width="14.28515625" style="1" customWidth="1"/>
    <col min="11001" max="11001" width="5.7109375" style="1" customWidth="1"/>
    <col min="11002" max="11002" width="0" style="1" hidden="1" customWidth="1"/>
    <col min="11003" max="11003" width="17.28515625" style="1" customWidth="1"/>
    <col min="11004" max="11004" width="12.7109375" style="1" customWidth="1"/>
    <col min="11005" max="11005" width="0" style="1" hidden="1" customWidth="1"/>
    <col min="11006" max="11006" width="5.28515625" style="1" customWidth="1"/>
    <col min="11007" max="11007" width="0" style="1" hidden="1" customWidth="1"/>
    <col min="11008" max="11008" width="17" style="1" customWidth="1"/>
    <col min="11009" max="11009" width="6.28515625" style="1" customWidth="1"/>
    <col min="11010" max="11010" width="0" style="1" hidden="1" customWidth="1"/>
    <col min="11011" max="11011" width="14.28515625" style="1" customWidth="1"/>
    <col min="11012" max="11012" width="7.5703125" style="1" customWidth="1"/>
    <col min="11013" max="11013" width="0" style="1" hidden="1" customWidth="1"/>
    <col min="11014" max="11015" width="14.28515625" style="1" customWidth="1"/>
    <col min="11016" max="11016" width="20.85546875" style="1" customWidth="1"/>
    <col min="11017" max="11017" width="14.42578125" style="1" customWidth="1"/>
    <col min="11018" max="11018" width="15" style="1" customWidth="1"/>
    <col min="11019" max="11019" width="2.7109375" style="1" customWidth="1"/>
    <col min="11020" max="11020" width="11.7109375" style="1" customWidth="1"/>
    <col min="11021" max="11021" width="11.5703125" style="1" customWidth="1"/>
    <col min="11022" max="11022" width="2.28515625" style="1" customWidth="1"/>
    <col min="11023" max="11023" width="41" style="1" customWidth="1"/>
    <col min="11024" max="11024" width="14.28515625" style="1" customWidth="1"/>
    <col min="11025" max="11026" width="11.5703125" style="1" customWidth="1"/>
    <col min="11027" max="11027" width="21.85546875" style="1" customWidth="1"/>
    <col min="11028" max="11219" width="11.42578125" style="1"/>
    <col min="11220" max="11220" width="21.85546875" style="1" customWidth="1"/>
    <col min="11221" max="11221" width="13.85546875" style="1" customWidth="1"/>
    <col min="11222" max="11222" width="38.7109375" style="1" customWidth="1"/>
    <col min="11223" max="11223" width="3" style="1" bestFit="1" customWidth="1"/>
    <col min="11224" max="11224" width="32.28515625" style="1" customWidth="1"/>
    <col min="11225" max="11225" width="46.28515625" style="1" customWidth="1"/>
    <col min="11226" max="11226" width="19" style="1" customWidth="1"/>
    <col min="11227" max="11227" width="0" style="1" hidden="1" customWidth="1"/>
    <col min="11228" max="11228" width="17.7109375" style="1" customWidth="1"/>
    <col min="11229" max="11229" width="0" style="1" hidden="1" customWidth="1"/>
    <col min="11230" max="11230" width="22.28515625" style="1" customWidth="1"/>
    <col min="11231" max="11231" width="5.28515625" style="1" customWidth="1"/>
    <col min="11232" max="11232" width="36.28515625" style="1" customWidth="1"/>
    <col min="11233" max="11233" width="5.7109375" style="1" customWidth="1"/>
    <col min="11234" max="11234" width="0" style="1" hidden="1" customWidth="1"/>
    <col min="11235" max="11235" width="20.7109375" style="1" customWidth="1"/>
    <col min="11236" max="11236" width="4.85546875" style="1" customWidth="1"/>
    <col min="11237" max="11237" width="0" style="1" hidden="1" customWidth="1"/>
    <col min="11238" max="11238" width="24.7109375" style="1" customWidth="1"/>
    <col min="11239" max="11239" width="12.28515625" style="1" customWidth="1"/>
    <col min="11240" max="11240" width="0" style="1" hidden="1" customWidth="1"/>
    <col min="11241" max="11241" width="3.42578125" style="1" customWidth="1"/>
    <col min="11242" max="11242" width="0" style="1" hidden="1" customWidth="1"/>
    <col min="11243" max="11243" width="17.7109375" style="1" customWidth="1"/>
    <col min="11244" max="11244" width="3.42578125" style="1" customWidth="1"/>
    <col min="11245" max="11245" width="0" style="1" hidden="1" customWidth="1"/>
    <col min="11246" max="11246" width="23.7109375" style="1" customWidth="1"/>
    <col min="11247" max="11247" width="10" style="1" customWidth="1"/>
    <col min="11248" max="11248" width="0" style="1" hidden="1" customWidth="1"/>
    <col min="11249" max="11250" width="14.7109375" style="1" customWidth="1"/>
    <col min="11251" max="11251" width="12.85546875" style="1" customWidth="1"/>
    <col min="11252" max="11252" width="3.28515625" style="1" customWidth="1"/>
    <col min="11253" max="11253" width="30.28515625" style="1" customWidth="1"/>
    <col min="11254" max="11254" width="5" style="1" customWidth="1"/>
    <col min="11255" max="11255" width="0" style="1" hidden="1" customWidth="1"/>
    <col min="11256" max="11256" width="14.28515625" style="1" customWidth="1"/>
    <col min="11257" max="11257" width="5.7109375" style="1" customWidth="1"/>
    <col min="11258" max="11258" width="0" style="1" hidden="1" customWidth="1"/>
    <col min="11259" max="11259" width="17.28515625" style="1" customWidth="1"/>
    <col min="11260" max="11260" width="12.7109375" style="1" customWidth="1"/>
    <col min="11261" max="11261" width="0" style="1" hidden="1" customWidth="1"/>
    <col min="11262" max="11262" width="5.28515625" style="1" customWidth="1"/>
    <col min="11263" max="11263" width="0" style="1" hidden="1" customWidth="1"/>
    <col min="11264" max="11264" width="17" style="1" customWidth="1"/>
    <col min="11265" max="11265" width="6.28515625" style="1" customWidth="1"/>
    <col min="11266" max="11266" width="0" style="1" hidden="1" customWidth="1"/>
    <col min="11267" max="11267" width="14.28515625" style="1" customWidth="1"/>
    <col min="11268" max="11268" width="7.5703125" style="1" customWidth="1"/>
    <col min="11269" max="11269" width="0" style="1" hidden="1" customWidth="1"/>
    <col min="11270" max="11271" width="14.28515625" style="1" customWidth="1"/>
    <col min="11272" max="11272" width="20.85546875" style="1" customWidth="1"/>
    <col min="11273" max="11273" width="14.42578125" style="1" customWidth="1"/>
    <col min="11274" max="11274" width="15" style="1" customWidth="1"/>
    <col min="11275" max="11275" width="2.7109375" style="1" customWidth="1"/>
    <col min="11276" max="11276" width="11.7109375" style="1" customWidth="1"/>
    <col min="11277" max="11277" width="11.5703125" style="1" customWidth="1"/>
    <col min="11278" max="11278" width="2.28515625" style="1" customWidth="1"/>
    <col min="11279" max="11279" width="41" style="1" customWidth="1"/>
    <col min="11280" max="11280" width="14.28515625" style="1" customWidth="1"/>
    <col min="11281" max="11282" width="11.5703125" style="1" customWidth="1"/>
    <col min="11283" max="11283" width="21.85546875" style="1" customWidth="1"/>
    <col min="11284" max="11475" width="11.42578125" style="1"/>
    <col min="11476" max="11476" width="21.85546875" style="1" customWidth="1"/>
    <col min="11477" max="11477" width="13.85546875" style="1" customWidth="1"/>
    <col min="11478" max="11478" width="38.7109375" style="1" customWidth="1"/>
    <col min="11479" max="11479" width="3" style="1" bestFit="1" customWidth="1"/>
    <col min="11480" max="11480" width="32.28515625" style="1" customWidth="1"/>
    <col min="11481" max="11481" width="46.28515625" style="1" customWidth="1"/>
    <col min="11482" max="11482" width="19" style="1" customWidth="1"/>
    <col min="11483" max="11483" width="0" style="1" hidden="1" customWidth="1"/>
    <col min="11484" max="11484" width="17.7109375" style="1" customWidth="1"/>
    <col min="11485" max="11485" width="0" style="1" hidden="1" customWidth="1"/>
    <col min="11486" max="11486" width="22.28515625" style="1" customWidth="1"/>
    <col min="11487" max="11487" width="5.28515625" style="1" customWidth="1"/>
    <col min="11488" max="11488" width="36.28515625" style="1" customWidth="1"/>
    <col min="11489" max="11489" width="5.7109375" style="1" customWidth="1"/>
    <col min="11490" max="11490" width="0" style="1" hidden="1" customWidth="1"/>
    <col min="11491" max="11491" width="20.7109375" style="1" customWidth="1"/>
    <col min="11492" max="11492" width="4.85546875" style="1" customWidth="1"/>
    <col min="11493" max="11493" width="0" style="1" hidden="1" customWidth="1"/>
    <col min="11494" max="11494" width="24.7109375" style="1" customWidth="1"/>
    <col min="11495" max="11495" width="12.28515625" style="1" customWidth="1"/>
    <col min="11496" max="11496" width="0" style="1" hidden="1" customWidth="1"/>
    <col min="11497" max="11497" width="3.42578125" style="1" customWidth="1"/>
    <col min="11498" max="11498" width="0" style="1" hidden="1" customWidth="1"/>
    <col min="11499" max="11499" width="17.7109375" style="1" customWidth="1"/>
    <col min="11500" max="11500" width="3.42578125" style="1" customWidth="1"/>
    <col min="11501" max="11501" width="0" style="1" hidden="1" customWidth="1"/>
    <col min="11502" max="11502" width="23.7109375" style="1" customWidth="1"/>
    <col min="11503" max="11503" width="10" style="1" customWidth="1"/>
    <col min="11504" max="11504" width="0" style="1" hidden="1" customWidth="1"/>
    <col min="11505" max="11506" width="14.7109375" style="1" customWidth="1"/>
    <col min="11507" max="11507" width="12.85546875" style="1" customWidth="1"/>
    <col min="11508" max="11508" width="3.28515625" style="1" customWidth="1"/>
    <col min="11509" max="11509" width="30.28515625" style="1" customWidth="1"/>
    <col min="11510" max="11510" width="5" style="1" customWidth="1"/>
    <col min="11511" max="11511" width="0" style="1" hidden="1" customWidth="1"/>
    <col min="11512" max="11512" width="14.28515625" style="1" customWidth="1"/>
    <col min="11513" max="11513" width="5.7109375" style="1" customWidth="1"/>
    <col min="11514" max="11514" width="0" style="1" hidden="1" customWidth="1"/>
    <col min="11515" max="11515" width="17.28515625" style="1" customWidth="1"/>
    <col min="11516" max="11516" width="12.7109375" style="1" customWidth="1"/>
    <col min="11517" max="11517" width="0" style="1" hidden="1" customWidth="1"/>
    <col min="11518" max="11518" width="5.28515625" style="1" customWidth="1"/>
    <col min="11519" max="11519" width="0" style="1" hidden="1" customWidth="1"/>
    <col min="11520" max="11520" width="17" style="1" customWidth="1"/>
    <col min="11521" max="11521" width="6.28515625" style="1" customWidth="1"/>
    <col min="11522" max="11522" width="0" style="1" hidden="1" customWidth="1"/>
    <col min="11523" max="11523" width="14.28515625" style="1" customWidth="1"/>
    <col min="11524" max="11524" width="7.5703125" style="1" customWidth="1"/>
    <col min="11525" max="11525" width="0" style="1" hidden="1" customWidth="1"/>
    <col min="11526" max="11527" width="14.28515625" style="1" customWidth="1"/>
    <col min="11528" max="11528" width="20.85546875" style="1" customWidth="1"/>
    <col min="11529" max="11529" width="14.42578125" style="1" customWidth="1"/>
    <col min="11530" max="11530" width="15" style="1" customWidth="1"/>
    <col min="11531" max="11531" width="2.7109375" style="1" customWidth="1"/>
    <col min="11532" max="11532" width="11.7109375" style="1" customWidth="1"/>
    <col min="11533" max="11533" width="11.5703125" style="1" customWidth="1"/>
    <col min="11534" max="11534" width="2.28515625" style="1" customWidth="1"/>
    <col min="11535" max="11535" width="41" style="1" customWidth="1"/>
    <col min="11536" max="11536" width="14.28515625" style="1" customWidth="1"/>
    <col min="11537" max="11538" width="11.5703125" style="1" customWidth="1"/>
    <col min="11539" max="11539" width="21.85546875" style="1" customWidth="1"/>
    <col min="11540" max="11731" width="11.42578125" style="1"/>
    <col min="11732" max="11732" width="21.85546875" style="1" customWidth="1"/>
    <col min="11733" max="11733" width="13.85546875" style="1" customWidth="1"/>
    <col min="11734" max="11734" width="38.7109375" style="1" customWidth="1"/>
    <col min="11735" max="11735" width="3" style="1" bestFit="1" customWidth="1"/>
    <col min="11736" max="11736" width="32.28515625" style="1" customWidth="1"/>
    <col min="11737" max="11737" width="46.28515625" style="1" customWidth="1"/>
    <col min="11738" max="11738" width="19" style="1" customWidth="1"/>
    <col min="11739" max="11739" width="0" style="1" hidden="1" customWidth="1"/>
    <col min="11740" max="11740" width="17.7109375" style="1" customWidth="1"/>
    <col min="11741" max="11741" width="0" style="1" hidden="1" customWidth="1"/>
    <col min="11742" max="11742" width="22.28515625" style="1" customWidth="1"/>
    <col min="11743" max="11743" width="5.28515625" style="1" customWidth="1"/>
    <col min="11744" max="11744" width="36.28515625" style="1" customWidth="1"/>
    <col min="11745" max="11745" width="5.7109375" style="1" customWidth="1"/>
    <col min="11746" max="11746" width="0" style="1" hidden="1" customWidth="1"/>
    <col min="11747" max="11747" width="20.7109375" style="1" customWidth="1"/>
    <col min="11748" max="11748" width="4.85546875" style="1" customWidth="1"/>
    <col min="11749" max="11749" width="0" style="1" hidden="1" customWidth="1"/>
    <col min="11750" max="11750" width="24.7109375" style="1" customWidth="1"/>
    <col min="11751" max="11751" width="12.28515625" style="1" customWidth="1"/>
    <col min="11752" max="11752" width="0" style="1" hidden="1" customWidth="1"/>
    <col min="11753" max="11753" width="3.42578125" style="1" customWidth="1"/>
    <col min="11754" max="11754" width="0" style="1" hidden="1" customWidth="1"/>
    <col min="11755" max="11755" width="17.7109375" style="1" customWidth="1"/>
    <col min="11756" max="11756" width="3.42578125" style="1" customWidth="1"/>
    <col min="11757" max="11757" width="0" style="1" hidden="1" customWidth="1"/>
    <col min="11758" max="11758" width="23.7109375" style="1" customWidth="1"/>
    <col min="11759" max="11759" width="10" style="1" customWidth="1"/>
    <col min="11760" max="11760" width="0" style="1" hidden="1" customWidth="1"/>
    <col min="11761" max="11762" width="14.7109375" style="1" customWidth="1"/>
    <col min="11763" max="11763" width="12.85546875" style="1" customWidth="1"/>
    <col min="11764" max="11764" width="3.28515625" style="1" customWidth="1"/>
    <col min="11765" max="11765" width="30.28515625" style="1" customWidth="1"/>
    <col min="11766" max="11766" width="5" style="1" customWidth="1"/>
    <col min="11767" max="11767" width="0" style="1" hidden="1" customWidth="1"/>
    <col min="11768" max="11768" width="14.28515625" style="1" customWidth="1"/>
    <col min="11769" max="11769" width="5.7109375" style="1" customWidth="1"/>
    <col min="11770" max="11770" width="0" style="1" hidden="1" customWidth="1"/>
    <col min="11771" max="11771" width="17.28515625" style="1" customWidth="1"/>
    <col min="11772" max="11772" width="12.7109375" style="1" customWidth="1"/>
    <col min="11773" max="11773" width="0" style="1" hidden="1" customWidth="1"/>
    <col min="11774" max="11774" width="5.28515625" style="1" customWidth="1"/>
    <col min="11775" max="11775" width="0" style="1" hidden="1" customWidth="1"/>
    <col min="11776" max="11776" width="17" style="1" customWidth="1"/>
    <col min="11777" max="11777" width="6.28515625" style="1" customWidth="1"/>
    <col min="11778" max="11778" width="0" style="1" hidden="1" customWidth="1"/>
    <col min="11779" max="11779" width="14.28515625" style="1" customWidth="1"/>
    <col min="11780" max="11780" width="7.5703125" style="1" customWidth="1"/>
    <col min="11781" max="11781" width="0" style="1" hidden="1" customWidth="1"/>
    <col min="11782" max="11783" width="14.28515625" style="1" customWidth="1"/>
    <col min="11784" max="11784" width="20.85546875" style="1" customWidth="1"/>
    <col min="11785" max="11785" width="14.42578125" style="1" customWidth="1"/>
    <col min="11786" max="11786" width="15" style="1" customWidth="1"/>
    <col min="11787" max="11787" width="2.7109375" style="1" customWidth="1"/>
    <col min="11788" max="11788" width="11.7109375" style="1" customWidth="1"/>
    <col min="11789" max="11789" width="11.5703125" style="1" customWidth="1"/>
    <col min="11790" max="11790" width="2.28515625" style="1" customWidth="1"/>
    <col min="11791" max="11791" width="41" style="1" customWidth="1"/>
    <col min="11792" max="11792" width="14.28515625" style="1" customWidth="1"/>
    <col min="11793" max="11794" width="11.5703125" style="1" customWidth="1"/>
    <col min="11795" max="11795" width="21.85546875" style="1" customWidth="1"/>
    <col min="11796" max="11987" width="11.42578125" style="1"/>
    <col min="11988" max="11988" width="21.85546875" style="1" customWidth="1"/>
    <col min="11989" max="11989" width="13.85546875" style="1" customWidth="1"/>
    <col min="11990" max="11990" width="38.7109375" style="1" customWidth="1"/>
    <col min="11991" max="11991" width="3" style="1" bestFit="1" customWidth="1"/>
    <col min="11992" max="11992" width="32.28515625" style="1" customWidth="1"/>
    <col min="11993" max="11993" width="46.28515625" style="1" customWidth="1"/>
    <col min="11994" max="11994" width="19" style="1" customWidth="1"/>
    <col min="11995" max="11995" width="0" style="1" hidden="1" customWidth="1"/>
    <col min="11996" max="11996" width="17.7109375" style="1" customWidth="1"/>
    <col min="11997" max="11997" width="0" style="1" hidden="1" customWidth="1"/>
    <col min="11998" max="11998" width="22.28515625" style="1" customWidth="1"/>
    <col min="11999" max="11999" width="5.28515625" style="1" customWidth="1"/>
    <col min="12000" max="12000" width="36.28515625" style="1" customWidth="1"/>
    <col min="12001" max="12001" width="5.7109375" style="1" customWidth="1"/>
    <col min="12002" max="12002" width="0" style="1" hidden="1" customWidth="1"/>
    <col min="12003" max="12003" width="20.7109375" style="1" customWidth="1"/>
    <col min="12004" max="12004" width="4.85546875" style="1" customWidth="1"/>
    <col min="12005" max="12005" width="0" style="1" hidden="1" customWidth="1"/>
    <col min="12006" max="12006" width="24.7109375" style="1" customWidth="1"/>
    <col min="12007" max="12007" width="12.28515625" style="1" customWidth="1"/>
    <col min="12008" max="12008" width="0" style="1" hidden="1" customWidth="1"/>
    <col min="12009" max="12009" width="3.42578125" style="1" customWidth="1"/>
    <col min="12010" max="12010" width="0" style="1" hidden="1" customWidth="1"/>
    <col min="12011" max="12011" width="17.7109375" style="1" customWidth="1"/>
    <col min="12012" max="12012" width="3.42578125" style="1" customWidth="1"/>
    <col min="12013" max="12013" width="0" style="1" hidden="1" customWidth="1"/>
    <col min="12014" max="12014" width="23.7109375" style="1" customWidth="1"/>
    <col min="12015" max="12015" width="10" style="1" customWidth="1"/>
    <col min="12016" max="12016" width="0" style="1" hidden="1" customWidth="1"/>
    <col min="12017" max="12018" width="14.7109375" style="1" customWidth="1"/>
    <col min="12019" max="12019" width="12.85546875" style="1" customWidth="1"/>
    <col min="12020" max="12020" width="3.28515625" style="1" customWidth="1"/>
    <col min="12021" max="12021" width="30.28515625" style="1" customWidth="1"/>
    <col min="12022" max="12022" width="5" style="1" customWidth="1"/>
    <col min="12023" max="12023" width="0" style="1" hidden="1" customWidth="1"/>
    <col min="12024" max="12024" width="14.28515625" style="1" customWidth="1"/>
    <col min="12025" max="12025" width="5.7109375" style="1" customWidth="1"/>
    <col min="12026" max="12026" width="0" style="1" hidden="1" customWidth="1"/>
    <col min="12027" max="12027" width="17.28515625" style="1" customWidth="1"/>
    <col min="12028" max="12028" width="12.7109375" style="1" customWidth="1"/>
    <col min="12029" max="12029" width="0" style="1" hidden="1" customWidth="1"/>
    <col min="12030" max="12030" width="5.28515625" style="1" customWidth="1"/>
    <col min="12031" max="12031" width="0" style="1" hidden="1" customWidth="1"/>
    <col min="12032" max="12032" width="17" style="1" customWidth="1"/>
    <col min="12033" max="12033" width="6.28515625" style="1" customWidth="1"/>
    <col min="12034" max="12034" width="0" style="1" hidden="1" customWidth="1"/>
    <col min="12035" max="12035" width="14.28515625" style="1" customWidth="1"/>
    <col min="12036" max="12036" width="7.5703125" style="1" customWidth="1"/>
    <col min="12037" max="12037" width="0" style="1" hidden="1" customWidth="1"/>
    <col min="12038" max="12039" width="14.28515625" style="1" customWidth="1"/>
    <col min="12040" max="12040" width="20.85546875" style="1" customWidth="1"/>
    <col min="12041" max="12041" width="14.42578125" style="1" customWidth="1"/>
    <col min="12042" max="12042" width="15" style="1" customWidth="1"/>
    <col min="12043" max="12043" width="2.7109375" style="1" customWidth="1"/>
    <col min="12044" max="12044" width="11.7109375" style="1" customWidth="1"/>
    <col min="12045" max="12045" width="11.5703125" style="1" customWidth="1"/>
    <col min="12046" max="12046" width="2.28515625" style="1" customWidth="1"/>
    <col min="12047" max="12047" width="41" style="1" customWidth="1"/>
    <col min="12048" max="12048" width="14.28515625" style="1" customWidth="1"/>
    <col min="12049" max="12050" width="11.5703125" style="1" customWidth="1"/>
    <col min="12051" max="12051" width="21.85546875" style="1" customWidth="1"/>
    <col min="12052" max="12243" width="11.42578125" style="1"/>
    <col min="12244" max="12244" width="21.85546875" style="1" customWidth="1"/>
    <col min="12245" max="12245" width="13.85546875" style="1" customWidth="1"/>
    <col min="12246" max="12246" width="38.7109375" style="1" customWidth="1"/>
    <col min="12247" max="12247" width="3" style="1" bestFit="1" customWidth="1"/>
    <col min="12248" max="12248" width="32.28515625" style="1" customWidth="1"/>
    <col min="12249" max="12249" width="46.28515625" style="1" customWidth="1"/>
    <col min="12250" max="12250" width="19" style="1" customWidth="1"/>
    <col min="12251" max="12251" width="0" style="1" hidden="1" customWidth="1"/>
    <col min="12252" max="12252" width="17.7109375" style="1" customWidth="1"/>
    <col min="12253" max="12253" width="0" style="1" hidden="1" customWidth="1"/>
    <col min="12254" max="12254" width="22.28515625" style="1" customWidth="1"/>
    <col min="12255" max="12255" width="5.28515625" style="1" customWidth="1"/>
    <col min="12256" max="12256" width="36.28515625" style="1" customWidth="1"/>
    <col min="12257" max="12257" width="5.7109375" style="1" customWidth="1"/>
    <col min="12258" max="12258" width="0" style="1" hidden="1" customWidth="1"/>
    <col min="12259" max="12259" width="20.7109375" style="1" customWidth="1"/>
    <col min="12260" max="12260" width="4.85546875" style="1" customWidth="1"/>
    <col min="12261" max="12261" width="0" style="1" hidden="1" customWidth="1"/>
    <col min="12262" max="12262" width="24.7109375" style="1" customWidth="1"/>
    <col min="12263" max="12263" width="12.28515625" style="1" customWidth="1"/>
    <col min="12264" max="12264" width="0" style="1" hidden="1" customWidth="1"/>
    <col min="12265" max="12265" width="3.42578125" style="1" customWidth="1"/>
    <col min="12266" max="12266" width="0" style="1" hidden="1" customWidth="1"/>
    <col min="12267" max="12267" width="17.7109375" style="1" customWidth="1"/>
    <col min="12268" max="12268" width="3.42578125" style="1" customWidth="1"/>
    <col min="12269" max="12269" width="0" style="1" hidden="1" customWidth="1"/>
    <col min="12270" max="12270" width="23.7109375" style="1" customWidth="1"/>
    <col min="12271" max="12271" width="10" style="1" customWidth="1"/>
    <col min="12272" max="12272" width="0" style="1" hidden="1" customWidth="1"/>
    <col min="12273" max="12274" width="14.7109375" style="1" customWidth="1"/>
    <col min="12275" max="12275" width="12.85546875" style="1" customWidth="1"/>
    <col min="12276" max="12276" width="3.28515625" style="1" customWidth="1"/>
    <col min="12277" max="12277" width="30.28515625" style="1" customWidth="1"/>
    <col min="12278" max="12278" width="5" style="1" customWidth="1"/>
    <col min="12279" max="12279" width="0" style="1" hidden="1" customWidth="1"/>
    <col min="12280" max="12280" width="14.28515625" style="1" customWidth="1"/>
    <col min="12281" max="12281" width="5.7109375" style="1" customWidth="1"/>
    <col min="12282" max="12282" width="0" style="1" hidden="1" customWidth="1"/>
    <col min="12283" max="12283" width="17.28515625" style="1" customWidth="1"/>
    <col min="12284" max="12284" width="12.7109375" style="1" customWidth="1"/>
    <col min="12285" max="12285" width="0" style="1" hidden="1" customWidth="1"/>
    <col min="12286" max="12286" width="5.28515625" style="1" customWidth="1"/>
    <col min="12287" max="12287" width="0" style="1" hidden="1" customWidth="1"/>
    <col min="12288" max="12288" width="17" style="1" customWidth="1"/>
    <col min="12289" max="12289" width="6.28515625" style="1" customWidth="1"/>
    <col min="12290" max="12290" width="0" style="1" hidden="1" customWidth="1"/>
    <col min="12291" max="12291" width="14.28515625" style="1" customWidth="1"/>
    <col min="12292" max="12292" width="7.5703125" style="1" customWidth="1"/>
    <col min="12293" max="12293" width="0" style="1" hidden="1" customWidth="1"/>
    <col min="12294" max="12295" width="14.28515625" style="1" customWidth="1"/>
    <col min="12296" max="12296" width="20.85546875" style="1" customWidth="1"/>
    <col min="12297" max="12297" width="14.42578125" style="1" customWidth="1"/>
    <col min="12298" max="12298" width="15" style="1" customWidth="1"/>
    <col min="12299" max="12299" width="2.7109375" style="1" customWidth="1"/>
    <col min="12300" max="12300" width="11.7109375" style="1" customWidth="1"/>
    <col min="12301" max="12301" width="11.5703125" style="1" customWidth="1"/>
    <col min="12302" max="12302" width="2.28515625" style="1" customWidth="1"/>
    <col min="12303" max="12303" width="41" style="1" customWidth="1"/>
    <col min="12304" max="12304" width="14.28515625" style="1" customWidth="1"/>
    <col min="12305" max="12306" width="11.5703125" style="1" customWidth="1"/>
    <col min="12307" max="12307" width="21.85546875" style="1" customWidth="1"/>
    <col min="12308" max="12499" width="11.42578125" style="1"/>
    <col min="12500" max="12500" width="21.85546875" style="1" customWidth="1"/>
    <col min="12501" max="12501" width="13.85546875" style="1" customWidth="1"/>
    <col min="12502" max="12502" width="38.7109375" style="1" customWidth="1"/>
    <col min="12503" max="12503" width="3" style="1" bestFit="1" customWidth="1"/>
    <col min="12504" max="12504" width="32.28515625" style="1" customWidth="1"/>
    <col min="12505" max="12505" width="46.28515625" style="1" customWidth="1"/>
    <col min="12506" max="12506" width="19" style="1" customWidth="1"/>
    <col min="12507" max="12507" width="0" style="1" hidden="1" customWidth="1"/>
    <col min="12508" max="12508" width="17.7109375" style="1" customWidth="1"/>
    <col min="12509" max="12509" width="0" style="1" hidden="1" customWidth="1"/>
    <col min="12510" max="12510" width="22.28515625" style="1" customWidth="1"/>
    <col min="12511" max="12511" width="5.28515625" style="1" customWidth="1"/>
    <col min="12512" max="12512" width="36.28515625" style="1" customWidth="1"/>
    <col min="12513" max="12513" width="5.7109375" style="1" customWidth="1"/>
    <col min="12514" max="12514" width="0" style="1" hidden="1" customWidth="1"/>
    <col min="12515" max="12515" width="20.7109375" style="1" customWidth="1"/>
    <col min="12516" max="12516" width="4.85546875" style="1" customWidth="1"/>
    <col min="12517" max="12517" width="0" style="1" hidden="1" customWidth="1"/>
    <col min="12518" max="12518" width="24.7109375" style="1" customWidth="1"/>
    <col min="12519" max="12519" width="12.28515625" style="1" customWidth="1"/>
    <col min="12520" max="12520" width="0" style="1" hidden="1" customWidth="1"/>
    <col min="12521" max="12521" width="3.42578125" style="1" customWidth="1"/>
    <col min="12522" max="12522" width="0" style="1" hidden="1" customWidth="1"/>
    <col min="12523" max="12523" width="17.7109375" style="1" customWidth="1"/>
    <col min="12524" max="12524" width="3.42578125" style="1" customWidth="1"/>
    <col min="12525" max="12525" width="0" style="1" hidden="1" customWidth="1"/>
    <col min="12526" max="12526" width="23.7109375" style="1" customWidth="1"/>
    <col min="12527" max="12527" width="10" style="1" customWidth="1"/>
    <col min="12528" max="12528" width="0" style="1" hidden="1" customWidth="1"/>
    <col min="12529" max="12530" width="14.7109375" style="1" customWidth="1"/>
    <col min="12531" max="12531" width="12.85546875" style="1" customWidth="1"/>
    <col min="12532" max="12532" width="3.28515625" style="1" customWidth="1"/>
    <col min="12533" max="12533" width="30.28515625" style="1" customWidth="1"/>
    <col min="12534" max="12534" width="5" style="1" customWidth="1"/>
    <col min="12535" max="12535" width="0" style="1" hidden="1" customWidth="1"/>
    <col min="12536" max="12536" width="14.28515625" style="1" customWidth="1"/>
    <col min="12537" max="12537" width="5.7109375" style="1" customWidth="1"/>
    <col min="12538" max="12538" width="0" style="1" hidden="1" customWidth="1"/>
    <col min="12539" max="12539" width="17.28515625" style="1" customWidth="1"/>
    <col min="12540" max="12540" width="12.7109375" style="1" customWidth="1"/>
    <col min="12541" max="12541" width="0" style="1" hidden="1" customWidth="1"/>
    <col min="12542" max="12542" width="5.28515625" style="1" customWidth="1"/>
    <col min="12543" max="12543" width="0" style="1" hidden="1" customWidth="1"/>
    <col min="12544" max="12544" width="17" style="1" customWidth="1"/>
    <col min="12545" max="12545" width="6.28515625" style="1" customWidth="1"/>
    <col min="12546" max="12546" width="0" style="1" hidden="1" customWidth="1"/>
    <col min="12547" max="12547" width="14.28515625" style="1" customWidth="1"/>
    <col min="12548" max="12548" width="7.5703125" style="1" customWidth="1"/>
    <col min="12549" max="12549" width="0" style="1" hidden="1" customWidth="1"/>
    <col min="12550" max="12551" width="14.28515625" style="1" customWidth="1"/>
    <col min="12552" max="12552" width="20.85546875" style="1" customWidth="1"/>
    <col min="12553" max="12553" width="14.42578125" style="1" customWidth="1"/>
    <col min="12554" max="12554" width="15" style="1" customWidth="1"/>
    <col min="12555" max="12555" width="2.7109375" style="1" customWidth="1"/>
    <col min="12556" max="12556" width="11.7109375" style="1" customWidth="1"/>
    <col min="12557" max="12557" width="11.5703125" style="1" customWidth="1"/>
    <col min="12558" max="12558" width="2.28515625" style="1" customWidth="1"/>
    <col min="12559" max="12559" width="41" style="1" customWidth="1"/>
    <col min="12560" max="12560" width="14.28515625" style="1" customWidth="1"/>
    <col min="12561" max="12562" width="11.5703125" style="1" customWidth="1"/>
    <col min="12563" max="12563" width="21.85546875" style="1" customWidth="1"/>
    <col min="12564" max="12755" width="11.42578125" style="1"/>
    <col min="12756" max="12756" width="21.85546875" style="1" customWidth="1"/>
    <col min="12757" max="12757" width="13.85546875" style="1" customWidth="1"/>
    <col min="12758" max="12758" width="38.7109375" style="1" customWidth="1"/>
    <col min="12759" max="12759" width="3" style="1" bestFit="1" customWidth="1"/>
    <col min="12760" max="12760" width="32.28515625" style="1" customWidth="1"/>
    <col min="12761" max="12761" width="46.28515625" style="1" customWidth="1"/>
    <col min="12762" max="12762" width="19" style="1" customWidth="1"/>
    <col min="12763" max="12763" width="0" style="1" hidden="1" customWidth="1"/>
    <col min="12764" max="12764" width="17.7109375" style="1" customWidth="1"/>
    <col min="12765" max="12765" width="0" style="1" hidden="1" customWidth="1"/>
    <col min="12766" max="12766" width="22.28515625" style="1" customWidth="1"/>
    <col min="12767" max="12767" width="5.28515625" style="1" customWidth="1"/>
    <col min="12768" max="12768" width="36.28515625" style="1" customWidth="1"/>
    <col min="12769" max="12769" width="5.7109375" style="1" customWidth="1"/>
    <col min="12770" max="12770" width="0" style="1" hidden="1" customWidth="1"/>
    <col min="12771" max="12771" width="20.7109375" style="1" customWidth="1"/>
    <col min="12772" max="12772" width="4.85546875" style="1" customWidth="1"/>
    <col min="12773" max="12773" width="0" style="1" hidden="1" customWidth="1"/>
    <col min="12774" max="12774" width="24.7109375" style="1" customWidth="1"/>
    <col min="12775" max="12775" width="12.28515625" style="1" customWidth="1"/>
    <col min="12776" max="12776" width="0" style="1" hidden="1" customWidth="1"/>
    <col min="12777" max="12777" width="3.42578125" style="1" customWidth="1"/>
    <col min="12778" max="12778" width="0" style="1" hidden="1" customWidth="1"/>
    <col min="12779" max="12779" width="17.7109375" style="1" customWidth="1"/>
    <col min="12780" max="12780" width="3.42578125" style="1" customWidth="1"/>
    <col min="12781" max="12781" width="0" style="1" hidden="1" customWidth="1"/>
    <col min="12782" max="12782" width="23.7109375" style="1" customWidth="1"/>
    <col min="12783" max="12783" width="10" style="1" customWidth="1"/>
    <col min="12784" max="12784" width="0" style="1" hidden="1" customWidth="1"/>
    <col min="12785" max="12786" width="14.7109375" style="1" customWidth="1"/>
    <col min="12787" max="12787" width="12.85546875" style="1" customWidth="1"/>
    <col min="12788" max="12788" width="3.28515625" style="1" customWidth="1"/>
    <col min="12789" max="12789" width="30.28515625" style="1" customWidth="1"/>
    <col min="12790" max="12790" width="5" style="1" customWidth="1"/>
    <col min="12791" max="12791" width="0" style="1" hidden="1" customWidth="1"/>
    <col min="12792" max="12792" width="14.28515625" style="1" customWidth="1"/>
    <col min="12793" max="12793" width="5.7109375" style="1" customWidth="1"/>
    <col min="12794" max="12794" width="0" style="1" hidden="1" customWidth="1"/>
    <col min="12795" max="12795" width="17.28515625" style="1" customWidth="1"/>
    <col min="12796" max="12796" width="12.7109375" style="1" customWidth="1"/>
    <col min="12797" max="12797" width="0" style="1" hidden="1" customWidth="1"/>
    <col min="12798" max="12798" width="5.28515625" style="1" customWidth="1"/>
    <col min="12799" max="12799" width="0" style="1" hidden="1" customWidth="1"/>
    <col min="12800" max="12800" width="17" style="1" customWidth="1"/>
    <col min="12801" max="12801" width="6.28515625" style="1" customWidth="1"/>
    <col min="12802" max="12802" width="0" style="1" hidden="1" customWidth="1"/>
    <col min="12803" max="12803" width="14.28515625" style="1" customWidth="1"/>
    <col min="12804" max="12804" width="7.5703125" style="1" customWidth="1"/>
    <col min="12805" max="12805" width="0" style="1" hidden="1" customWidth="1"/>
    <col min="12806" max="12807" width="14.28515625" style="1" customWidth="1"/>
    <col min="12808" max="12808" width="20.85546875" style="1" customWidth="1"/>
    <col min="12809" max="12809" width="14.42578125" style="1" customWidth="1"/>
    <col min="12810" max="12810" width="15" style="1" customWidth="1"/>
    <col min="12811" max="12811" width="2.7109375" style="1" customWidth="1"/>
    <col min="12812" max="12812" width="11.7109375" style="1" customWidth="1"/>
    <col min="12813" max="12813" width="11.5703125" style="1" customWidth="1"/>
    <col min="12814" max="12814" width="2.28515625" style="1" customWidth="1"/>
    <col min="12815" max="12815" width="41" style="1" customWidth="1"/>
    <col min="12816" max="12816" width="14.28515625" style="1" customWidth="1"/>
    <col min="12817" max="12818" width="11.5703125" style="1" customWidth="1"/>
    <col min="12819" max="12819" width="21.85546875" style="1" customWidth="1"/>
    <col min="12820" max="13011" width="11.42578125" style="1"/>
    <col min="13012" max="13012" width="21.85546875" style="1" customWidth="1"/>
    <col min="13013" max="13013" width="13.85546875" style="1" customWidth="1"/>
    <col min="13014" max="13014" width="38.7109375" style="1" customWidth="1"/>
    <col min="13015" max="13015" width="3" style="1" bestFit="1" customWidth="1"/>
    <col min="13016" max="13016" width="32.28515625" style="1" customWidth="1"/>
    <col min="13017" max="13017" width="46.28515625" style="1" customWidth="1"/>
    <col min="13018" max="13018" width="19" style="1" customWidth="1"/>
    <col min="13019" max="13019" width="0" style="1" hidden="1" customWidth="1"/>
    <col min="13020" max="13020" width="17.7109375" style="1" customWidth="1"/>
    <col min="13021" max="13021" width="0" style="1" hidden="1" customWidth="1"/>
    <col min="13022" max="13022" width="22.28515625" style="1" customWidth="1"/>
    <col min="13023" max="13023" width="5.28515625" style="1" customWidth="1"/>
    <col min="13024" max="13024" width="36.28515625" style="1" customWidth="1"/>
    <col min="13025" max="13025" width="5.7109375" style="1" customWidth="1"/>
    <col min="13026" max="13026" width="0" style="1" hidden="1" customWidth="1"/>
    <col min="13027" max="13027" width="20.7109375" style="1" customWidth="1"/>
    <col min="13028" max="13028" width="4.85546875" style="1" customWidth="1"/>
    <col min="13029" max="13029" width="0" style="1" hidden="1" customWidth="1"/>
    <col min="13030" max="13030" width="24.7109375" style="1" customWidth="1"/>
    <col min="13031" max="13031" width="12.28515625" style="1" customWidth="1"/>
    <col min="13032" max="13032" width="0" style="1" hidden="1" customWidth="1"/>
    <col min="13033" max="13033" width="3.42578125" style="1" customWidth="1"/>
    <col min="13034" max="13034" width="0" style="1" hidden="1" customWidth="1"/>
    <col min="13035" max="13035" width="17.7109375" style="1" customWidth="1"/>
    <col min="13036" max="13036" width="3.42578125" style="1" customWidth="1"/>
    <col min="13037" max="13037" width="0" style="1" hidden="1" customWidth="1"/>
    <col min="13038" max="13038" width="23.7109375" style="1" customWidth="1"/>
    <col min="13039" max="13039" width="10" style="1" customWidth="1"/>
    <col min="13040" max="13040" width="0" style="1" hidden="1" customWidth="1"/>
    <col min="13041" max="13042" width="14.7109375" style="1" customWidth="1"/>
    <col min="13043" max="13043" width="12.85546875" style="1" customWidth="1"/>
    <col min="13044" max="13044" width="3.28515625" style="1" customWidth="1"/>
    <col min="13045" max="13045" width="30.28515625" style="1" customWidth="1"/>
    <col min="13046" max="13046" width="5" style="1" customWidth="1"/>
    <col min="13047" max="13047" width="0" style="1" hidden="1" customWidth="1"/>
    <col min="13048" max="13048" width="14.28515625" style="1" customWidth="1"/>
    <col min="13049" max="13049" width="5.7109375" style="1" customWidth="1"/>
    <col min="13050" max="13050" width="0" style="1" hidden="1" customWidth="1"/>
    <col min="13051" max="13051" width="17.28515625" style="1" customWidth="1"/>
    <col min="13052" max="13052" width="12.7109375" style="1" customWidth="1"/>
    <col min="13053" max="13053" width="0" style="1" hidden="1" customWidth="1"/>
    <col min="13054" max="13054" width="5.28515625" style="1" customWidth="1"/>
    <col min="13055" max="13055" width="0" style="1" hidden="1" customWidth="1"/>
    <col min="13056" max="13056" width="17" style="1" customWidth="1"/>
    <col min="13057" max="13057" width="6.28515625" style="1" customWidth="1"/>
    <col min="13058" max="13058" width="0" style="1" hidden="1" customWidth="1"/>
    <col min="13059" max="13059" width="14.28515625" style="1" customWidth="1"/>
    <col min="13060" max="13060" width="7.5703125" style="1" customWidth="1"/>
    <col min="13061" max="13061" width="0" style="1" hidden="1" customWidth="1"/>
    <col min="13062" max="13063" width="14.28515625" style="1" customWidth="1"/>
    <col min="13064" max="13064" width="20.85546875" style="1" customWidth="1"/>
    <col min="13065" max="13065" width="14.42578125" style="1" customWidth="1"/>
    <col min="13066" max="13066" width="15" style="1" customWidth="1"/>
    <col min="13067" max="13067" width="2.7109375" style="1" customWidth="1"/>
    <col min="13068" max="13068" width="11.7109375" style="1" customWidth="1"/>
    <col min="13069" max="13069" width="11.5703125" style="1" customWidth="1"/>
    <col min="13070" max="13070" width="2.28515625" style="1" customWidth="1"/>
    <col min="13071" max="13071" width="41" style="1" customWidth="1"/>
    <col min="13072" max="13072" width="14.28515625" style="1" customWidth="1"/>
    <col min="13073" max="13074" width="11.5703125" style="1" customWidth="1"/>
    <col min="13075" max="13075" width="21.85546875" style="1" customWidth="1"/>
    <col min="13076" max="13267" width="11.42578125" style="1"/>
    <col min="13268" max="13268" width="21.85546875" style="1" customWidth="1"/>
    <col min="13269" max="13269" width="13.85546875" style="1" customWidth="1"/>
    <col min="13270" max="13270" width="38.7109375" style="1" customWidth="1"/>
    <col min="13271" max="13271" width="3" style="1" bestFit="1" customWidth="1"/>
    <col min="13272" max="13272" width="32.28515625" style="1" customWidth="1"/>
    <col min="13273" max="13273" width="46.28515625" style="1" customWidth="1"/>
    <col min="13274" max="13274" width="19" style="1" customWidth="1"/>
    <col min="13275" max="13275" width="0" style="1" hidden="1" customWidth="1"/>
    <col min="13276" max="13276" width="17.7109375" style="1" customWidth="1"/>
    <col min="13277" max="13277" width="0" style="1" hidden="1" customWidth="1"/>
    <col min="13278" max="13278" width="22.28515625" style="1" customWidth="1"/>
    <col min="13279" max="13279" width="5.28515625" style="1" customWidth="1"/>
    <col min="13280" max="13280" width="36.28515625" style="1" customWidth="1"/>
    <col min="13281" max="13281" width="5.7109375" style="1" customWidth="1"/>
    <col min="13282" max="13282" width="0" style="1" hidden="1" customWidth="1"/>
    <col min="13283" max="13283" width="20.7109375" style="1" customWidth="1"/>
    <col min="13284" max="13284" width="4.85546875" style="1" customWidth="1"/>
    <col min="13285" max="13285" width="0" style="1" hidden="1" customWidth="1"/>
    <col min="13286" max="13286" width="24.7109375" style="1" customWidth="1"/>
    <col min="13287" max="13287" width="12.28515625" style="1" customWidth="1"/>
    <col min="13288" max="13288" width="0" style="1" hidden="1" customWidth="1"/>
    <col min="13289" max="13289" width="3.42578125" style="1" customWidth="1"/>
    <col min="13290" max="13290" width="0" style="1" hidden="1" customWidth="1"/>
    <col min="13291" max="13291" width="17.7109375" style="1" customWidth="1"/>
    <col min="13292" max="13292" width="3.42578125" style="1" customWidth="1"/>
    <col min="13293" max="13293" width="0" style="1" hidden="1" customWidth="1"/>
    <col min="13294" max="13294" width="23.7109375" style="1" customWidth="1"/>
    <col min="13295" max="13295" width="10" style="1" customWidth="1"/>
    <col min="13296" max="13296" width="0" style="1" hidden="1" customWidth="1"/>
    <col min="13297" max="13298" width="14.7109375" style="1" customWidth="1"/>
    <col min="13299" max="13299" width="12.85546875" style="1" customWidth="1"/>
    <col min="13300" max="13300" width="3.28515625" style="1" customWidth="1"/>
    <col min="13301" max="13301" width="30.28515625" style="1" customWidth="1"/>
    <col min="13302" max="13302" width="5" style="1" customWidth="1"/>
    <col min="13303" max="13303" width="0" style="1" hidden="1" customWidth="1"/>
    <col min="13304" max="13304" width="14.28515625" style="1" customWidth="1"/>
    <col min="13305" max="13305" width="5.7109375" style="1" customWidth="1"/>
    <col min="13306" max="13306" width="0" style="1" hidden="1" customWidth="1"/>
    <col min="13307" max="13307" width="17.28515625" style="1" customWidth="1"/>
    <col min="13308" max="13308" width="12.7109375" style="1" customWidth="1"/>
    <col min="13309" max="13309" width="0" style="1" hidden="1" customWidth="1"/>
    <col min="13310" max="13310" width="5.28515625" style="1" customWidth="1"/>
    <col min="13311" max="13311" width="0" style="1" hidden="1" customWidth="1"/>
    <col min="13312" max="13312" width="17" style="1" customWidth="1"/>
    <col min="13313" max="13313" width="6.28515625" style="1" customWidth="1"/>
    <col min="13314" max="13314" width="0" style="1" hidden="1" customWidth="1"/>
    <col min="13315" max="13315" width="14.28515625" style="1" customWidth="1"/>
    <col min="13316" max="13316" width="7.5703125" style="1" customWidth="1"/>
    <col min="13317" max="13317" width="0" style="1" hidden="1" customWidth="1"/>
    <col min="13318" max="13319" width="14.28515625" style="1" customWidth="1"/>
    <col min="13320" max="13320" width="20.85546875" style="1" customWidth="1"/>
    <col min="13321" max="13321" width="14.42578125" style="1" customWidth="1"/>
    <col min="13322" max="13322" width="15" style="1" customWidth="1"/>
    <col min="13323" max="13323" width="2.7109375" style="1" customWidth="1"/>
    <col min="13324" max="13324" width="11.7109375" style="1" customWidth="1"/>
    <col min="13325" max="13325" width="11.5703125" style="1" customWidth="1"/>
    <col min="13326" max="13326" width="2.28515625" style="1" customWidth="1"/>
    <col min="13327" max="13327" width="41" style="1" customWidth="1"/>
    <col min="13328" max="13328" width="14.28515625" style="1" customWidth="1"/>
    <col min="13329" max="13330" width="11.5703125" style="1" customWidth="1"/>
    <col min="13331" max="13331" width="21.85546875" style="1" customWidth="1"/>
    <col min="13332" max="13523" width="11.42578125" style="1"/>
    <col min="13524" max="13524" width="21.85546875" style="1" customWidth="1"/>
    <col min="13525" max="13525" width="13.85546875" style="1" customWidth="1"/>
    <col min="13526" max="13526" width="38.7109375" style="1" customWidth="1"/>
    <col min="13527" max="13527" width="3" style="1" bestFit="1" customWidth="1"/>
    <col min="13528" max="13528" width="32.28515625" style="1" customWidth="1"/>
    <col min="13529" max="13529" width="46.28515625" style="1" customWidth="1"/>
    <col min="13530" max="13530" width="19" style="1" customWidth="1"/>
    <col min="13531" max="13531" width="0" style="1" hidden="1" customWidth="1"/>
    <col min="13532" max="13532" width="17.7109375" style="1" customWidth="1"/>
    <col min="13533" max="13533" width="0" style="1" hidden="1" customWidth="1"/>
    <col min="13534" max="13534" width="22.28515625" style="1" customWidth="1"/>
    <col min="13535" max="13535" width="5.28515625" style="1" customWidth="1"/>
    <col min="13536" max="13536" width="36.28515625" style="1" customWidth="1"/>
    <col min="13537" max="13537" width="5.7109375" style="1" customWidth="1"/>
    <col min="13538" max="13538" width="0" style="1" hidden="1" customWidth="1"/>
    <col min="13539" max="13539" width="20.7109375" style="1" customWidth="1"/>
    <col min="13540" max="13540" width="4.85546875" style="1" customWidth="1"/>
    <col min="13541" max="13541" width="0" style="1" hidden="1" customWidth="1"/>
    <col min="13542" max="13542" width="24.7109375" style="1" customWidth="1"/>
    <col min="13543" max="13543" width="12.28515625" style="1" customWidth="1"/>
    <col min="13544" max="13544" width="0" style="1" hidden="1" customWidth="1"/>
    <col min="13545" max="13545" width="3.42578125" style="1" customWidth="1"/>
    <col min="13546" max="13546" width="0" style="1" hidden="1" customWidth="1"/>
    <col min="13547" max="13547" width="17.7109375" style="1" customWidth="1"/>
    <col min="13548" max="13548" width="3.42578125" style="1" customWidth="1"/>
    <col min="13549" max="13549" width="0" style="1" hidden="1" customWidth="1"/>
    <col min="13550" max="13550" width="23.7109375" style="1" customWidth="1"/>
    <col min="13551" max="13551" width="10" style="1" customWidth="1"/>
    <col min="13552" max="13552" width="0" style="1" hidden="1" customWidth="1"/>
    <col min="13553" max="13554" width="14.7109375" style="1" customWidth="1"/>
    <col min="13555" max="13555" width="12.85546875" style="1" customWidth="1"/>
    <col min="13556" max="13556" width="3.28515625" style="1" customWidth="1"/>
    <col min="13557" max="13557" width="30.28515625" style="1" customWidth="1"/>
    <col min="13558" max="13558" width="5" style="1" customWidth="1"/>
    <col min="13559" max="13559" width="0" style="1" hidden="1" customWidth="1"/>
    <col min="13560" max="13560" width="14.28515625" style="1" customWidth="1"/>
    <col min="13561" max="13561" width="5.7109375" style="1" customWidth="1"/>
    <col min="13562" max="13562" width="0" style="1" hidden="1" customWidth="1"/>
    <col min="13563" max="13563" width="17.28515625" style="1" customWidth="1"/>
    <col min="13564" max="13564" width="12.7109375" style="1" customWidth="1"/>
    <col min="13565" max="13565" width="0" style="1" hidden="1" customWidth="1"/>
    <col min="13566" max="13566" width="5.28515625" style="1" customWidth="1"/>
    <col min="13567" max="13567" width="0" style="1" hidden="1" customWidth="1"/>
    <col min="13568" max="13568" width="17" style="1" customWidth="1"/>
    <col min="13569" max="13569" width="6.28515625" style="1" customWidth="1"/>
    <col min="13570" max="13570" width="0" style="1" hidden="1" customWidth="1"/>
    <col min="13571" max="13571" width="14.28515625" style="1" customWidth="1"/>
    <col min="13572" max="13572" width="7.5703125" style="1" customWidth="1"/>
    <col min="13573" max="13573" width="0" style="1" hidden="1" customWidth="1"/>
    <col min="13574" max="13575" width="14.28515625" style="1" customWidth="1"/>
    <col min="13576" max="13576" width="20.85546875" style="1" customWidth="1"/>
    <col min="13577" max="13577" width="14.42578125" style="1" customWidth="1"/>
    <col min="13578" max="13578" width="15" style="1" customWidth="1"/>
    <col min="13579" max="13579" width="2.7109375" style="1" customWidth="1"/>
    <col min="13580" max="13580" width="11.7109375" style="1" customWidth="1"/>
    <col min="13581" max="13581" width="11.5703125" style="1" customWidth="1"/>
    <col min="13582" max="13582" width="2.28515625" style="1" customWidth="1"/>
    <col min="13583" max="13583" width="41" style="1" customWidth="1"/>
    <col min="13584" max="13584" width="14.28515625" style="1" customWidth="1"/>
    <col min="13585" max="13586" width="11.5703125" style="1" customWidth="1"/>
    <col min="13587" max="13587" width="21.85546875" style="1" customWidth="1"/>
    <col min="13588" max="13779" width="11.42578125" style="1"/>
    <col min="13780" max="13780" width="21.85546875" style="1" customWidth="1"/>
    <col min="13781" max="13781" width="13.85546875" style="1" customWidth="1"/>
    <col min="13782" max="13782" width="38.7109375" style="1" customWidth="1"/>
    <col min="13783" max="13783" width="3" style="1" bestFit="1" customWidth="1"/>
    <col min="13784" max="13784" width="32.28515625" style="1" customWidth="1"/>
    <col min="13785" max="13785" width="46.28515625" style="1" customWidth="1"/>
    <col min="13786" max="13786" width="19" style="1" customWidth="1"/>
    <col min="13787" max="13787" width="0" style="1" hidden="1" customWidth="1"/>
    <col min="13788" max="13788" width="17.7109375" style="1" customWidth="1"/>
    <col min="13789" max="13789" width="0" style="1" hidden="1" customWidth="1"/>
    <col min="13790" max="13790" width="22.28515625" style="1" customWidth="1"/>
    <col min="13791" max="13791" width="5.28515625" style="1" customWidth="1"/>
    <col min="13792" max="13792" width="36.28515625" style="1" customWidth="1"/>
    <col min="13793" max="13793" width="5.7109375" style="1" customWidth="1"/>
    <col min="13794" max="13794" width="0" style="1" hidden="1" customWidth="1"/>
    <col min="13795" max="13795" width="20.7109375" style="1" customWidth="1"/>
    <col min="13796" max="13796" width="4.85546875" style="1" customWidth="1"/>
    <col min="13797" max="13797" width="0" style="1" hidden="1" customWidth="1"/>
    <col min="13798" max="13798" width="24.7109375" style="1" customWidth="1"/>
    <col min="13799" max="13799" width="12.28515625" style="1" customWidth="1"/>
    <col min="13800" max="13800" width="0" style="1" hidden="1" customWidth="1"/>
    <col min="13801" max="13801" width="3.42578125" style="1" customWidth="1"/>
    <col min="13802" max="13802" width="0" style="1" hidden="1" customWidth="1"/>
    <col min="13803" max="13803" width="17.7109375" style="1" customWidth="1"/>
    <col min="13804" max="13804" width="3.42578125" style="1" customWidth="1"/>
    <col min="13805" max="13805" width="0" style="1" hidden="1" customWidth="1"/>
    <col min="13806" max="13806" width="23.7109375" style="1" customWidth="1"/>
    <col min="13807" max="13807" width="10" style="1" customWidth="1"/>
    <col min="13808" max="13808" width="0" style="1" hidden="1" customWidth="1"/>
    <col min="13809" max="13810" width="14.7109375" style="1" customWidth="1"/>
    <col min="13811" max="13811" width="12.85546875" style="1" customWidth="1"/>
    <col min="13812" max="13812" width="3.28515625" style="1" customWidth="1"/>
    <col min="13813" max="13813" width="30.28515625" style="1" customWidth="1"/>
    <col min="13814" max="13814" width="5" style="1" customWidth="1"/>
    <col min="13815" max="13815" width="0" style="1" hidden="1" customWidth="1"/>
    <col min="13816" max="13816" width="14.28515625" style="1" customWidth="1"/>
    <col min="13817" max="13817" width="5.7109375" style="1" customWidth="1"/>
    <col min="13818" max="13818" width="0" style="1" hidden="1" customWidth="1"/>
    <col min="13819" max="13819" width="17.28515625" style="1" customWidth="1"/>
    <col min="13820" max="13820" width="12.7109375" style="1" customWidth="1"/>
    <col min="13821" max="13821" width="0" style="1" hidden="1" customWidth="1"/>
    <col min="13822" max="13822" width="5.28515625" style="1" customWidth="1"/>
    <col min="13823" max="13823" width="0" style="1" hidden="1" customWidth="1"/>
    <col min="13824" max="13824" width="17" style="1" customWidth="1"/>
    <col min="13825" max="13825" width="6.28515625" style="1" customWidth="1"/>
    <col min="13826" max="13826" width="0" style="1" hidden="1" customWidth="1"/>
    <col min="13827" max="13827" width="14.28515625" style="1" customWidth="1"/>
    <col min="13828" max="13828" width="7.5703125" style="1" customWidth="1"/>
    <col min="13829" max="13829" width="0" style="1" hidden="1" customWidth="1"/>
    <col min="13830" max="13831" width="14.28515625" style="1" customWidth="1"/>
    <col min="13832" max="13832" width="20.85546875" style="1" customWidth="1"/>
    <col min="13833" max="13833" width="14.42578125" style="1" customWidth="1"/>
    <col min="13834" max="13834" width="15" style="1" customWidth="1"/>
    <col min="13835" max="13835" width="2.7109375" style="1" customWidth="1"/>
    <col min="13836" max="13836" width="11.7109375" style="1" customWidth="1"/>
    <col min="13837" max="13837" width="11.5703125" style="1" customWidth="1"/>
    <col min="13838" max="13838" width="2.28515625" style="1" customWidth="1"/>
    <col min="13839" max="13839" width="41" style="1" customWidth="1"/>
    <col min="13840" max="13840" width="14.28515625" style="1" customWidth="1"/>
    <col min="13841" max="13842" width="11.5703125" style="1" customWidth="1"/>
    <col min="13843" max="13843" width="21.85546875" style="1" customWidth="1"/>
    <col min="13844" max="14035" width="11.42578125" style="1"/>
    <col min="14036" max="14036" width="21.85546875" style="1" customWidth="1"/>
    <col min="14037" max="14037" width="13.85546875" style="1" customWidth="1"/>
    <col min="14038" max="14038" width="38.7109375" style="1" customWidth="1"/>
    <col min="14039" max="14039" width="3" style="1" bestFit="1" customWidth="1"/>
    <col min="14040" max="14040" width="32.28515625" style="1" customWidth="1"/>
    <col min="14041" max="14041" width="46.28515625" style="1" customWidth="1"/>
    <col min="14042" max="14042" width="19" style="1" customWidth="1"/>
    <col min="14043" max="14043" width="0" style="1" hidden="1" customWidth="1"/>
    <col min="14044" max="14044" width="17.7109375" style="1" customWidth="1"/>
    <col min="14045" max="14045" width="0" style="1" hidden="1" customWidth="1"/>
    <col min="14046" max="14046" width="22.28515625" style="1" customWidth="1"/>
    <col min="14047" max="14047" width="5.28515625" style="1" customWidth="1"/>
    <col min="14048" max="14048" width="36.28515625" style="1" customWidth="1"/>
    <col min="14049" max="14049" width="5.7109375" style="1" customWidth="1"/>
    <col min="14050" max="14050" width="0" style="1" hidden="1" customWidth="1"/>
    <col min="14051" max="14051" width="20.7109375" style="1" customWidth="1"/>
    <col min="14052" max="14052" width="4.85546875" style="1" customWidth="1"/>
    <col min="14053" max="14053" width="0" style="1" hidden="1" customWidth="1"/>
    <col min="14054" max="14054" width="24.7109375" style="1" customWidth="1"/>
    <col min="14055" max="14055" width="12.28515625" style="1" customWidth="1"/>
    <col min="14056" max="14056" width="0" style="1" hidden="1" customWidth="1"/>
    <col min="14057" max="14057" width="3.42578125" style="1" customWidth="1"/>
    <col min="14058" max="14058" width="0" style="1" hidden="1" customWidth="1"/>
    <col min="14059" max="14059" width="17.7109375" style="1" customWidth="1"/>
    <col min="14060" max="14060" width="3.42578125" style="1" customWidth="1"/>
    <col min="14061" max="14061" width="0" style="1" hidden="1" customWidth="1"/>
    <col min="14062" max="14062" width="23.7109375" style="1" customWidth="1"/>
    <col min="14063" max="14063" width="10" style="1" customWidth="1"/>
    <col min="14064" max="14064" width="0" style="1" hidden="1" customWidth="1"/>
    <col min="14065" max="14066" width="14.7109375" style="1" customWidth="1"/>
    <col min="14067" max="14067" width="12.85546875" style="1" customWidth="1"/>
    <col min="14068" max="14068" width="3.28515625" style="1" customWidth="1"/>
    <col min="14069" max="14069" width="30.28515625" style="1" customWidth="1"/>
    <col min="14070" max="14070" width="5" style="1" customWidth="1"/>
    <col min="14071" max="14071" width="0" style="1" hidden="1" customWidth="1"/>
    <col min="14072" max="14072" width="14.28515625" style="1" customWidth="1"/>
    <col min="14073" max="14073" width="5.7109375" style="1" customWidth="1"/>
    <col min="14074" max="14074" width="0" style="1" hidden="1" customWidth="1"/>
    <col min="14075" max="14075" width="17.28515625" style="1" customWidth="1"/>
    <col min="14076" max="14076" width="12.7109375" style="1" customWidth="1"/>
    <col min="14077" max="14077" width="0" style="1" hidden="1" customWidth="1"/>
    <col min="14078" max="14078" width="5.28515625" style="1" customWidth="1"/>
    <col min="14079" max="14079" width="0" style="1" hidden="1" customWidth="1"/>
    <col min="14080" max="14080" width="17" style="1" customWidth="1"/>
    <col min="14081" max="14081" width="6.28515625" style="1" customWidth="1"/>
    <col min="14082" max="14082" width="0" style="1" hidden="1" customWidth="1"/>
    <col min="14083" max="14083" width="14.28515625" style="1" customWidth="1"/>
    <col min="14084" max="14084" width="7.5703125" style="1" customWidth="1"/>
    <col min="14085" max="14085" width="0" style="1" hidden="1" customWidth="1"/>
    <col min="14086" max="14087" width="14.28515625" style="1" customWidth="1"/>
    <col min="14088" max="14088" width="20.85546875" style="1" customWidth="1"/>
    <col min="14089" max="14089" width="14.42578125" style="1" customWidth="1"/>
    <col min="14090" max="14090" width="15" style="1" customWidth="1"/>
    <col min="14091" max="14091" width="2.7109375" style="1" customWidth="1"/>
    <col min="14092" max="14092" width="11.7109375" style="1" customWidth="1"/>
    <col min="14093" max="14093" width="11.5703125" style="1" customWidth="1"/>
    <col min="14094" max="14094" width="2.28515625" style="1" customWidth="1"/>
    <col min="14095" max="14095" width="41" style="1" customWidth="1"/>
    <col min="14096" max="14096" width="14.28515625" style="1" customWidth="1"/>
    <col min="14097" max="14098" width="11.5703125" style="1" customWidth="1"/>
    <col min="14099" max="14099" width="21.85546875" style="1" customWidth="1"/>
    <col min="14100" max="14291" width="11.42578125" style="1"/>
    <col min="14292" max="14292" width="21.85546875" style="1" customWidth="1"/>
    <col min="14293" max="14293" width="13.85546875" style="1" customWidth="1"/>
    <col min="14294" max="14294" width="38.7109375" style="1" customWidth="1"/>
    <col min="14295" max="14295" width="3" style="1" bestFit="1" customWidth="1"/>
    <col min="14296" max="14296" width="32.28515625" style="1" customWidth="1"/>
    <col min="14297" max="14297" width="46.28515625" style="1" customWidth="1"/>
    <col min="14298" max="14298" width="19" style="1" customWidth="1"/>
    <col min="14299" max="14299" width="0" style="1" hidden="1" customWidth="1"/>
    <col min="14300" max="14300" width="17.7109375" style="1" customWidth="1"/>
    <col min="14301" max="14301" width="0" style="1" hidden="1" customWidth="1"/>
    <col min="14302" max="14302" width="22.28515625" style="1" customWidth="1"/>
    <col min="14303" max="14303" width="5.28515625" style="1" customWidth="1"/>
    <col min="14304" max="14304" width="36.28515625" style="1" customWidth="1"/>
    <col min="14305" max="14305" width="5.7109375" style="1" customWidth="1"/>
    <col min="14306" max="14306" width="0" style="1" hidden="1" customWidth="1"/>
    <col min="14307" max="14307" width="20.7109375" style="1" customWidth="1"/>
    <col min="14308" max="14308" width="4.85546875" style="1" customWidth="1"/>
    <col min="14309" max="14309" width="0" style="1" hidden="1" customWidth="1"/>
    <col min="14310" max="14310" width="24.7109375" style="1" customWidth="1"/>
    <col min="14311" max="14311" width="12.28515625" style="1" customWidth="1"/>
    <col min="14312" max="14312" width="0" style="1" hidden="1" customWidth="1"/>
    <col min="14313" max="14313" width="3.42578125" style="1" customWidth="1"/>
    <col min="14314" max="14314" width="0" style="1" hidden="1" customWidth="1"/>
    <col min="14315" max="14315" width="17.7109375" style="1" customWidth="1"/>
    <col min="14316" max="14316" width="3.42578125" style="1" customWidth="1"/>
    <col min="14317" max="14317" width="0" style="1" hidden="1" customWidth="1"/>
    <col min="14318" max="14318" width="23.7109375" style="1" customWidth="1"/>
    <col min="14319" max="14319" width="10" style="1" customWidth="1"/>
    <col min="14320" max="14320" width="0" style="1" hidden="1" customWidth="1"/>
    <col min="14321" max="14322" width="14.7109375" style="1" customWidth="1"/>
    <col min="14323" max="14323" width="12.85546875" style="1" customWidth="1"/>
    <col min="14324" max="14324" width="3.28515625" style="1" customWidth="1"/>
    <col min="14325" max="14325" width="30.28515625" style="1" customWidth="1"/>
    <col min="14326" max="14326" width="5" style="1" customWidth="1"/>
    <col min="14327" max="14327" width="0" style="1" hidden="1" customWidth="1"/>
    <col min="14328" max="14328" width="14.28515625" style="1" customWidth="1"/>
    <col min="14329" max="14329" width="5.7109375" style="1" customWidth="1"/>
    <col min="14330" max="14330" width="0" style="1" hidden="1" customWidth="1"/>
    <col min="14331" max="14331" width="17.28515625" style="1" customWidth="1"/>
    <col min="14332" max="14332" width="12.7109375" style="1" customWidth="1"/>
    <col min="14333" max="14333" width="0" style="1" hidden="1" customWidth="1"/>
    <col min="14334" max="14334" width="5.28515625" style="1" customWidth="1"/>
    <col min="14335" max="14335" width="0" style="1" hidden="1" customWidth="1"/>
    <col min="14336" max="14336" width="17" style="1" customWidth="1"/>
    <col min="14337" max="14337" width="6.28515625" style="1" customWidth="1"/>
    <col min="14338" max="14338" width="0" style="1" hidden="1" customWidth="1"/>
    <col min="14339" max="14339" width="14.28515625" style="1" customWidth="1"/>
    <col min="14340" max="14340" width="7.5703125" style="1" customWidth="1"/>
    <col min="14341" max="14341" width="0" style="1" hidden="1" customWidth="1"/>
    <col min="14342" max="14343" width="14.28515625" style="1" customWidth="1"/>
    <col min="14344" max="14344" width="20.85546875" style="1" customWidth="1"/>
    <col min="14345" max="14345" width="14.42578125" style="1" customWidth="1"/>
    <col min="14346" max="14346" width="15" style="1" customWidth="1"/>
    <col min="14347" max="14347" width="2.7109375" style="1" customWidth="1"/>
    <col min="14348" max="14348" width="11.7109375" style="1" customWidth="1"/>
    <col min="14349" max="14349" width="11.5703125" style="1" customWidth="1"/>
    <col min="14350" max="14350" width="2.28515625" style="1" customWidth="1"/>
    <col min="14351" max="14351" width="41" style="1" customWidth="1"/>
    <col min="14352" max="14352" width="14.28515625" style="1" customWidth="1"/>
    <col min="14353" max="14354" width="11.5703125" style="1" customWidth="1"/>
    <col min="14355" max="14355" width="21.85546875" style="1" customWidth="1"/>
    <col min="14356" max="14547" width="11.42578125" style="1"/>
    <col min="14548" max="14548" width="21.85546875" style="1" customWidth="1"/>
    <col min="14549" max="14549" width="13.85546875" style="1" customWidth="1"/>
    <col min="14550" max="14550" width="38.7109375" style="1" customWidth="1"/>
    <col min="14551" max="14551" width="3" style="1" bestFit="1" customWidth="1"/>
    <col min="14552" max="14552" width="32.28515625" style="1" customWidth="1"/>
    <col min="14553" max="14553" width="46.28515625" style="1" customWidth="1"/>
    <col min="14554" max="14554" width="19" style="1" customWidth="1"/>
    <col min="14555" max="14555" width="0" style="1" hidden="1" customWidth="1"/>
    <col min="14556" max="14556" width="17.7109375" style="1" customWidth="1"/>
    <col min="14557" max="14557" width="0" style="1" hidden="1" customWidth="1"/>
    <col min="14558" max="14558" width="22.28515625" style="1" customWidth="1"/>
    <col min="14559" max="14559" width="5.28515625" style="1" customWidth="1"/>
    <col min="14560" max="14560" width="36.28515625" style="1" customWidth="1"/>
    <col min="14561" max="14561" width="5.7109375" style="1" customWidth="1"/>
    <col min="14562" max="14562" width="0" style="1" hidden="1" customWidth="1"/>
    <col min="14563" max="14563" width="20.7109375" style="1" customWidth="1"/>
    <col min="14564" max="14564" width="4.85546875" style="1" customWidth="1"/>
    <col min="14565" max="14565" width="0" style="1" hidden="1" customWidth="1"/>
    <col min="14566" max="14566" width="24.7109375" style="1" customWidth="1"/>
    <col min="14567" max="14567" width="12.28515625" style="1" customWidth="1"/>
    <col min="14568" max="14568" width="0" style="1" hidden="1" customWidth="1"/>
    <col min="14569" max="14569" width="3.42578125" style="1" customWidth="1"/>
    <col min="14570" max="14570" width="0" style="1" hidden="1" customWidth="1"/>
    <col min="14571" max="14571" width="17.7109375" style="1" customWidth="1"/>
    <col min="14572" max="14572" width="3.42578125" style="1" customWidth="1"/>
    <col min="14573" max="14573" width="0" style="1" hidden="1" customWidth="1"/>
    <col min="14574" max="14574" width="23.7109375" style="1" customWidth="1"/>
    <col min="14575" max="14575" width="10" style="1" customWidth="1"/>
    <col min="14576" max="14576" width="0" style="1" hidden="1" customWidth="1"/>
    <col min="14577" max="14578" width="14.7109375" style="1" customWidth="1"/>
    <col min="14579" max="14579" width="12.85546875" style="1" customWidth="1"/>
    <col min="14580" max="14580" width="3.28515625" style="1" customWidth="1"/>
    <col min="14581" max="14581" width="30.28515625" style="1" customWidth="1"/>
    <col min="14582" max="14582" width="5" style="1" customWidth="1"/>
    <col min="14583" max="14583" width="0" style="1" hidden="1" customWidth="1"/>
    <col min="14584" max="14584" width="14.28515625" style="1" customWidth="1"/>
    <col min="14585" max="14585" width="5.7109375" style="1" customWidth="1"/>
    <col min="14586" max="14586" width="0" style="1" hidden="1" customWidth="1"/>
    <col min="14587" max="14587" width="17.28515625" style="1" customWidth="1"/>
    <col min="14588" max="14588" width="12.7109375" style="1" customWidth="1"/>
    <col min="14589" max="14589" width="0" style="1" hidden="1" customWidth="1"/>
    <col min="14590" max="14590" width="5.28515625" style="1" customWidth="1"/>
    <col min="14591" max="14591" width="0" style="1" hidden="1" customWidth="1"/>
    <col min="14592" max="14592" width="17" style="1" customWidth="1"/>
    <col min="14593" max="14593" width="6.28515625" style="1" customWidth="1"/>
    <col min="14594" max="14594" width="0" style="1" hidden="1" customWidth="1"/>
    <col min="14595" max="14595" width="14.28515625" style="1" customWidth="1"/>
    <col min="14596" max="14596" width="7.5703125" style="1" customWidth="1"/>
    <col min="14597" max="14597" width="0" style="1" hidden="1" customWidth="1"/>
    <col min="14598" max="14599" width="14.28515625" style="1" customWidth="1"/>
    <col min="14600" max="14600" width="20.85546875" style="1" customWidth="1"/>
    <col min="14601" max="14601" width="14.42578125" style="1" customWidth="1"/>
    <col min="14602" max="14602" width="15" style="1" customWidth="1"/>
    <col min="14603" max="14603" width="2.7109375" style="1" customWidth="1"/>
    <col min="14604" max="14604" width="11.7109375" style="1" customWidth="1"/>
    <col min="14605" max="14605" width="11.5703125" style="1" customWidth="1"/>
    <col min="14606" max="14606" width="2.28515625" style="1" customWidth="1"/>
    <col min="14607" max="14607" width="41" style="1" customWidth="1"/>
    <col min="14608" max="14608" width="14.28515625" style="1" customWidth="1"/>
    <col min="14609" max="14610" width="11.5703125" style="1" customWidth="1"/>
    <col min="14611" max="14611" width="21.85546875" style="1" customWidth="1"/>
    <col min="14612" max="14803" width="11.42578125" style="1"/>
    <col min="14804" max="14804" width="21.85546875" style="1" customWidth="1"/>
    <col min="14805" max="14805" width="13.85546875" style="1" customWidth="1"/>
    <col min="14806" max="14806" width="38.7109375" style="1" customWidth="1"/>
    <col min="14807" max="14807" width="3" style="1" bestFit="1" customWidth="1"/>
    <col min="14808" max="14808" width="32.28515625" style="1" customWidth="1"/>
    <col min="14809" max="14809" width="46.28515625" style="1" customWidth="1"/>
    <col min="14810" max="14810" width="19" style="1" customWidth="1"/>
    <col min="14811" max="14811" width="0" style="1" hidden="1" customWidth="1"/>
    <col min="14812" max="14812" width="17.7109375" style="1" customWidth="1"/>
    <col min="14813" max="14813" width="0" style="1" hidden="1" customWidth="1"/>
    <col min="14814" max="14814" width="22.28515625" style="1" customWidth="1"/>
    <col min="14815" max="14815" width="5.28515625" style="1" customWidth="1"/>
    <col min="14816" max="14816" width="36.28515625" style="1" customWidth="1"/>
    <col min="14817" max="14817" width="5.7109375" style="1" customWidth="1"/>
    <col min="14818" max="14818" width="0" style="1" hidden="1" customWidth="1"/>
    <col min="14819" max="14819" width="20.7109375" style="1" customWidth="1"/>
    <col min="14820" max="14820" width="4.85546875" style="1" customWidth="1"/>
    <col min="14821" max="14821" width="0" style="1" hidden="1" customWidth="1"/>
    <col min="14822" max="14822" width="24.7109375" style="1" customWidth="1"/>
    <col min="14823" max="14823" width="12.28515625" style="1" customWidth="1"/>
    <col min="14824" max="14824" width="0" style="1" hidden="1" customWidth="1"/>
    <col min="14825" max="14825" width="3.42578125" style="1" customWidth="1"/>
    <col min="14826" max="14826" width="0" style="1" hidden="1" customWidth="1"/>
    <col min="14827" max="14827" width="17.7109375" style="1" customWidth="1"/>
    <col min="14828" max="14828" width="3.42578125" style="1" customWidth="1"/>
    <col min="14829" max="14829" width="0" style="1" hidden="1" customWidth="1"/>
    <col min="14830" max="14830" width="23.7109375" style="1" customWidth="1"/>
    <col min="14831" max="14831" width="10" style="1" customWidth="1"/>
    <col min="14832" max="14832" width="0" style="1" hidden="1" customWidth="1"/>
    <col min="14833" max="14834" width="14.7109375" style="1" customWidth="1"/>
    <col min="14835" max="14835" width="12.85546875" style="1" customWidth="1"/>
    <col min="14836" max="14836" width="3.28515625" style="1" customWidth="1"/>
    <col min="14837" max="14837" width="30.28515625" style="1" customWidth="1"/>
    <col min="14838" max="14838" width="5" style="1" customWidth="1"/>
    <col min="14839" max="14839" width="0" style="1" hidden="1" customWidth="1"/>
    <col min="14840" max="14840" width="14.28515625" style="1" customWidth="1"/>
    <col min="14841" max="14841" width="5.7109375" style="1" customWidth="1"/>
    <col min="14842" max="14842" width="0" style="1" hidden="1" customWidth="1"/>
    <col min="14843" max="14843" width="17.28515625" style="1" customWidth="1"/>
    <col min="14844" max="14844" width="12.7109375" style="1" customWidth="1"/>
    <col min="14845" max="14845" width="0" style="1" hidden="1" customWidth="1"/>
    <col min="14846" max="14846" width="5.28515625" style="1" customWidth="1"/>
    <col min="14847" max="14847" width="0" style="1" hidden="1" customWidth="1"/>
    <col min="14848" max="14848" width="17" style="1" customWidth="1"/>
    <col min="14849" max="14849" width="6.28515625" style="1" customWidth="1"/>
    <col min="14850" max="14850" width="0" style="1" hidden="1" customWidth="1"/>
    <col min="14851" max="14851" width="14.28515625" style="1" customWidth="1"/>
    <col min="14852" max="14852" width="7.5703125" style="1" customWidth="1"/>
    <col min="14853" max="14853" width="0" style="1" hidden="1" customWidth="1"/>
    <col min="14854" max="14855" width="14.28515625" style="1" customWidth="1"/>
    <col min="14856" max="14856" width="20.85546875" style="1" customWidth="1"/>
    <col min="14857" max="14857" width="14.42578125" style="1" customWidth="1"/>
    <col min="14858" max="14858" width="15" style="1" customWidth="1"/>
    <col min="14859" max="14859" width="2.7109375" style="1" customWidth="1"/>
    <col min="14860" max="14860" width="11.7109375" style="1" customWidth="1"/>
    <col min="14861" max="14861" width="11.5703125" style="1" customWidth="1"/>
    <col min="14862" max="14862" width="2.28515625" style="1" customWidth="1"/>
    <col min="14863" max="14863" width="41" style="1" customWidth="1"/>
    <col min="14864" max="14864" width="14.28515625" style="1" customWidth="1"/>
    <col min="14865" max="14866" width="11.5703125" style="1" customWidth="1"/>
    <col min="14867" max="14867" width="21.85546875" style="1" customWidth="1"/>
    <col min="14868" max="15059" width="11.42578125" style="1"/>
    <col min="15060" max="15060" width="21.85546875" style="1" customWidth="1"/>
    <col min="15061" max="15061" width="13.85546875" style="1" customWidth="1"/>
    <col min="15062" max="15062" width="38.7109375" style="1" customWidth="1"/>
    <col min="15063" max="15063" width="3" style="1" bestFit="1" customWidth="1"/>
    <col min="15064" max="15064" width="32.28515625" style="1" customWidth="1"/>
    <col min="15065" max="15065" width="46.28515625" style="1" customWidth="1"/>
    <col min="15066" max="15066" width="19" style="1" customWidth="1"/>
    <col min="15067" max="15067" width="0" style="1" hidden="1" customWidth="1"/>
    <col min="15068" max="15068" width="17.7109375" style="1" customWidth="1"/>
    <col min="15069" max="15069" width="0" style="1" hidden="1" customWidth="1"/>
    <col min="15070" max="15070" width="22.28515625" style="1" customWidth="1"/>
    <col min="15071" max="15071" width="5.28515625" style="1" customWidth="1"/>
    <col min="15072" max="15072" width="36.28515625" style="1" customWidth="1"/>
    <col min="15073" max="15073" width="5.7109375" style="1" customWidth="1"/>
    <col min="15074" max="15074" width="0" style="1" hidden="1" customWidth="1"/>
    <col min="15075" max="15075" width="20.7109375" style="1" customWidth="1"/>
    <col min="15076" max="15076" width="4.85546875" style="1" customWidth="1"/>
    <col min="15077" max="15077" width="0" style="1" hidden="1" customWidth="1"/>
    <col min="15078" max="15078" width="24.7109375" style="1" customWidth="1"/>
    <col min="15079" max="15079" width="12.28515625" style="1" customWidth="1"/>
    <col min="15080" max="15080" width="0" style="1" hidden="1" customWidth="1"/>
    <col min="15081" max="15081" width="3.42578125" style="1" customWidth="1"/>
    <col min="15082" max="15082" width="0" style="1" hidden="1" customWidth="1"/>
    <col min="15083" max="15083" width="17.7109375" style="1" customWidth="1"/>
    <col min="15084" max="15084" width="3.42578125" style="1" customWidth="1"/>
    <col min="15085" max="15085" width="0" style="1" hidden="1" customWidth="1"/>
    <col min="15086" max="15086" width="23.7109375" style="1" customWidth="1"/>
    <col min="15087" max="15087" width="10" style="1" customWidth="1"/>
    <col min="15088" max="15088" width="0" style="1" hidden="1" customWidth="1"/>
    <col min="15089" max="15090" width="14.7109375" style="1" customWidth="1"/>
    <col min="15091" max="15091" width="12.85546875" style="1" customWidth="1"/>
    <col min="15092" max="15092" width="3.28515625" style="1" customWidth="1"/>
    <col min="15093" max="15093" width="30.28515625" style="1" customWidth="1"/>
    <col min="15094" max="15094" width="5" style="1" customWidth="1"/>
    <col min="15095" max="15095" width="0" style="1" hidden="1" customWidth="1"/>
    <col min="15096" max="15096" width="14.28515625" style="1" customWidth="1"/>
    <col min="15097" max="15097" width="5.7109375" style="1" customWidth="1"/>
    <col min="15098" max="15098" width="0" style="1" hidden="1" customWidth="1"/>
    <col min="15099" max="15099" width="17.28515625" style="1" customWidth="1"/>
    <col min="15100" max="15100" width="12.7109375" style="1" customWidth="1"/>
    <col min="15101" max="15101" width="0" style="1" hidden="1" customWidth="1"/>
    <col min="15102" max="15102" width="5.28515625" style="1" customWidth="1"/>
    <col min="15103" max="15103" width="0" style="1" hidden="1" customWidth="1"/>
    <col min="15104" max="15104" width="17" style="1" customWidth="1"/>
    <col min="15105" max="15105" width="6.28515625" style="1" customWidth="1"/>
    <col min="15106" max="15106" width="0" style="1" hidden="1" customWidth="1"/>
    <col min="15107" max="15107" width="14.28515625" style="1" customWidth="1"/>
    <col min="15108" max="15108" width="7.5703125" style="1" customWidth="1"/>
    <col min="15109" max="15109" width="0" style="1" hidden="1" customWidth="1"/>
    <col min="15110" max="15111" width="14.28515625" style="1" customWidth="1"/>
    <col min="15112" max="15112" width="20.85546875" style="1" customWidth="1"/>
    <col min="15113" max="15113" width="14.42578125" style="1" customWidth="1"/>
    <col min="15114" max="15114" width="15" style="1" customWidth="1"/>
    <col min="15115" max="15115" width="2.7109375" style="1" customWidth="1"/>
    <col min="15116" max="15116" width="11.7109375" style="1" customWidth="1"/>
    <col min="15117" max="15117" width="11.5703125" style="1" customWidth="1"/>
    <col min="15118" max="15118" width="2.28515625" style="1" customWidth="1"/>
    <col min="15119" max="15119" width="41" style="1" customWidth="1"/>
    <col min="15120" max="15120" width="14.28515625" style="1" customWidth="1"/>
    <col min="15121" max="15122" width="11.5703125" style="1" customWidth="1"/>
    <col min="15123" max="15123" width="21.85546875" style="1" customWidth="1"/>
    <col min="15124" max="15315" width="11.42578125" style="1"/>
    <col min="15316" max="15316" width="21.85546875" style="1" customWidth="1"/>
    <col min="15317" max="15317" width="13.85546875" style="1" customWidth="1"/>
    <col min="15318" max="15318" width="38.7109375" style="1" customWidth="1"/>
    <col min="15319" max="15319" width="3" style="1" bestFit="1" customWidth="1"/>
    <col min="15320" max="15320" width="32.28515625" style="1" customWidth="1"/>
    <col min="15321" max="15321" width="46.28515625" style="1" customWidth="1"/>
    <col min="15322" max="15322" width="19" style="1" customWidth="1"/>
    <col min="15323" max="15323" width="0" style="1" hidden="1" customWidth="1"/>
    <col min="15324" max="15324" width="17.7109375" style="1" customWidth="1"/>
    <col min="15325" max="15325" width="0" style="1" hidden="1" customWidth="1"/>
    <col min="15326" max="15326" width="22.28515625" style="1" customWidth="1"/>
    <col min="15327" max="15327" width="5.28515625" style="1" customWidth="1"/>
    <col min="15328" max="15328" width="36.28515625" style="1" customWidth="1"/>
    <col min="15329" max="15329" width="5.7109375" style="1" customWidth="1"/>
    <col min="15330" max="15330" width="0" style="1" hidden="1" customWidth="1"/>
    <col min="15331" max="15331" width="20.7109375" style="1" customWidth="1"/>
    <col min="15332" max="15332" width="4.85546875" style="1" customWidth="1"/>
    <col min="15333" max="15333" width="0" style="1" hidden="1" customWidth="1"/>
    <col min="15334" max="15334" width="24.7109375" style="1" customWidth="1"/>
    <col min="15335" max="15335" width="12.28515625" style="1" customWidth="1"/>
    <col min="15336" max="15336" width="0" style="1" hidden="1" customWidth="1"/>
    <col min="15337" max="15337" width="3.42578125" style="1" customWidth="1"/>
    <col min="15338" max="15338" width="0" style="1" hidden="1" customWidth="1"/>
    <col min="15339" max="15339" width="17.7109375" style="1" customWidth="1"/>
    <col min="15340" max="15340" width="3.42578125" style="1" customWidth="1"/>
    <col min="15341" max="15341" width="0" style="1" hidden="1" customWidth="1"/>
    <col min="15342" max="15342" width="23.7109375" style="1" customWidth="1"/>
    <col min="15343" max="15343" width="10" style="1" customWidth="1"/>
    <col min="15344" max="15344" width="0" style="1" hidden="1" customWidth="1"/>
    <col min="15345" max="15346" width="14.7109375" style="1" customWidth="1"/>
    <col min="15347" max="15347" width="12.85546875" style="1" customWidth="1"/>
    <col min="15348" max="15348" width="3.28515625" style="1" customWidth="1"/>
    <col min="15349" max="15349" width="30.28515625" style="1" customWidth="1"/>
    <col min="15350" max="15350" width="5" style="1" customWidth="1"/>
    <col min="15351" max="15351" width="0" style="1" hidden="1" customWidth="1"/>
    <col min="15352" max="15352" width="14.28515625" style="1" customWidth="1"/>
    <col min="15353" max="15353" width="5.7109375" style="1" customWidth="1"/>
    <col min="15354" max="15354" width="0" style="1" hidden="1" customWidth="1"/>
    <col min="15355" max="15355" width="17.28515625" style="1" customWidth="1"/>
    <col min="15356" max="15356" width="12.7109375" style="1" customWidth="1"/>
    <col min="15357" max="15357" width="0" style="1" hidden="1" customWidth="1"/>
    <col min="15358" max="15358" width="5.28515625" style="1" customWidth="1"/>
    <col min="15359" max="15359" width="0" style="1" hidden="1" customWidth="1"/>
    <col min="15360" max="15360" width="17" style="1" customWidth="1"/>
    <col min="15361" max="15361" width="6.28515625" style="1" customWidth="1"/>
    <col min="15362" max="15362" width="0" style="1" hidden="1" customWidth="1"/>
    <col min="15363" max="15363" width="14.28515625" style="1" customWidth="1"/>
    <col min="15364" max="15364" width="7.5703125" style="1" customWidth="1"/>
    <col min="15365" max="15365" width="0" style="1" hidden="1" customWidth="1"/>
    <col min="15366" max="15367" width="14.28515625" style="1" customWidth="1"/>
    <col min="15368" max="15368" width="20.85546875" style="1" customWidth="1"/>
    <col min="15369" max="15369" width="14.42578125" style="1" customWidth="1"/>
    <col min="15370" max="15370" width="15" style="1" customWidth="1"/>
    <col min="15371" max="15371" width="2.7109375" style="1" customWidth="1"/>
    <col min="15372" max="15372" width="11.7109375" style="1" customWidth="1"/>
    <col min="15373" max="15373" width="11.5703125" style="1" customWidth="1"/>
    <col min="15374" max="15374" width="2.28515625" style="1" customWidth="1"/>
    <col min="15375" max="15375" width="41" style="1" customWidth="1"/>
    <col min="15376" max="15376" width="14.28515625" style="1" customWidth="1"/>
    <col min="15377" max="15378" width="11.5703125" style="1" customWidth="1"/>
    <col min="15379" max="15379" width="21.85546875" style="1" customWidth="1"/>
    <col min="15380" max="15571" width="11.42578125" style="1"/>
    <col min="15572" max="15572" width="21.85546875" style="1" customWidth="1"/>
    <col min="15573" max="15573" width="13.85546875" style="1" customWidth="1"/>
    <col min="15574" max="15574" width="38.7109375" style="1" customWidth="1"/>
    <col min="15575" max="15575" width="3" style="1" bestFit="1" customWidth="1"/>
    <col min="15576" max="15576" width="32.28515625" style="1" customWidth="1"/>
    <col min="15577" max="15577" width="46.28515625" style="1" customWidth="1"/>
    <col min="15578" max="15578" width="19" style="1" customWidth="1"/>
    <col min="15579" max="15579" width="0" style="1" hidden="1" customWidth="1"/>
    <col min="15580" max="15580" width="17.7109375" style="1" customWidth="1"/>
    <col min="15581" max="15581" width="0" style="1" hidden="1" customWidth="1"/>
    <col min="15582" max="15582" width="22.28515625" style="1" customWidth="1"/>
    <col min="15583" max="15583" width="5.28515625" style="1" customWidth="1"/>
    <col min="15584" max="15584" width="36.28515625" style="1" customWidth="1"/>
    <col min="15585" max="15585" width="5.7109375" style="1" customWidth="1"/>
    <col min="15586" max="15586" width="0" style="1" hidden="1" customWidth="1"/>
    <col min="15587" max="15587" width="20.7109375" style="1" customWidth="1"/>
    <col min="15588" max="15588" width="4.85546875" style="1" customWidth="1"/>
    <col min="15589" max="15589" width="0" style="1" hidden="1" customWidth="1"/>
    <col min="15590" max="15590" width="24.7109375" style="1" customWidth="1"/>
    <col min="15591" max="15591" width="12.28515625" style="1" customWidth="1"/>
    <col min="15592" max="15592" width="0" style="1" hidden="1" customWidth="1"/>
    <col min="15593" max="15593" width="3.42578125" style="1" customWidth="1"/>
    <col min="15594" max="15594" width="0" style="1" hidden="1" customWidth="1"/>
    <col min="15595" max="15595" width="17.7109375" style="1" customWidth="1"/>
    <col min="15596" max="15596" width="3.42578125" style="1" customWidth="1"/>
    <col min="15597" max="15597" width="0" style="1" hidden="1" customWidth="1"/>
    <col min="15598" max="15598" width="23.7109375" style="1" customWidth="1"/>
    <col min="15599" max="15599" width="10" style="1" customWidth="1"/>
    <col min="15600" max="15600" width="0" style="1" hidden="1" customWidth="1"/>
    <col min="15601" max="15602" width="14.7109375" style="1" customWidth="1"/>
    <col min="15603" max="15603" width="12.85546875" style="1" customWidth="1"/>
    <col min="15604" max="15604" width="3.28515625" style="1" customWidth="1"/>
    <col min="15605" max="15605" width="30.28515625" style="1" customWidth="1"/>
    <col min="15606" max="15606" width="5" style="1" customWidth="1"/>
    <col min="15607" max="15607" width="0" style="1" hidden="1" customWidth="1"/>
    <col min="15608" max="15608" width="14.28515625" style="1" customWidth="1"/>
    <col min="15609" max="15609" width="5.7109375" style="1" customWidth="1"/>
    <col min="15610" max="15610" width="0" style="1" hidden="1" customWidth="1"/>
    <col min="15611" max="15611" width="17.28515625" style="1" customWidth="1"/>
    <col min="15612" max="15612" width="12.7109375" style="1" customWidth="1"/>
    <col min="15613" max="15613" width="0" style="1" hidden="1" customWidth="1"/>
    <col min="15614" max="15614" width="5.28515625" style="1" customWidth="1"/>
    <col min="15615" max="15615" width="0" style="1" hidden="1" customWidth="1"/>
    <col min="15616" max="15616" width="17" style="1" customWidth="1"/>
    <col min="15617" max="15617" width="6.28515625" style="1" customWidth="1"/>
    <col min="15618" max="15618" width="0" style="1" hidden="1" customWidth="1"/>
    <col min="15619" max="15619" width="14.28515625" style="1" customWidth="1"/>
    <col min="15620" max="15620" width="7.5703125" style="1" customWidth="1"/>
    <col min="15621" max="15621" width="0" style="1" hidden="1" customWidth="1"/>
    <col min="15622" max="15623" width="14.28515625" style="1" customWidth="1"/>
    <col min="15624" max="15624" width="20.85546875" style="1" customWidth="1"/>
    <col min="15625" max="15625" width="14.42578125" style="1" customWidth="1"/>
    <col min="15626" max="15626" width="15" style="1" customWidth="1"/>
    <col min="15627" max="15627" width="2.7109375" style="1" customWidth="1"/>
    <col min="15628" max="15628" width="11.7109375" style="1" customWidth="1"/>
    <col min="15629" max="15629" width="11.5703125" style="1" customWidth="1"/>
    <col min="15630" max="15630" width="2.28515625" style="1" customWidth="1"/>
    <col min="15631" max="15631" width="41" style="1" customWidth="1"/>
    <col min="15632" max="15632" width="14.28515625" style="1" customWidth="1"/>
    <col min="15633" max="15634" width="11.5703125" style="1" customWidth="1"/>
    <col min="15635" max="15635" width="21.85546875" style="1" customWidth="1"/>
    <col min="15636" max="15827" width="11.42578125" style="1"/>
    <col min="15828" max="15828" width="21.85546875" style="1" customWidth="1"/>
    <col min="15829" max="15829" width="13.85546875" style="1" customWidth="1"/>
    <col min="15830" max="15830" width="38.7109375" style="1" customWidth="1"/>
    <col min="15831" max="15831" width="3" style="1" bestFit="1" customWidth="1"/>
    <col min="15832" max="15832" width="32.28515625" style="1" customWidth="1"/>
    <col min="15833" max="15833" width="46.28515625" style="1" customWidth="1"/>
    <col min="15834" max="15834" width="19" style="1" customWidth="1"/>
    <col min="15835" max="15835" width="0" style="1" hidden="1" customWidth="1"/>
    <col min="15836" max="15836" width="17.7109375" style="1" customWidth="1"/>
    <col min="15837" max="15837" width="0" style="1" hidden="1" customWidth="1"/>
    <col min="15838" max="15838" width="22.28515625" style="1" customWidth="1"/>
    <col min="15839" max="15839" width="5.28515625" style="1" customWidth="1"/>
    <col min="15840" max="15840" width="36.28515625" style="1" customWidth="1"/>
    <col min="15841" max="15841" width="5.7109375" style="1" customWidth="1"/>
    <col min="15842" max="15842" width="0" style="1" hidden="1" customWidth="1"/>
    <col min="15843" max="15843" width="20.7109375" style="1" customWidth="1"/>
    <col min="15844" max="15844" width="4.85546875" style="1" customWidth="1"/>
    <col min="15845" max="15845" width="0" style="1" hidden="1" customWidth="1"/>
    <col min="15846" max="15846" width="24.7109375" style="1" customWidth="1"/>
    <col min="15847" max="15847" width="12.28515625" style="1" customWidth="1"/>
    <col min="15848" max="15848" width="0" style="1" hidden="1" customWidth="1"/>
    <col min="15849" max="15849" width="3.42578125" style="1" customWidth="1"/>
    <col min="15850" max="15850" width="0" style="1" hidden="1" customWidth="1"/>
    <col min="15851" max="15851" width="17.7109375" style="1" customWidth="1"/>
    <col min="15852" max="15852" width="3.42578125" style="1" customWidth="1"/>
    <col min="15853" max="15853" width="0" style="1" hidden="1" customWidth="1"/>
    <col min="15854" max="15854" width="23.7109375" style="1" customWidth="1"/>
    <col min="15855" max="15855" width="10" style="1" customWidth="1"/>
    <col min="15856" max="15856" width="0" style="1" hidden="1" customWidth="1"/>
    <col min="15857" max="15858" width="14.7109375" style="1" customWidth="1"/>
    <col min="15859" max="15859" width="12.85546875" style="1" customWidth="1"/>
    <col min="15860" max="15860" width="3.28515625" style="1" customWidth="1"/>
    <col min="15861" max="15861" width="30.28515625" style="1" customWidth="1"/>
    <col min="15862" max="15862" width="5" style="1" customWidth="1"/>
    <col min="15863" max="15863" width="0" style="1" hidden="1" customWidth="1"/>
    <col min="15864" max="15864" width="14.28515625" style="1" customWidth="1"/>
    <col min="15865" max="15865" width="5.7109375" style="1" customWidth="1"/>
    <col min="15866" max="15866" width="0" style="1" hidden="1" customWidth="1"/>
    <col min="15867" max="15867" width="17.28515625" style="1" customWidth="1"/>
    <col min="15868" max="15868" width="12.7109375" style="1" customWidth="1"/>
    <col min="15869" max="15869" width="0" style="1" hidden="1" customWidth="1"/>
    <col min="15870" max="15870" width="5.28515625" style="1" customWidth="1"/>
    <col min="15871" max="15871" width="0" style="1" hidden="1" customWidth="1"/>
    <col min="15872" max="15872" width="17" style="1" customWidth="1"/>
    <col min="15873" max="15873" width="6.28515625" style="1" customWidth="1"/>
    <col min="15874" max="15874" width="0" style="1" hidden="1" customWidth="1"/>
    <col min="15875" max="15875" width="14.28515625" style="1" customWidth="1"/>
    <col min="15876" max="15876" width="7.5703125" style="1" customWidth="1"/>
    <col min="15877" max="15877" width="0" style="1" hidden="1" customWidth="1"/>
    <col min="15878" max="15879" width="14.28515625" style="1" customWidth="1"/>
    <col min="15880" max="15880" width="20.85546875" style="1" customWidth="1"/>
    <col min="15881" max="15881" width="14.42578125" style="1" customWidth="1"/>
    <col min="15882" max="15882" width="15" style="1" customWidth="1"/>
    <col min="15883" max="15883" width="2.7109375" style="1" customWidth="1"/>
    <col min="15884" max="15884" width="11.7109375" style="1" customWidth="1"/>
    <col min="15885" max="15885" width="11.5703125" style="1" customWidth="1"/>
    <col min="15886" max="15886" width="2.28515625" style="1" customWidth="1"/>
    <col min="15887" max="15887" width="41" style="1" customWidth="1"/>
    <col min="15888" max="15888" width="14.28515625" style="1" customWidth="1"/>
    <col min="15889" max="15890" width="11.5703125" style="1" customWidth="1"/>
    <col min="15891" max="15891" width="21.85546875" style="1" customWidth="1"/>
    <col min="15892" max="16083" width="11.42578125" style="1"/>
    <col min="16084" max="16084" width="21.85546875" style="1" customWidth="1"/>
    <col min="16085" max="16085" width="13.85546875" style="1" customWidth="1"/>
    <col min="16086" max="16086" width="38.7109375" style="1" customWidth="1"/>
    <col min="16087" max="16087" width="3" style="1" bestFit="1" customWidth="1"/>
    <col min="16088" max="16088" width="32.28515625" style="1" customWidth="1"/>
    <col min="16089" max="16089" width="46.28515625" style="1" customWidth="1"/>
    <col min="16090" max="16090" width="19" style="1" customWidth="1"/>
    <col min="16091" max="16091" width="0" style="1" hidden="1" customWidth="1"/>
    <col min="16092" max="16092" width="17.7109375" style="1" customWidth="1"/>
    <col min="16093" max="16093" width="0" style="1" hidden="1" customWidth="1"/>
    <col min="16094" max="16094" width="22.28515625" style="1" customWidth="1"/>
    <col min="16095" max="16095" width="5.28515625" style="1" customWidth="1"/>
    <col min="16096" max="16096" width="36.28515625" style="1" customWidth="1"/>
    <col min="16097" max="16097" width="5.7109375" style="1" customWidth="1"/>
    <col min="16098" max="16098" width="0" style="1" hidden="1" customWidth="1"/>
    <col min="16099" max="16099" width="20.7109375" style="1" customWidth="1"/>
    <col min="16100" max="16100" width="4.85546875" style="1" customWidth="1"/>
    <col min="16101" max="16101" width="0" style="1" hidden="1" customWidth="1"/>
    <col min="16102" max="16102" width="24.7109375" style="1" customWidth="1"/>
    <col min="16103" max="16103" width="12.28515625" style="1" customWidth="1"/>
    <col min="16104" max="16104" width="0" style="1" hidden="1" customWidth="1"/>
    <col min="16105" max="16105" width="3.42578125" style="1" customWidth="1"/>
    <col min="16106" max="16106" width="0" style="1" hidden="1" customWidth="1"/>
    <col min="16107" max="16107" width="17.7109375" style="1" customWidth="1"/>
    <col min="16108" max="16108" width="3.42578125" style="1" customWidth="1"/>
    <col min="16109" max="16109" width="0" style="1" hidden="1" customWidth="1"/>
    <col min="16110" max="16110" width="23.7109375" style="1" customWidth="1"/>
    <col min="16111" max="16111" width="10" style="1" customWidth="1"/>
    <col min="16112" max="16112" width="0" style="1" hidden="1" customWidth="1"/>
    <col min="16113" max="16114" width="14.7109375" style="1" customWidth="1"/>
    <col min="16115" max="16115" width="12.85546875" style="1" customWidth="1"/>
    <col min="16116" max="16116" width="3.28515625" style="1" customWidth="1"/>
    <col min="16117" max="16117" width="30.28515625" style="1" customWidth="1"/>
    <col min="16118" max="16118" width="5" style="1" customWidth="1"/>
    <col min="16119" max="16119" width="0" style="1" hidden="1" customWidth="1"/>
    <col min="16120" max="16120" width="14.28515625" style="1" customWidth="1"/>
    <col min="16121" max="16121" width="5.7109375" style="1" customWidth="1"/>
    <col min="16122" max="16122" width="0" style="1" hidden="1" customWidth="1"/>
    <col min="16123" max="16123" width="17.28515625" style="1" customWidth="1"/>
    <col min="16124" max="16124" width="12.7109375" style="1" customWidth="1"/>
    <col min="16125" max="16125" width="0" style="1" hidden="1" customWidth="1"/>
    <col min="16126" max="16126" width="5.28515625" style="1" customWidth="1"/>
    <col min="16127" max="16127" width="0" style="1" hidden="1" customWidth="1"/>
    <col min="16128" max="16128" width="17" style="1" customWidth="1"/>
    <col min="16129" max="16129" width="6.28515625" style="1" customWidth="1"/>
    <col min="16130" max="16130" width="0" style="1" hidden="1" customWidth="1"/>
    <col min="16131" max="16131" width="14.28515625" style="1" customWidth="1"/>
    <col min="16132" max="16132" width="7.5703125" style="1" customWidth="1"/>
    <col min="16133" max="16133" width="0" style="1" hidden="1" customWidth="1"/>
    <col min="16134" max="16135" width="14.28515625" style="1" customWidth="1"/>
    <col min="16136" max="16136" width="20.85546875" style="1" customWidth="1"/>
    <col min="16137" max="16137" width="14.42578125" style="1" customWidth="1"/>
    <col min="16138" max="16138" width="15" style="1" customWidth="1"/>
    <col min="16139" max="16139" width="2.7109375" style="1" customWidth="1"/>
    <col min="16140" max="16140" width="11.7109375" style="1" customWidth="1"/>
    <col min="16141" max="16141" width="11.5703125" style="1" customWidth="1"/>
    <col min="16142" max="16142" width="2.28515625" style="1" customWidth="1"/>
    <col min="16143" max="16143" width="41" style="1" customWidth="1"/>
    <col min="16144" max="16144" width="14.28515625" style="1" customWidth="1"/>
    <col min="16145" max="16146" width="11.5703125" style="1" customWidth="1"/>
    <col min="16147" max="16147" width="21.85546875" style="1" customWidth="1"/>
    <col min="16148" max="16384" width="11.42578125" style="1"/>
  </cols>
  <sheetData>
    <row r="1" spans="1:47"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47"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row>
    <row r="3" spans="1:47"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row>
    <row r="4" spans="1:47"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row>
    <row r="5" spans="1:47" s="68" customFormat="1" ht="321.75" customHeight="1">
      <c r="A5" s="896" t="s">
        <v>51</v>
      </c>
      <c r="B5" s="886" t="s">
        <v>98</v>
      </c>
      <c r="C5" s="886" t="s">
        <v>92</v>
      </c>
      <c r="D5" s="886" t="s">
        <v>79</v>
      </c>
      <c r="E5" s="886" t="s">
        <v>96</v>
      </c>
      <c r="F5" s="886" t="s">
        <v>616</v>
      </c>
      <c r="G5" s="887" t="s">
        <v>1181</v>
      </c>
      <c r="H5" s="887" t="s">
        <v>618</v>
      </c>
      <c r="I5" s="886" t="s">
        <v>619</v>
      </c>
      <c r="J5" s="886" t="s">
        <v>99</v>
      </c>
      <c r="K5" s="886">
        <v>0</v>
      </c>
      <c r="L5" s="895">
        <v>0</v>
      </c>
      <c r="M5" s="886" t="s">
        <v>47</v>
      </c>
      <c r="N5" s="88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886" t="s">
        <v>87</v>
      </c>
      <c r="P5" s="898"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86" t="s">
        <v>73</v>
      </c>
      <c r="R5" s="89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98" t="s">
        <v>60</v>
      </c>
      <c r="T5" s="898" t="s">
        <v>61</v>
      </c>
      <c r="U5" s="890">
        <f>+MAX(N5,P5,R5)</f>
        <v>0.4</v>
      </c>
      <c r="V5" s="890" t="str">
        <f>IF(L5&lt;=20%,"Muy baja",IF(L5&lt;=40%,"Baja",IF(L5&lt;=60%,"Media",IF(L5&lt;=80%,"Alta",IF(L5&lt;=100%,"Muy alta",IF(L5&gt;=100%,"Muy alta",""))))))</f>
        <v>Muy baja</v>
      </c>
      <c r="W5" s="891"/>
      <c r="X5" s="793" t="str">
        <f>+IFERROR(VLOOKUP(V5,[2]Fórmula!$H$1:$I$6,2,FALSE),"")</f>
        <v/>
      </c>
      <c r="Y5" s="892" t="str">
        <f>IF(U5=20%,"Leve",IF(U5=40%,"Menor",IF(U5=60%,"Moderado",IF(U5=80%,"Mayor",IF(U5=100%,"Catastrófico","")))))</f>
        <v>Menor</v>
      </c>
      <c r="Z5" s="892" t="str">
        <f>+IFERROR(VLOOKUP(Y5,[4]Fórmula!$H$1:$I$6,2,FALSE),"")</f>
        <v/>
      </c>
      <c r="AA5" s="878" t="str">
        <f>+IFERROR(VLOOKUP(V5&amp;Y5,[4]Fórmula!$C$2:$D$26,2,FALSE),"")</f>
        <v/>
      </c>
      <c r="AB5" s="894" t="str">
        <f>IF(AA5="Bajo",25%,IF(AA5="Moderado",50%,IF(AA5="Alto",75%,IF(AA5="Extremo",100%,""))))</f>
        <v/>
      </c>
      <c r="AC5" s="893" t="s">
        <v>620</v>
      </c>
      <c r="AD5" s="324" t="s">
        <v>621</v>
      </c>
      <c r="AE5" s="324" t="s">
        <v>57</v>
      </c>
      <c r="AF5" s="328">
        <v>0.25</v>
      </c>
      <c r="AG5" s="324" t="s">
        <v>214</v>
      </c>
      <c r="AH5" s="328">
        <v>0.15</v>
      </c>
      <c r="AI5" s="328">
        <v>0.4</v>
      </c>
      <c r="AJ5" s="324" t="s">
        <v>215</v>
      </c>
      <c r="AK5" s="324" t="s">
        <v>24</v>
      </c>
      <c r="AL5" s="324" t="s">
        <v>622</v>
      </c>
      <c r="AM5" s="324" t="s">
        <v>623</v>
      </c>
      <c r="AN5" s="70">
        <v>0.15</v>
      </c>
      <c r="AO5" s="888" t="s">
        <v>168</v>
      </c>
      <c r="AP5" s="889" t="s">
        <v>59</v>
      </c>
      <c r="AQ5" s="142">
        <v>1</v>
      </c>
      <c r="AR5" s="86" t="s">
        <v>624</v>
      </c>
    </row>
    <row r="6" spans="1:47" s="68" customFormat="1" ht="335.25" customHeight="1">
      <c r="A6" s="896"/>
      <c r="B6" s="886"/>
      <c r="C6" s="886"/>
      <c r="D6" s="886"/>
      <c r="E6" s="886"/>
      <c r="F6" s="886"/>
      <c r="G6" s="887"/>
      <c r="H6" s="887"/>
      <c r="I6" s="886"/>
      <c r="J6" s="886"/>
      <c r="K6" s="886"/>
      <c r="L6" s="886"/>
      <c r="M6" s="886"/>
      <c r="N6" s="886"/>
      <c r="O6" s="886"/>
      <c r="P6" s="898"/>
      <c r="Q6" s="886"/>
      <c r="R6" s="897"/>
      <c r="S6" s="898"/>
      <c r="T6" s="898"/>
      <c r="U6" s="890"/>
      <c r="V6" s="890"/>
      <c r="W6" s="891"/>
      <c r="X6" s="793"/>
      <c r="Y6" s="892"/>
      <c r="Z6" s="892"/>
      <c r="AA6" s="878"/>
      <c r="AB6" s="894"/>
      <c r="AC6" s="893"/>
      <c r="AD6" s="545" t="s">
        <v>1152</v>
      </c>
      <c r="AE6" s="324" t="s">
        <v>57</v>
      </c>
      <c r="AF6" s="328">
        <v>0.25</v>
      </c>
      <c r="AG6" s="324" t="s">
        <v>214</v>
      </c>
      <c r="AH6" s="328">
        <v>0.15</v>
      </c>
      <c r="AI6" s="328">
        <v>0.4</v>
      </c>
      <c r="AJ6" s="324" t="s">
        <v>215</v>
      </c>
      <c r="AK6" s="324" t="s">
        <v>24</v>
      </c>
      <c r="AL6" s="324" t="s">
        <v>626</v>
      </c>
      <c r="AM6" s="324" t="s">
        <v>627</v>
      </c>
      <c r="AN6" s="70">
        <v>0.09</v>
      </c>
      <c r="AO6" s="888"/>
      <c r="AP6" s="889"/>
      <c r="AQ6" s="142">
        <v>2</v>
      </c>
      <c r="AR6" s="324" t="s">
        <v>628</v>
      </c>
    </row>
    <row r="7" spans="1:47" s="68" customFormat="1" ht="260.25" customHeight="1">
      <c r="A7" s="896"/>
      <c r="B7" s="886"/>
      <c r="C7" s="886"/>
      <c r="D7" s="886"/>
      <c r="E7" s="886"/>
      <c r="F7" s="886"/>
      <c r="G7" s="887"/>
      <c r="H7" s="887"/>
      <c r="I7" s="886"/>
      <c r="J7" s="886"/>
      <c r="K7" s="886"/>
      <c r="L7" s="886"/>
      <c r="M7" s="886"/>
      <c r="N7" s="886"/>
      <c r="O7" s="886"/>
      <c r="P7" s="898"/>
      <c r="Q7" s="886"/>
      <c r="R7" s="897"/>
      <c r="S7" s="898"/>
      <c r="T7" s="898"/>
      <c r="U7" s="890"/>
      <c r="V7" s="890"/>
      <c r="W7" s="891"/>
      <c r="X7" s="793"/>
      <c r="Y7" s="892"/>
      <c r="Z7" s="892"/>
      <c r="AA7" s="878"/>
      <c r="AB7" s="894"/>
      <c r="AC7" s="893"/>
      <c r="AD7" s="545" t="s">
        <v>1153</v>
      </c>
      <c r="AE7" s="324" t="s">
        <v>39</v>
      </c>
      <c r="AF7" s="328">
        <v>0.15</v>
      </c>
      <c r="AG7" s="324" t="s">
        <v>214</v>
      </c>
      <c r="AH7" s="328">
        <v>0.15</v>
      </c>
      <c r="AI7" s="328">
        <v>0.3</v>
      </c>
      <c r="AJ7" s="324" t="s">
        <v>215</v>
      </c>
      <c r="AK7" s="324" t="s">
        <v>24</v>
      </c>
      <c r="AL7" s="322" t="s">
        <v>629</v>
      </c>
      <c r="AM7" s="324" t="s">
        <v>630</v>
      </c>
      <c r="AN7" s="70">
        <v>0.06</v>
      </c>
      <c r="AO7" s="888"/>
      <c r="AP7" s="889"/>
      <c r="AQ7" s="142">
        <v>3</v>
      </c>
      <c r="AR7" s="324" t="s">
        <v>631</v>
      </c>
    </row>
    <row r="8" spans="1:47" s="68" customFormat="1" ht="240.75" customHeight="1" thickBot="1">
      <c r="A8" s="326" t="s">
        <v>51</v>
      </c>
      <c r="B8" s="324" t="s">
        <v>98</v>
      </c>
      <c r="C8" s="324" t="s">
        <v>92</v>
      </c>
      <c r="D8" s="324" t="s">
        <v>12</v>
      </c>
      <c r="E8" s="324" t="s">
        <v>36</v>
      </c>
      <c r="F8" s="324" t="s">
        <v>632</v>
      </c>
      <c r="G8" s="327" t="s">
        <v>617</v>
      </c>
      <c r="H8" s="327" t="s">
        <v>634</v>
      </c>
      <c r="I8" s="324" t="s">
        <v>635</v>
      </c>
      <c r="J8" s="324" t="s">
        <v>99</v>
      </c>
      <c r="K8" s="324">
        <v>0</v>
      </c>
      <c r="L8" s="328">
        <v>0</v>
      </c>
      <c r="M8" s="324" t="s">
        <v>73</v>
      </c>
      <c r="N8" s="324">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324" t="s">
        <v>87</v>
      </c>
      <c r="P8" s="325"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324" t="s">
        <v>73</v>
      </c>
      <c r="R8" s="325" t="e">
        <f>IF(Q8="Interrupción de la operación por menos de un día",20%,IF(Q8="Interrupción de la operación por un día completo",40%,IF(Q8="Interrupción de la operación mayor a 1 día y menor a 2 días",60%,IF(Q8="Interrupción de la operación por dos días completos",80%,IF(#REF!="Interrupción de la operación por más de dos días",100%,IF(Q8="NA",0%,""))))))</f>
        <v>#REF!</v>
      </c>
      <c r="S8" s="325" t="s">
        <v>60</v>
      </c>
      <c r="T8" s="325" t="s">
        <v>61</v>
      </c>
      <c r="U8" s="325" t="e">
        <f>+MAX(N8,P8,R8)</f>
        <v>#REF!</v>
      </c>
      <c r="V8" s="320" t="s">
        <v>20</v>
      </c>
      <c r="W8" s="205">
        <v>0.2</v>
      </c>
      <c r="X8" s="265" t="str">
        <f>+IFERROR(VLOOKUP(V8,[4]Fórmula!$H$1:$I$6,2,FALSE),"")</f>
        <v/>
      </c>
      <c r="Y8" s="321" t="s">
        <v>38</v>
      </c>
      <c r="Z8" s="321" t="str">
        <f>+IFERROR(VLOOKUP(Y8,[4]Fórmula!$H$1:$I$6,2,FALSE),"")</f>
        <v/>
      </c>
      <c r="AA8" s="264" t="str">
        <f>+IFERROR(VLOOKUP(V8&amp;Y8,[5]Fórmula!$C$2:$D$26,2,FALSE),"")</f>
        <v>Bajo</v>
      </c>
      <c r="AB8" s="323">
        <f>IF(AA8="Bajo",25%,IF(AA8="Moderado",50%,IF(AA8="Alto",75%,IF(AA8="Extremo",100%,""))))</f>
        <v>0.25</v>
      </c>
      <c r="AC8" s="217" t="s">
        <v>620</v>
      </c>
      <c r="AD8" s="546" t="s">
        <v>1154</v>
      </c>
      <c r="AE8" s="327" t="s">
        <v>57</v>
      </c>
      <c r="AF8" s="323">
        <v>0.25</v>
      </c>
      <c r="AG8" s="327" t="s">
        <v>214</v>
      </c>
      <c r="AH8" s="323">
        <v>0.15</v>
      </c>
      <c r="AI8" s="323">
        <v>0.4</v>
      </c>
      <c r="AJ8" s="327" t="s">
        <v>215</v>
      </c>
      <c r="AK8" s="327" t="s">
        <v>24</v>
      </c>
      <c r="AL8" s="327" t="s">
        <v>636</v>
      </c>
      <c r="AM8" s="327" t="s">
        <v>623</v>
      </c>
      <c r="AN8" s="403">
        <v>0.15</v>
      </c>
      <c r="AO8" s="404" t="s">
        <v>168</v>
      </c>
      <c r="AP8" s="405" t="s">
        <v>59</v>
      </c>
      <c r="AQ8" s="142">
        <v>1</v>
      </c>
      <c r="AR8" s="86" t="s">
        <v>637</v>
      </c>
    </row>
    <row r="9" spans="1:47" ht="145.5" customHeight="1" thickBot="1">
      <c r="A9" s="847" t="s">
        <v>216</v>
      </c>
      <c r="B9" s="850" t="s">
        <v>98</v>
      </c>
      <c r="C9" s="850" t="s">
        <v>109</v>
      </c>
      <c r="D9" s="850" t="s">
        <v>640</v>
      </c>
      <c r="E9" s="850" t="s">
        <v>36</v>
      </c>
      <c r="F9" s="899" t="s">
        <v>641</v>
      </c>
      <c r="G9" s="795" t="s">
        <v>642</v>
      </c>
      <c r="H9" s="901" t="s">
        <v>643</v>
      </c>
      <c r="I9" s="899" t="s">
        <v>644</v>
      </c>
      <c r="J9" s="850" t="s">
        <v>89</v>
      </c>
      <c r="K9" s="850"/>
      <c r="L9" s="903">
        <f t="shared" ref="L9" si="0">IF(J9="Diaria",+(K9/360),IF(J9="Mensual",+(K9/12),IF(J9="Bimestral",+(K9/6),IF(J9="Trimestral",+(K9/4),IF(J9="Semestral",+(K9/2),IF(J9="Anual",+(K9/1),""))))))</f>
        <v>0</v>
      </c>
      <c r="M9" s="899" t="s">
        <v>30</v>
      </c>
      <c r="N9" s="280">
        <f t="shared" ref="N9:N11" si="1">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899" t="s">
        <v>73</v>
      </c>
      <c r="P9" s="280">
        <f t="shared" ref="P9:P11" si="2">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899" t="s">
        <v>73</v>
      </c>
      <c r="R9" s="280">
        <f t="shared" ref="R9:R10" si="3">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863" t="s">
        <v>72</v>
      </c>
      <c r="T9" s="863" t="s">
        <v>61</v>
      </c>
      <c r="U9" s="276">
        <f t="shared" ref="U9:U10" si="4">+MAX(N9,P9,R9)</f>
        <v>0.2</v>
      </c>
      <c r="V9" s="905" t="str">
        <f t="shared" ref="V9" si="5">IF(L9&lt;=20%,"Muy baja",IF(L9&lt;=40%,"Baja",IF(L9&lt;=60%,"Media",IF(L9&lt;=80%,"Alta",IF(L9&lt;=100%,"Muy alta",IF(L9&gt;=100%,"Muy alta",""))))))</f>
        <v>Muy baja</v>
      </c>
      <c r="W9" s="444">
        <f>+IFERROR(VLOOKUP(V9,[6]Fórmula!$F$1:$G$6,2,FALSE),"")</f>
        <v>0.2</v>
      </c>
      <c r="X9" s="905" t="str">
        <f t="shared" ref="X9" si="6">IF(U9=20%,"Leve",IF(U9=40%,"Menor",IF(U9=60%,"Moderado",IF(U9=80%,"Mayor",IF(U9=100%,"Catastrófico","")))))</f>
        <v>Leve</v>
      </c>
      <c r="Y9" s="905" t="s">
        <v>21</v>
      </c>
      <c r="Z9" s="444">
        <f>+IFERROR(VLOOKUP(Y9,[6]Fórmula!$H$1:$I$6,2,FALSE),"")</f>
        <v>0.2</v>
      </c>
      <c r="AA9" s="907" t="s">
        <v>168</v>
      </c>
      <c r="AB9" s="911" t="s">
        <v>645</v>
      </c>
      <c r="AC9" s="850"/>
      <c r="AD9" s="361" t="s">
        <v>1218</v>
      </c>
      <c r="AE9" s="49" t="s">
        <v>57</v>
      </c>
      <c r="AF9" s="446">
        <f t="shared" ref="AF9:AF10" si="7">IF(AE9="Preventivo",25%,IF(AE9="Detectivo",15%,IF(AE9="Correctivo",10%,"")))</f>
        <v>0.25</v>
      </c>
      <c r="AG9" s="302" t="s">
        <v>214</v>
      </c>
      <c r="AH9" s="446">
        <f t="shared" ref="AH9:AH10" si="8">IF(AG9="Manual",15%,IF(AG9="Automático",25%,""))</f>
        <v>0.15</v>
      </c>
      <c r="AI9" s="446">
        <f t="shared" ref="AI9:AI10" si="9">+AH9+AF9</f>
        <v>0.4</v>
      </c>
      <c r="AJ9" s="449" t="s">
        <v>215</v>
      </c>
      <c r="AK9" s="280" t="s">
        <v>41</v>
      </c>
      <c r="AL9" s="302" t="s">
        <v>303</v>
      </c>
      <c r="AN9" s="447">
        <v>0.15</v>
      </c>
      <c r="AO9" s="273" t="str">
        <f t="shared" ref="AO9:AO10" si="10">+IF(D9="Corrupción","Moderado",IF(AN9&lt;=25%,"Bajo",IF(AN9&lt;=50%,"Moderado",IF(AN9&lt;=75%,"Alto",IF(AN9&gt;75%,"Extremo","")))))</f>
        <v>Bajo</v>
      </c>
      <c r="AP9" s="858" t="s">
        <v>59</v>
      </c>
      <c r="AQ9" s="83"/>
      <c r="AR9" s="83" t="s">
        <v>646</v>
      </c>
    </row>
    <row r="10" spans="1:47" ht="169.5" customHeight="1" thickBot="1">
      <c r="A10" s="849"/>
      <c r="B10" s="852"/>
      <c r="C10" s="852"/>
      <c r="D10" s="852"/>
      <c r="E10" s="852"/>
      <c r="F10" s="900"/>
      <c r="G10" s="795"/>
      <c r="H10" s="902"/>
      <c r="I10" s="900"/>
      <c r="J10" s="852"/>
      <c r="K10" s="852"/>
      <c r="L10" s="904"/>
      <c r="M10" s="900"/>
      <c r="N10" s="280" t="str">
        <f t="shared" si="1"/>
        <v/>
      </c>
      <c r="O10" s="900"/>
      <c r="P10" s="280" t="str">
        <f t="shared" si="2"/>
        <v/>
      </c>
      <c r="Q10" s="900"/>
      <c r="R10" s="280" t="str">
        <f t="shared" si="3"/>
        <v/>
      </c>
      <c r="S10" s="865"/>
      <c r="T10" s="865"/>
      <c r="U10" s="276">
        <f t="shared" si="4"/>
        <v>0</v>
      </c>
      <c r="V10" s="906"/>
      <c r="W10" s="444" t="str">
        <f>+IFERROR(VLOOKUP(V10,[6]Fórmula!$F$1:$G$6,2,FALSE),"")</f>
        <v/>
      </c>
      <c r="X10" s="906"/>
      <c r="Y10" s="906"/>
      <c r="Z10" s="444" t="str">
        <f>+IFERROR(VLOOKUP(Y10,[6]Fórmula!$H$1:$I$6,2,FALSE),"")</f>
        <v/>
      </c>
      <c r="AA10" s="908"/>
      <c r="AB10" s="912"/>
      <c r="AC10" s="910"/>
      <c r="AD10" s="361" t="s">
        <v>1155</v>
      </c>
      <c r="AE10" s="49" t="s">
        <v>22</v>
      </c>
      <c r="AF10" s="446">
        <f t="shared" si="7"/>
        <v>0.1</v>
      </c>
      <c r="AG10" s="302" t="s">
        <v>214</v>
      </c>
      <c r="AH10" s="446">
        <f t="shared" si="8"/>
        <v>0.15</v>
      </c>
      <c r="AI10" s="446">
        <f t="shared" si="9"/>
        <v>0.25</v>
      </c>
      <c r="AJ10" s="449" t="s">
        <v>215</v>
      </c>
      <c r="AK10" s="280" t="s">
        <v>41</v>
      </c>
      <c r="AL10" s="302" t="s">
        <v>303</v>
      </c>
      <c r="AN10" s="447">
        <f t="shared" ref="AN10" si="11">+AB10-AM10</f>
        <v>0</v>
      </c>
      <c r="AO10" s="273" t="str">
        <f t="shared" si="10"/>
        <v>Bajo</v>
      </c>
      <c r="AP10" s="909"/>
      <c r="AQ10" s="83"/>
      <c r="AR10" s="83" t="s">
        <v>647</v>
      </c>
    </row>
    <row r="11" spans="1:47" s="571" customFormat="1" ht="409.5">
      <c r="A11" s="556" t="s">
        <v>51</v>
      </c>
      <c r="B11" s="29" t="s">
        <v>1180</v>
      </c>
      <c r="C11" s="29" t="s">
        <v>58</v>
      </c>
      <c r="D11" s="29" t="s">
        <v>79</v>
      </c>
      <c r="E11" s="29" t="s">
        <v>80</v>
      </c>
      <c r="F11" s="40" t="s">
        <v>1177</v>
      </c>
      <c r="G11" s="181" t="s">
        <v>532</v>
      </c>
      <c r="H11" s="576" t="s">
        <v>1178</v>
      </c>
      <c r="I11" s="40" t="s">
        <v>1179</v>
      </c>
      <c r="J11" s="557" t="s">
        <v>95</v>
      </c>
      <c r="K11" s="558">
        <v>1</v>
      </c>
      <c r="L11" s="559">
        <f>IF(J11="Diaria",+(K11/360),IF(J11="Mensual",+(K11/12),IF(J11="Bimestral",+(K11/6),IF(J11="Trimestral",+(K11/4),IF(J11="Semestral",+(K11/2),IF(J11="Anual",+(K11/1),""))))))</f>
        <v>0.5</v>
      </c>
      <c r="M11" s="558" t="s">
        <v>47</v>
      </c>
      <c r="N11" s="542">
        <f t="shared" si="1"/>
        <v>0.4</v>
      </c>
      <c r="O11" s="560" t="s">
        <v>76</v>
      </c>
      <c r="P11" s="542" t="str">
        <f t="shared" si="2"/>
        <v/>
      </c>
      <c r="Q11" s="558" t="s">
        <v>73</v>
      </c>
      <c r="R11" s="542">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61" t="s">
        <v>60</v>
      </c>
      <c r="T11" s="561" t="s">
        <v>73</v>
      </c>
      <c r="U11" s="562">
        <f>+MAX(N11,P11,R11)</f>
        <v>0.4</v>
      </c>
      <c r="V11" s="563" t="str">
        <f>IF(L11&lt;=20%,"Muy baja",IF(L11&lt;=40%,"Baja",IF(L11&lt;=60%,"Media",IF(L11&lt;=80%,"Alta",IF(L11&lt;=100%,"Muy alta",IF(L11&gt;=100%,"Muy alta",""))))))</f>
        <v>Media</v>
      </c>
      <c r="W11" s="564">
        <f>+IFERROR(VLOOKUP(V11,[3]Fórmula!$F$1:$G$6,2,FALSE),"")</f>
        <v>0.6</v>
      </c>
      <c r="X11" s="565" t="s">
        <v>56</v>
      </c>
      <c r="Y11" s="564">
        <f>+IFERROR(VLOOKUP(X11,[3]Fórmula!$H$1:$I$6,2,FALSE),"")</f>
        <v>0.6</v>
      </c>
      <c r="Z11" s="565" t="str">
        <f>+IFERROR(VLOOKUP(V11&amp;X11,[3]Fórmula!$C$2:$D$26,2,FALSE),"")</f>
        <v>Moderado</v>
      </c>
      <c r="AA11" s="566">
        <f>IF(Z11="Bajo",25%,IF(Z11="Moderado",50%,IF(Z11="Alto",75%,IF(Z11="Extremo",100%,""))))</f>
        <v>0.5</v>
      </c>
      <c r="AB11" s="567"/>
      <c r="AC11" s="557" t="s">
        <v>1224</v>
      </c>
      <c r="AD11" s="40" t="s">
        <v>57</v>
      </c>
      <c r="AE11" s="543">
        <f t="shared" ref="AE11" si="12">IF(AD11="Preventivo",25%,IF(AD11="Detectivo",15%,IF(AD11="Correctivo",10%,"")))</f>
        <v>0.25</v>
      </c>
      <c r="AF11" s="40" t="s">
        <v>214</v>
      </c>
      <c r="AG11" s="543">
        <f t="shared" ref="AG11" si="13">IF(AF11="Manual",15%,IF(AF11="Automático",25%,""))</f>
        <v>0.15</v>
      </c>
      <c r="AH11" s="543">
        <f t="shared" ref="AH11" si="14">+AG11+AE11</f>
        <v>0.4</v>
      </c>
      <c r="AI11" s="40" t="s">
        <v>215</v>
      </c>
      <c r="AJ11" s="40" t="s">
        <v>24</v>
      </c>
      <c r="AK11" s="40" t="s">
        <v>1225</v>
      </c>
      <c r="AL11" s="29">
        <f>+AA11*AH11</f>
        <v>0.2</v>
      </c>
      <c r="AM11" s="568">
        <f>+AA11-AL11</f>
        <v>0.3</v>
      </c>
      <c r="AN11" s="569" t="str">
        <f>IF(AM11&lt;=25%,"Bajo",IF(AM11&lt;=50%,"Moderado",IF(AM11&lt;=75%,"Alto",IF(AM11&gt;75%,"Extremo",""))))</f>
        <v>Moderado</v>
      </c>
      <c r="AO11" s="570" t="s">
        <v>59</v>
      </c>
      <c r="AP11" s="181"/>
      <c r="AQ11" s="46"/>
      <c r="AR11" s="572"/>
    </row>
    <row r="12" spans="1:47" ht="290.25" customHeight="1">
      <c r="A12" s="591" t="s">
        <v>216</v>
      </c>
      <c r="B12" s="346" t="s">
        <v>29</v>
      </c>
      <c r="C12" s="346" t="s">
        <v>92</v>
      </c>
      <c r="D12" s="346" t="s">
        <v>79</v>
      </c>
      <c r="E12" s="346" t="s">
        <v>36</v>
      </c>
      <c r="F12" s="348" t="s">
        <v>1252</v>
      </c>
      <c r="G12" s="346" t="s">
        <v>1214</v>
      </c>
      <c r="H12" s="592" t="s">
        <v>824</v>
      </c>
      <c r="I12" s="348" t="s">
        <v>825</v>
      </c>
      <c r="J12" s="346" t="s">
        <v>66</v>
      </c>
      <c r="K12" s="346">
        <v>1</v>
      </c>
      <c r="L12" s="587">
        <f>IF(J12="Diaria",+(K12/360),IF(J12="Mensual",+(K12/12),IF(J12="Bimestral",+(K12/6),IF(J12="Trimestral",+(K12/4),IF(J12="Semestral",+(K12/2),IF(J12="Anual",+(K12/1),""))))))</f>
        <v>8.3333333333333329E-2</v>
      </c>
      <c r="M12" s="346" t="s">
        <v>73</v>
      </c>
      <c r="N12" s="346">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346" t="s">
        <v>31</v>
      </c>
      <c r="P12" s="346">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346" t="s">
        <v>73</v>
      </c>
      <c r="R12" s="346">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586" t="s">
        <v>60</v>
      </c>
      <c r="T12" s="586" t="s">
        <v>45</v>
      </c>
      <c r="U12" s="586">
        <f>+MAX(N12,P12,R12)</f>
        <v>0.2</v>
      </c>
      <c r="V12" s="588" t="str">
        <f>IF(L12&lt;=20%,"Muy baja",IF(L12&lt;=40%,"Baja",IF(L12&lt;=60%,"Media",IF(L12&lt;=80%,"Alta",IF(L12&lt;=100%,"Muy alta",IF(L12&gt;=100%,"Muy alta",""))))))</f>
        <v>Muy baja</v>
      </c>
      <c r="W12" s="590">
        <f>+IFERROR(VLOOKUP(V12,Fórmula!$F$1:$G$6,2,FALSE),"")</f>
        <v>0.2</v>
      </c>
      <c r="X12" s="588" t="str">
        <f>IF(U12=20%,"Leve",IF(U12=40%,"Menor",IF(U12=60%,"Moderado",IF(U12=80%,"Mayor",IF(U12=100%,"Catastrófico","")))))</f>
        <v>Leve</v>
      </c>
      <c r="Y12" s="590">
        <f>+IFERROR(VLOOKUP(X12,Fórmula!$H$1:$I$6,2,FALSE),"")</f>
        <v>0.2</v>
      </c>
      <c r="Z12" s="350" t="str">
        <f>+IFERROR(VLOOKUP(V12&amp;X12,Fórmula!$C$2:$D$26,2,FALSE),"")</f>
        <v>Bajo</v>
      </c>
      <c r="AA12" s="594">
        <f>IF(Z12="Bajo",25%,IF(Z12="Moderado",50%,IF(Z12="Alto",75%,IF(Z12="Extremo",100%,""))))</f>
        <v>0.25</v>
      </c>
      <c r="AB12" s="593" t="s">
        <v>826</v>
      </c>
      <c r="AC12" s="400" t="s">
        <v>1254</v>
      </c>
      <c r="AD12" s="71" t="s">
        <v>57</v>
      </c>
      <c r="AE12" s="72">
        <f>IF(AD12="Preventivo",25%,IF(AD12="Detectivo",15%,IF(AD12="Correctivo",10%,"")))</f>
        <v>0.25</v>
      </c>
      <c r="AF12" s="348" t="s">
        <v>729</v>
      </c>
      <c r="AG12" s="72">
        <f>IF(AF12="Manual",15%,IF(AF12="Automático",25%,""))</f>
        <v>0.25</v>
      </c>
      <c r="AH12" s="72">
        <f>+AG12+AE12</f>
        <v>0.5</v>
      </c>
      <c r="AI12" s="346" t="s">
        <v>24</v>
      </c>
      <c r="AJ12" s="40" t="s">
        <v>215</v>
      </c>
      <c r="AK12" s="348" t="s">
        <v>827</v>
      </c>
      <c r="AL12" s="350" t="e">
        <f>+IF(B12="Corrupción","Moderado",IF(#REF!&lt;=25%,"Bajo",IF(#REF!&lt;=50%,"Moderado",IF(#REF!&lt;=75%,"Alto",IF(#REF!&gt;75%,"Extremo","")))))</f>
        <v>#REF!</v>
      </c>
      <c r="AM12" s="382" t="s">
        <v>168</v>
      </c>
      <c r="AN12" s="382" t="s">
        <v>168</v>
      </c>
      <c r="AO12" s="589" t="s">
        <v>59</v>
      </c>
      <c r="AP12" s="589"/>
      <c r="AQ12" s="291"/>
      <c r="AR12" s="36"/>
      <c r="AS12" s="36"/>
      <c r="AT12" s="294"/>
      <c r="AU12" s="34"/>
    </row>
  </sheetData>
  <sheetProtection formatCells="0" formatColumns="0" formatRows="0"/>
  <mergeCells count="71">
    <mergeCell ref="Y9:Y10"/>
    <mergeCell ref="AA9:AA10"/>
    <mergeCell ref="AP9:AP10"/>
    <mergeCell ref="S9:S10"/>
    <mergeCell ref="T9:T10"/>
    <mergeCell ref="V9:V10"/>
    <mergeCell ref="X9:X10"/>
    <mergeCell ref="AC9:AC10"/>
    <mergeCell ref="AB9:AB10"/>
    <mergeCell ref="T5:T7"/>
    <mergeCell ref="A9:A10"/>
    <mergeCell ref="B9:B10"/>
    <mergeCell ref="C9:C10"/>
    <mergeCell ref="D9:D10"/>
    <mergeCell ref="E9:E10"/>
    <mergeCell ref="F9:F10"/>
    <mergeCell ref="G9:G10"/>
    <mergeCell ref="H9:H10"/>
    <mergeCell ref="I9:I10"/>
    <mergeCell ref="J9:J10"/>
    <mergeCell ref="K9:K10"/>
    <mergeCell ref="L9:L10"/>
    <mergeCell ref="M9:M10"/>
    <mergeCell ref="O9:O10"/>
    <mergeCell ref="Q9:Q10"/>
    <mergeCell ref="M5:M7"/>
    <mergeCell ref="I5:I7"/>
    <mergeCell ref="J5:J7"/>
    <mergeCell ref="R5:R7"/>
    <mergeCell ref="S5:S7"/>
    <mergeCell ref="Q5:Q7"/>
    <mergeCell ref="N5:N7"/>
    <mergeCell ref="O5:O7"/>
    <mergeCell ref="P5:P7"/>
    <mergeCell ref="A5:A7"/>
    <mergeCell ref="B5:B7"/>
    <mergeCell ref="C5:C7"/>
    <mergeCell ref="D5:D7"/>
    <mergeCell ref="E5:E7"/>
    <mergeCell ref="F5:F7"/>
    <mergeCell ref="G5:G7"/>
    <mergeCell ref="H5:H7"/>
    <mergeCell ref="AO5:AO7"/>
    <mergeCell ref="AP5:AP7"/>
    <mergeCell ref="V5:V7"/>
    <mergeCell ref="W5:W7"/>
    <mergeCell ref="Y5:Y7"/>
    <mergeCell ref="AC5:AC7"/>
    <mergeCell ref="Z5:Z7"/>
    <mergeCell ref="X5:X7"/>
    <mergeCell ref="AB5:AB7"/>
    <mergeCell ref="AA5:AA7"/>
    <mergeCell ref="U5:U7"/>
    <mergeCell ref="K5:K7"/>
    <mergeCell ref="L5:L7"/>
    <mergeCell ref="A1:AR1"/>
    <mergeCell ref="A2:T3"/>
    <mergeCell ref="U2:AB3"/>
    <mergeCell ref="AC2:AK2"/>
    <mergeCell ref="AM2:AO2"/>
    <mergeCell ref="AP2:AR2"/>
    <mergeCell ref="AD3:AG3"/>
    <mergeCell ref="AH3:AH4"/>
    <mergeCell ref="AI3:AK3"/>
    <mergeCell ref="AL3:AN4"/>
    <mergeCell ref="G4:H4"/>
    <mergeCell ref="AJ4:AK4"/>
    <mergeCell ref="AO3:AO4"/>
    <mergeCell ref="AP3:AQ4"/>
    <mergeCell ref="AR3:AR4"/>
    <mergeCell ref="AC3:AC4"/>
  </mergeCells>
  <conditionalFormatting sqref="AI11">
    <cfRule type="containsText" dxfId="853" priority="18" operator="containsText" text="BAJA">
      <formula>NOT(ISERROR(SEARCH("BAJA",AI11)))</formula>
    </cfRule>
    <cfRule type="containsText" dxfId="852" priority="19" operator="containsText" text="MEDIA">
      <formula>NOT(ISERROR(SEARCH("MEDIA",AI11)))</formula>
    </cfRule>
    <cfRule type="containsText" dxfId="851" priority="20" operator="containsText" text="ALTA">
      <formula>NOT(ISERROR(SEARCH("ALTA",AI11)))</formula>
    </cfRule>
  </conditionalFormatting>
  <conditionalFormatting sqref="AJ9:AJ10">
    <cfRule type="containsText" dxfId="850" priority="44" operator="containsText" text="BAJA">
      <formula>NOT(ISERROR(SEARCH("BAJA",AJ9)))</formula>
    </cfRule>
    <cfRule type="containsText" dxfId="849" priority="45" operator="containsText" text="MEDIA">
      <formula>NOT(ISERROR(SEARCH("MEDIA",AJ9)))</formula>
    </cfRule>
    <cfRule type="containsText" dxfId="848" priority="46" operator="containsText" text="ALTA">
      <formula>NOT(ISERROR(SEARCH("ALTA",AJ9)))</formula>
    </cfRule>
  </conditionalFormatting>
  <conditionalFormatting sqref="AJ12">
    <cfRule type="containsText" dxfId="847" priority="8" operator="containsText" text="BAJA">
      <formula>NOT(ISERROR(SEARCH("BAJA",AJ12)))</formula>
    </cfRule>
    <cfRule type="containsText" dxfId="846" priority="9" operator="containsText" text="MEDIA">
      <formula>NOT(ISERROR(SEARCH("MEDIA",AJ12)))</formula>
    </cfRule>
    <cfRule type="containsText" dxfId="845" priority="10" operator="containsText" text="ALTA">
      <formula>NOT(ISERROR(SEARCH("ALTA",AJ12)))</formula>
    </cfRule>
  </conditionalFormatting>
  <conditionalFormatting sqref="AL11:AM11">
    <cfRule type="cellIs" dxfId="844" priority="21" operator="greaterThan">
      <formula>75%</formula>
    </cfRule>
    <cfRule type="cellIs" dxfId="843" priority="22" operator="between">
      <formula>51%</formula>
      <formula>75%</formula>
    </cfRule>
    <cfRule type="cellIs" dxfId="842" priority="23" operator="between">
      <formula>26%</formula>
      <formula>50%</formula>
    </cfRule>
    <cfRule type="cellIs" dxfId="841" priority="24" operator="between">
      <formula>0%</formula>
      <formula>25%</formula>
    </cfRule>
    <cfRule type="containsText" dxfId="840" priority="25" operator="containsText" text="BAJA">
      <formula>NOT(ISERROR(SEARCH("BAJA",AL11)))</formula>
    </cfRule>
    <cfRule type="containsText" dxfId="839" priority="26" operator="containsText" text="MEDIA">
      <formula>NOT(ISERROR(SEARCH("MEDIA",AL11)))</formula>
    </cfRule>
    <cfRule type="containsText" dxfId="838" priority="27" operator="containsText" text="ALTA">
      <formula>NOT(ISERROR(SEARCH("ALTA",AL11)))</formula>
    </cfRule>
  </conditionalFormatting>
  <conditionalFormatting sqref="AN9:AN10">
    <cfRule type="containsText" dxfId="837" priority="28" operator="containsText" text="BAJA">
      <formula>NOT(ISERROR(SEARCH("BAJA",AN9)))</formula>
    </cfRule>
    <cfRule type="containsText" dxfId="836" priority="29" operator="containsText" text="MEDIA">
      <formula>NOT(ISERROR(SEARCH("MEDIA",AN9)))</formula>
    </cfRule>
    <cfRule type="containsText" dxfId="835" priority="30" operator="containsText" text="ALTA">
      <formula>NOT(ISERROR(SEARCH("ALTA",AN9)))</formula>
    </cfRule>
    <cfRule type="cellIs" dxfId="834" priority="31" operator="greaterThan">
      <formula>75%</formula>
    </cfRule>
    <cfRule type="cellIs" dxfId="833" priority="32" operator="between">
      <formula>51%</formula>
      <formula>75%</formula>
    </cfRule>
    <cfRule type="cellIs" dxfId="832" priority="33" operator="between">
      <formula>26%</formula>
      <formula>50%</formula>
    </cfRule>
    <cfRule type="cellIs" dxfId="831" priority="34" operator="between">
      <formula>0%</formula>
      <formula>25%</formula>
    </cfRule>
  </conditionalFormatting>
  <dataValidations count="17">
    <dataValidation type="list" allowBlank="1" showInputMessage="1" showErrorMessage="1" sqref="AE9:AE10">
      <formula1>INDIRECT("CONT[CONTROL]")</formula1>
    </dataValidation>
    <dataValidation type="list" allowBlank="1" showInputMessage="1" showErrorMessage="1" sqref="AJ9:AJ10">
      <formula1>INDIRECT("CONF[CONFIABLE]")</formula1>
    </dataValidation>
    <dataValidation type="list" allowBlank="1" showInputMessage="1" showErrorMessage="1" sqref="AG9:AG10">
      <formula1>INDIRECT("IMPL[IMPLEMENTACION]")</formula1>
    </dataValidation>
    <dataValidation type="list" allowBlank="1" showInputMessage="1" showErrorMessage="1" sqref="T9">
      <formula1>INDIRECT("CRIT[CRITERIO]")</formula1>
    </dataValidation>
    <dataValidation type="list" allowBlank="1" showInputMessage="1" showErrorMessage="1" sqref="S9">
      <formula1>INDIRECT("ACTI[ACTIVO]")</formula1>
    </dataValidation>
    <dataValidation type="list" allowBlank="1" showInputMessage="1" showErrorMessage="1" sqref="Q9">
      <formula1>INDIRECT("OPER[OPER]")</formula1>
    </dataValidation>
    <dataValidation type="list" allowBlank="1" showInputMessage="1" showErrorMessage="1" sqref="O9">
      <formula1>INDIRECT("REPU[REPUT]")</formula1>
    </dataValidation>
    <dataValidation type="list" allowBlank="1" showInputMessage="1" showErrorMessage="1" sqref="M9">
      <formula1>INDIRECT("ECON[ECONO]")</formula1>
    </dataValidation>
    <dataValidation type="list" allowBlank="1" showInputMessage="1" showErrorMessage="1" sqref="J9">
      <formula1>INDIRECT("PERI[PERIODICIDAD]")</formula1>
    </dataValidation>
    <dataValidation type="list" allowBlank="1" showInputMessage="1" showErrorMessage="1" sqref="E9">
      <formula1>INDIRECT("CLAS[CLASIFICACION]")</formula1>
    </dataValidation>
    <dataValidation type="list" allowBlank="1" showInputMessage="1" showErrorMessage="1" sqref="D9">
      <formula1>INDIRECT("FACT[FACTOR]")</formula1>
    </dataValidation>
    <dataValidation type="list" allowBlank="1" showInputMessage="1" showErrorMessage="1" sqref="B9">
      <formula1>INDIRECT("PROC[PROCESOS]")</formula1>
    </dataValidation>
    <dataValidation type="list" allowBlank="1" showInputMessage="1" showErrorMessage="1" sqref="AK9:AK10">
      <formula1>INDIRECT("DOCU[DOCUMENTADO]")</formula1>
    </dataValidation>
    <dataValidation type="list" allowBlank="1" showInputMessage="1" showErrorMessage="1" sqref="AP9">
      <formula1>INDIRECT("TRAT[TRATAMIENTO]")</formula1>
    </dataValidation>
    <dataValidation type="list" allowBlank="1" showInputMessage="1" showErrorMessage="1" sqref="A9 A11:A12">
      <formula1>"SI,NO"</formula1>
    </dataValidation>
    <dataValidation type="list" allowBlank="1" showInputMessage="1" showErrorMessage="1" sqref="AF11:AF12">
      <formula1>"Manual,Automático"</formula1>
    </dataValidation>
    <dataValidation type="list" allowBlank="1" showInputMessage="1" showErrorMessage="1" sqref="AI11 AJ12">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Listas!$G$2:$G$13</xm:f>
          </x14:formula1>
          <xm:sqref>C9:C10</xm:sqref>
        </x14:dataValidation>
        <x14:dataValidation type="list" allowBlank="1" showInputMessage="1" showErrorMessage="1">
          <x14:formula1>
            <xm:f>Listas!$K$2:$K$5</xm:f>
          </x14:formula1>
          <xm:sqref>S12</xm:sqref>
        </x14:dataValidation>
        <x14:dataValidation type="list" allowBlank="1" showInputMessage="1" showErrorMessage="1">
          <x14:formula1>
            <xm:f>Listas!$M$2:$M$15</xm:f>
          </x14:formula1>
          <xm:sqref>B12</xm:sqref>
        </x14:dataValidation>
        <x14:dataValidation type="list" allowBlank="1" showInputMessage="1" showErrorMessage="1">
          <x14:formula1>
            <xm:f>Listas!$L$2:$L$5</xm:f>
          </x14:formula1>
          <xm:sqref>T12</xm:sqref>
        </x14:dataValidation>
        <x14:dataValidation type="list" allowBlank="1" showInputMessage="1" showErrorMessage="1">
          <x14:formula1>
            <xm:f>Listas!$G$2:$G$11</xm:f>
          </x14:formula1>
          <xm:sqref>C12</xm:sqref>
        </x14:dataValidation>
        <x14:dataValidation type="list" allowBlank="1" showInputMessage="1" showErrorMessage="1">
          <x14:formula1>
            <xm:f>Listas!$B$2:$B$7</xm:f>
          </x14:formula1>
          <xm:sqref>D12</xm:sqref>
        </x14:dataValidation>
        <x14:dataValidation type="list" allowBlank="1" showInputMessage="1" showErrorMessage="1">
          <x14:formula1>
            <xm:f>Listas!$H$2:$H$3</xm:f>
          </x14:formula1>
          <xm:sqref>AI12</xm:sqref>
        </x14:dataValidation>
        <x14:dataValidation type="list" allowBlank="1" showInputMessage="1" showErrorMessage="1">
          <x14:formula1>
            <xm:f>Listas!$C$2:$C$8</xm:f>
          </x14:formula1>
          <xm:sqref>E12</xm:sqref>
        </x14:dataValidation>
        <x14:dataValidation type="list" allowBlank="1" showInputMessage="1" showErrorMessage="1">
          <x14:formula1>
            <xm:f>Listas!$F$2:$F$4</xm:f>
          </x14:formula1>
          <xm:sqref>AD12</xm:sqref>
        </x14:dataValidation>
        <x14:dataValidation type="list" allowBlank="1" showInputMessage="1" showErrorMessage="1">
          <x14:formula1>
            <xm:f>Listas!$Q$2:$Q$8</xm:f>
          </x14:formula1>
          <xm:sqref>J12</xm:sqref>
        </x14:dataValidation>
        <x14:dataValidation type="list" allowBlank="1" showInputMessage="1" showErrorMessage="1">
          <x14:formula1>
            <xm:f>Listas!$P$2:$P$7</xm:f>
          </x14:formula1>
          <xm:sqref>Q12</xm:sqref>
        </x14:dataValidation>
        <x14:dataValidation type="list" allowBlank="1" showInputMessage="1" showErrorMessage="1">
          <x14:formula1>
            <xm:f>Listas!$O$2:$O$7</xm:f>
          </x14:formula1>
          <xm:sqref>O12</xm:sqref>
        </x14:dataValidation>
        <x14:dataValidation type="list" allowBlank="1" showInputMessage="1" showErrorMessage="1">
          <x14:formula1>
            <xm:f>Listas!$N$2:$N$7</xm:f>
          </x14:formula1>
          <xm:sqref>M12</xm:sqref>
        </x14:dataValidation>
        <x14:dataValidation type="list" allowBlank="1" showInputMessage="1" showErrorMessage="1">
          <x14:formula1>
            <xm:f>Listas!$J$2:$J$6</xm:f>
          </x14:formula1>
          <xm:sqref>AO12:AP12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V17"/>
  <sheetViews>
    <sheetView topLeftCell="K1" zoomScale="80" zoomScaleNormal="70" workbookViewId="0">
      <pane ySplit="3" topLeftCell="A15" activePane="bottomLeft" state="frozen"/>
      <selection activeCell="G4" sqref="G4:G13"/>
      <selection pane="bottomLeft" activeCell="Z15" sqref="Z15"/>
    </sheetView>
  </sheetViews>
  <sheetFormatPr baseColWidth="10" defaultColWidth="11.42578125" defaultRowHeight="15" customHeight="1"/>
  <cols>
    <col min="1" max="1" width="14.140625" style="218" customWidth="1"/>
    <col min="2" max="2" width="14" style="224" customWidth="1"/>
    <col min="3" max="3" width="17.28515625" style="224" customWidth="1"/>
    <col min="4" max="4" width="19.42578125" style="224" customWidth="1"/>
    <col min="5" max="5" width="19.5703125" style="224" customWidth="1"/>
    <col min="6" max="6" width="59.7109375" style="219" customWidth="1"/>
    <col min="7" max="7" width="9.7109375" style="219" customWidth="1"/>
    <col min="8" max="8" width="45.42578125" style="219" customWidth="1"/>
    <col min="9" max="9" width="44.28515625" style="219" customWidth="1"/>
    <col min="10" max="10" width="17" style="219" customWidth="1"/>
    <col min="11" max="11" width="16.7109375" style="219" customWidth="1"/>
    <col min="12" max="12" width="19.28515625" style="219" customWidth="1"/>
    <col min="13" max="13" width="35" style="219" customWidth="1"/>
    <col min="14" max="14" width="3.42578125" style="2" hidden="1" customWidth="1"/>
    <col min="15" max="15" width="36.28515625" style="219" customWidth="1"/>
    <col min="16" max="16" width="3" style="2" hidden="1" customWidth="1"/>
    <col min="17" max="17" width="32.42578125" style="219" customWidth="1"/>
    <col min="18" max="18" width="3.42578125" style="2" hidden="1" customWidth="1"/>
    <col min="19" max="19" width="20" style="219" customWidth="1"/>
    <col min="20" max="20" width="21.85546875" style="219" customWidth="1"/>
    <col min="21" max="21" width="21.85546875" style="2" hidden="1" customWidth="1"/>
    <col min="22" max="22" width="15" style="219" customWidth="1"/>
    <col min="23" max="23" width="5.7109375" style="21" hidden="1" customWidth="1"/>
    <col min="24" max="24" width="13.7109375" style="219" customWidth="1"/>
    <col min="25" max="25" width="5.7109375" style="21" hidden="1" customWidth="1"/>
    <col min="26" max="26" width="16.85546875" style="219" bestFit="1" customWidth="1"/>
    <col min="27" max="27" width="5.42578125" style="2" hidden="1" customWidth="1"/>
    <col min="28" max="28" width="42.140625" style="219" customWidth="1"/>
    <col min="29" max="29" width="70.42578125" style="219" customWidth="1"/>
    <col min="30" max="30" width="12.7109375" style="219" customWidth="1"/>
    <col min="31" max="31" width="8.42578125" style="225" customWidth="1"/>
    <col min="32" max="32" width="20.28515625" style="225" customWidth="1"/>
    <col min="33" max="33" width="9" style="225" customWidth="1"/>
    <col min="34" max="34" width="14.140625" style="225" customWidth="1"/>
    <col min="35" max="35" width="16.42578125" style="219" customWidth="1"/>
    <col min="36" max="36" width="14.7109375" style="224" customWidth="1"/>
    <col min="37" max="37" width="36.5703125" style="219" customWidth="1"/>
    <col min="38" max="38" width="13.7109375" style="2" hidden="1" customWidth="1"/>
    <col min="39" max="39" width="13.7109375" style="24" hidden="1" customWidth="1"/>
    <col min="40" max="40" width="13.7109375" style="219" customWidth="1"/>
    <col min="41" max="41" width="18.28515625" style="219" customWidth="1"/>
    <col min="42" max="42" width="2.28515625" style="222" customWidth="1"/>
    <col min="43" max="43" width="49.28515625" style="222" customWidth="1"/>
    <col min="44" max="44" width="20.28515625" style="221" customWidth="1"/>
    <col min="45" max="45" width="9.5703125" style="218" bestFit="1" customWidth="1"/>
    <col min="46" max="194" width="11.42578125" style="218"/>
    <col min="195" max="195" width="21.85546875" style="218" customWidth="1"/>
    <col min="196" max="196" width="13.85546875" style="218" customWidth="1"/>
    <col min="197" max="197" width="38.7109375" style="218" customWidth="1"/>
    <col min="198" max="198" width="3" style="218" bestFit="1" customWidth="1"/>
    <col min="199" max="199" width="32.28515625" style="218" customWidth="1"/>
    <col min="200" max="200" width="46.28515625" style="218" customWidth="1"/>
    <col min="201" max="201" width="19" style="218" customWidth="1"/>
    <col min="202" max="202" width="0" style="1" hidden="1" customWidth="1"/>
    <col min="203" max="203" width="17.7109375" style="218" customWidth="1"/>
    <col min="204" max="204" width="0" style="1" hidden="1" customWidth="1"/>
    <col min="205" max="205" width="22.28515625" style="218" customWidth="1"/>
    <col min="206" max="206" width="5.28515625" style="218" customWidth="1"/>
    <col min="207" max="207" width="36.28515625" style="218" customWidth="1"/>
    <col min="208" max="208" width="5.7109375" style="218" customWidth="1"/>
    <col min="209" max="209" width="0" style="1" hidden="1" customWidth="1"/>
    <col min="210" max="210" width="20.7109375" style="218" customWidth="1"/>
    <col min="211" max="211" width="4.85546875" style="218" customWidth="1"/>
    <col min="212" max="212" width="0" style="1" hidden="1" customWidth="1"/>
    <col min="213" max="213" width="24.7109375" style="218" customWidth="1"/>
    <col min="214" max="214" width="12.28515625" style="218" customWidth="1"/>
    <col min="215" max="215" width="0" style="1" hidden="1" customWidth="1"/>
    <col min="216" max="216" width="3.42578125" style="218" customWidth="1"/>
    <col min="217" max="217" width="0" style="1" hidden="1" customWidth="1"/>
    <col min="218" max="218" width="17.7109375" style="218" customWidth="1"/>
    <col min="219" max="219" width="3.42578125" style="218" customWidth="1"/>
    <col min="220" max="220" width="0" style="1" hidden="1" customWidth="1"/>
    <col min="221" max="221" width="23.7109375" style="218" customWidth="1"/>
    <col min="222" max="222" width="10" style="218" customWidth="1"/>
    <col min="223" max="223" width="0" style="1" hidden="1" customWidth="1"/>
    <col min="224" max="225" width="14.7109375" style="218" customWidth="1"/>
    <col min="226" max="226" width="12.85546875" style="218" customWidth="1"/>
    <col min="227" max="227" width="3.28515625" style="218" customWidth="1"/>
    <col min="228" max="228" width="30.28515625" style="218" customWidth="1"/>
    <col min="229" max="229" width="5" style="218" customWidth="1"/>
    <col min="230" max="230" width="0" style="1" hidden="1" customWidth="1"/>
    <col min="231" max="231" width="14.28515625" style="218" customWidth="1"/>
    <col min="232" max="232" width="5.7109375" style="218" customWidth="1"/>
    <col min="233" max="233" width="0" style="1" hidden="1" customWidth="1"/>
    <col min="234" max="234" width="17.28515625" style="218" customWidth="1"/>
    <col min="235" max="235" width="12.7109375" style="218" customWidth="1"/>
    <col min="236" max="236" width="0" style="1" hidden="1" customWidth="1"/>
    <col min="237" max="237" width="5.28515625" style="218" customWidth="1"/>
    <col min="238" max="238" width="0" style="1" hidden="1" customWidth="1"/>
    <col min="239" max="239" width="17" style="218" customWidth="1"/>
    <col min="240" max="240" width="6.28515625" style="218" customWidth="1"/>
    <col min="241" max="241" width="0" style="1" hidden="1" customWidth="1"/>
    <col min="242" max="242" width="14.28515625" style="218" customWidth="1"/>
    <col min="243" max="243" width="7.5703125" style="218" customWidth="1"/>
    <col min="244" max="244" width="0" style="1" hidden="1" customWidth="1"/>
    <col min="245" max="246" width="14.28515625" style="218" customWidth="1"/>
    <col min="247" max="247" width="20.85546875" style="218" customWidth="1"/>
    <col min="248" max="248" width="14.42578125" style="218" customWidth="1"/>
    <col min="249" max="249" width="15" style="218" customWidth="1"/>
    <col min="250" max="250" width="2.7109375" style="218" customWidth="1"/>
    <col min="251" max="251" width="11.7109375" style="218" customWidth="1"/>
    <col min="252" max="252" width="11.5703125" style="218" customWidth="1"/>
    <col min="253" max="253" width="2.28515625" style="218" customWidth="1"/>
    <col min="254" max="254" width="41" style="218" customWidth="1"/>
    <col min="255" max="255" width="14.28515625" style="218" customWidth="1"/>
    <col min="256" max="257" width="11.5703125" style="218" customWidth="1"/>
    <col min="258" max="258" width="21.85546875" style="218" customWidth="1"/>
    <col min="259" max="450" width="11.42578125" style="218"/>
    <col min="451" max="451" width="21.85546875" style="218" customWidth="1"/>
    <col min="452" max="452" width="13.85546875" style="218" customWidth="1"/>
    <col min="453" max="453" width="38.7109375" style="218" customWidth="1"/>
    <col min="454" max="454" width="3" style="218" bestFit="1" customWidth="1"/>
    <col min="455" max="455" width="32.28515625" style="218" customWidth="1"/>
    <col min="456" max="456" width="46.28515625" style="218" customWidth="1"/>
    <col min="457" max="457" width="19" style="218" customWidth="1"/>
    <col min="458" max="458" width="0" style="1" hidden="1" customWidth="1"/>
    <col min="459" max="459" width="17.7109375" style="218" customWidth="1"/>
    <col min="460" max="460" width="0" style="1" hidden="1" customWidth="1"/>
    <col min="461" max="461" width="22.28515625" style="218" customWidth="1"/>
    <col min="462" max="462" width="5.28515625" style="218" customWidth="1"/>
    <col min="463" max="463" width="36.28515625" style="218" customWidth="1"/>
    <col min="464" max="464" width="5.7109375" style="218" customWidth="1"/>
    <col min="465" max="465" width="0" style="1" hidden="1" customWidth="1"/>
    <col min="466" max="466" width="20.7109375" style="218" customWidth="1"/>
    <col min="467" max="467" width="4.85546875" style="218" customWidth="1"/>
    <col min="468" max="468" width="0" style="1" hidden="1" customWidth="1"/>
    <col min="469" max="469" width="24.7109375" style="218" customWidth="1"/>
    <col min="470" max="470" width="12.28515625" style="218" customWidth="1"/>
    <col min="471" max="471" width="0" style="1" hidden="1" customWidth="1"/>
    <col min="472" max="472" width="3.42578125" style="218" customWidth="1"/>
    <col min="473" max="473" width="0" style="1" hidden="1" customWidth="1"/>
    <col min="474" max="474" width="17.7109375" style="218" customWidth="1"/>
    <col min="475" max="475" width="3.42578125" style="218" customWidth="1"/>
    <col min="476" max="476" width="0" style="1" hidden="1" customWidth="1"/>
    <col min="477" max="477" width="23.7109375" style="218" customWidth="1"/>
    <col min="478" max="478" width="10" style="218" customWidth="1"/>
    <col min="479" max="479" width="0" style="1" hidden="1" customWidth="1"/>
    <col min="480" max="481" width="14.7109375" style="218" customWidth="1"/>
    <col min="482" max="482" width="12.85546875" style="218" customWidth="1"/>
    <col min="483" max="483" width="3.28515625" style="218" customWidth="1"/>
    <col min="484" max="484" width="30.28515625" style="218" customWidth="1"/>
    <col min="485" max="485" width="5" style="218" customWidth="1"/>
    <col min="486" max="486" width="0" style="1" hidden="1" customWidth="1"/>
    <col min="487" max="487" width="14.28515625" style="218" customWidth="1"/>
    <col min="488" max="488" width="5.7109375" style="218" customWidth="1"/>
    <col min="489" max="489" width="0" style="1" hidden="1" customWidth="1"/>
    <col min="490" max="490" width="17.28515625" style="218" customWidth="1"/>
    <col min="491" max="491" width="12.7109375" style="218" customWidth="1"/>
    <col min="492" max="492" width="0" style="1" hidden="1" customWidth="1"/>
    <col min="493" max="493" width="5.28515625" style="218" customWidth="1"/>
    <col min="494" max="494" width="0" style="1" hidden="1" customWidth="1"/>
    <col min="495" max="495" width="17" style="218" customWidth="1"/>
    <col min="496" max="496" width="6.28515625" style="218" customWidth="1"/>
    <col min="497" max="497" width="0" style="1" hidden="1" customWidth="1"/>
    <col min="498" max="498" width="14.28515625" style="218" customWidth="1"/>
    <col min="499" max="499" width="7.5703125" style="218" customWidth="1"/>
    <col min="500" max="500" width="0" style="1" hidden="1" customWidth="1"/>
    <col min="501" max="502" width="14.28515625" style="218" customWidth="1"/>
    <col min="503" max="503" width="20.85546875" style="218" customWidth="1"/>
    <col min="504" max="504" width="14.42578125" style="218" customWidth="1"/>
    <col min="505" max="505" width="15" style="218" customWidth="1"/>
    <col min="506" max="506" width="2.7109375" style="218" customWidth="1"/>
    <col min="507" max="507" width="11.7109375" style="218" customWidth="1"/>
    <col min="508" max="508" width="11.5703125" style="218" customWidth="1"/>
    <col min="509" max="509" width="2.28515625" style="218" customWidth="1"/>
    <col min="510" max="510" width="41" style="218" customWidth="1"/>
    <col min="511" max="511" width="14.28515625" style="218" customWidth="1"/>
    <col min="512" max="513" width="11.5703125" style="218" customWidth="1"/>
    <col min="514" max="514" width="21.85546875" style="218" customWidth="1"/>
    <col min="515" max="706" width="11.42578125" style="218"/>
    <col min="707" max="707" width="21.85546875" style="218" customWidth="1"/>
    <col min="708" max="708" width="13.85546875" style="218" customWidth="1"/>
    <col min="709" max="709" width="38.7109375" style="218" customWidth="1"/>
    <col min="710" max="710" width="3" style="218" bestFit="1" customWidth="1"/>
    <col min="711" max="711" width="32.28515625" style="218" customWidth="1"/>
    <col min="712" max="712" width="46.28515625" style="218" customWidth="1"/>
    <col min="713" max="713" width="19" style="218" customWidth="1"/>
    <col min="714" max="714" width="0" style="1" hidden="1" customWidth="1"/>
    <col min="715" max="715" width="17.7109375" style="218" customWidth="1"/>
    <col min="716" max="716" width="0" style="1" hidden="1" customWidth="1"/>
    <col min="717" max="717" width="22.28515625" style="218" customWidth="1"/>
    <col min="718" max="718" width="5.28515625" style="218" customWidth="1"/>
    <col min="719" max="719" width="36.28515625" style="218" customWidth="1"/>
    <col min="720" max="720" width="5.7109375" style="218" customWidth="1"/>
    <col min="721" max="721" width="0" style="1" hidden="1" customWidth="1"/>
    <col min="722" max="722" width="20.7109375" style="218" customWidth="1"/>
    <col min="723" max="723" width="4.85546875" style="218" customWidth="1"/>
    <col min="724" max="724" width="0" style="1" hidden="1" customWidth="1"/>
    <col min="725" max="725" width="24.7109375" style="218" customWidth="1"/>
    <col min="726" max="726" width="12.28515625" style="218" customWidth="1"/>
    <col min="727" max="727" width="0" style="1" hidden="1" customWidth="1"/>
    <col min="728" max="728" width="3.42578125" style="218" customWidth="1"/>
    <col min="729" max="729" width="0" style="1" hidden="1" customWidth="1"/>
    <col min="730" max="730" width="17.7109375" style="218" customWidth="1"/>
    <col min="731" max="731" width="3.42578125" style="218" customWidth="1"/>
    <col min="732" max="732" width="0" style="1" hidden="1" customWidth="1"/>
    <col min="733" max="733" width="23.7109375" style="218" customWidth="1"/>
    <col min="734" max="734" width="10" style="218" customWidth="1"/>
    <col min="735" max="735" width="0" style="1" hidden="1" customWidth="1"/>
    <col min="736" max="737" width="14.7109375" style="218" customWidth="1"/>
    <col min="738" max="738" width="12.85546875" style="218" customWidth="1"/>
    <col min="739" max="739" width="3.28515625" style="218" customWidth="1"/>
    <col min="740" max="740" width="30.28515625" style="218" customWidth="1"/>
    <col min="741" max="741" width="5" style="218" customWidth="1"/>
    <col min="742" max="742" width="0" style="1" hidden="1" customWidth="1"/>
    <col min="743" max="743" width="14.28515625" style="218" customWidth="1"/>
    <col min="744" max="744" width="5.7109375" style="218" customWidth="1"/>
    <col min="745" max="745" width="0" style="1" hidden="1" customWidth="1"/>
    <col min="746" max="746" width="17.28515625" style="218" customWidth="1"/>
    <col min="747" max="747" width="12.7109375" style="218" customWidth="1"/>
    <col min="748" max="748" width="0" style="1" hidden="1" customWidth="1"/>
    <col min="749" max="749" width="5.28515625" style="218" customWidth="1"/>
    <col min="750" max="750" width="0" style="1" hidden="1" customWidth="1"/>
    <col min="751" max="751" width="17" style="218" customWidth="1"/>
    <col min="752" max="752" width="6.28515625" style="218" customWidth="1"/>
    <col min="753" max="753" width="0" style="1" hidden="1" customWidth="1"/>
    <col min="754" max="754" width="14.28515625" style="218" customWidth="1"/>
    <col min="755" max="755" width="7.5703125" style="218" customWidth="1"/>
    <col min="756" max="756" width="0" style="1" hidden="1" customWidth="1"/>
    <col min="757" max="758" width="14.28515625" style="218" customWidth="1"/>
    <col min="759" max="759" width="20.85546875" style="218" customWidth="1"/>
    <col min="760" max="760" width="14.42578125" style="218" customWidth="1"/>
    <col min="761" max="761" width="15" style="218" customWidth="1"/>
    <col min="762" max="762" width="2.7109375" style="218" customWidth="1"/>
    <col min="763" max="763" width="11.7109375" style="218" customWidth="1"/>
    <col min="764" max="764" width="11.5703125" style="218" customWidth="1"/>
    <col min="765" max="765" width="2.28515625" style="218" customWidth="1"/>
    <col min="766" max="766" width="41" style="218" customWidth="1"/>
    <col min="767" max="767" width="14.28515625" style="218" customWidth="1"/>
    <col min="768" max="769" width="11.5703125" style="218" customWidth="1"/>
    <col min="770" max="770" width="21.85546875" style="218" customWidth="1"/>
    <col min="771" max="962" width="11.42578125" style="218"/>
    <col min="963" max="963" width="21.85546875" style="218" customWidth="1"/>
    <col min="964" max="964" width="13.85546875" style="218" customWidth="1"/>
    <col min="965" max="965" width="38.7109375" style="218" customWidth="1"/>
    <col min="966" max="966" width="3" style="218" bestFit="1" customWidth="1"/>
    <col min="967" max="967" width="32.28515625" style="218" customWidth="1"/>
    <col min="968" max="968" width="46.28515625" style="218" customWidth="1"/>
    <col min="969" max="969" width="19" style="218" customWidth="1"/>
    <col min="970" max="970" width="0" style="1" hidden="1" customWidth="1"/>
    <col min="971" max="971" width="17.7109375" style="218" customWidth="1"/>
    <col min="972" max="972" width="0" style="1" hidden="1" customWidth="1"/>
    <col min="973" max="973" width="22.28515625" style="218" customWidth="1"/>
    <col min="974" max="974" width="5.28515625" style="218" customWidth="1"/>
    <col min="975" max="975" width="36.28515625" style="218" customWidth="1"/>
    <col min="976" max="976" width="5.7109375" style="218" customWidth="1"/>
    <col min="977" max="977" width="0" style="1" hidden="1" customWidth="1"/>
    <col min="978" max="978" width="20.7109375" style="218" customWidth="1"/>
    <col min="979" max="979" width="4.85546875" style="218" customWidth="1"/>
    <col min="980" max="980" width="0" style="1" hidden="1" customWidth="1"/>
    <col min="981" max="981" width="24.7109375" style="218" customWidth="1"/>
    <col min="982" max="982" width="12.28515625" style="218" customWidth="1"/>
    <col min="983" max="983" width="0" style="1" hidden="1" customWidth="1"/>
    <col min="984" max="984" width="3.42578125" style="218" customWidth="1"/>
    <col min="985" max="985" width="0" style="1" hidden="1" customWidth="1"/>
    <col min="986" max="986" width="17.7109375" style="218" customWidth="1"/>
    <col min="987" max="987" width="3.42578125" style="218" customWidth="1"/>
    <col min="988" max="988" width="0" style="1" hidden="1" customWidth="1"/>
    <col min="989" max="989" width="23.7109375" style="218" customWidth="1"/>
    <col min="990" max="990" width="10" style="218" customWidth="1"/>
    <col min="991" max="991" width="0" style="1" hidden="1" customWidth="1"/>
    <col min="992" max="993" width="14.7109375" style="218" customWidth="1"/>
    <col min="994" max="994" width="12.85546875" style="218" customWidth="1"/>
    <col min="995" max="995" width="3.28515625" style="218" customWidth="1"/>
    <col min="996" max="996" width="30.28515625" style="218" customWidth="1"/>
    <col min="997" max="997" width="5" style="218" customWidth="1"/>
    <col min="998" max="998" width="0" style="1" hidden="1" customWidth="1"/>
    <col min="999" max="999" width="14.28515625" style="218" customWidth="1"/>
    <col min="1000" max="1000" width="5.7109375" style="218" customWidth="1"/>
    <col min="1001" max="1001" width="0" style="1" hidden="1" customWidth="1"/>
    <col min="1002" max="1002" width="17.28515625" style="218" customWidth="1"/>
    <col min="1003" max="1003" width="12.7109375" style="218" customWidth="1"/>
    <col min="1004" max="1004" width="0" style="1" hidden="1" customWidth="1"/>
    <col min="1005" max="1005" width="5.28515625" style="218" customWidth="1"/>
    <col min="1006" max="1006" width="0" style="1" hidden="1" customWidth="1"/>
    <col min="1007" max="1007" width="17" style="218" customWidth="1"/>
    <col min="1008" max="1008" width="6.28515625" style="218" customWidth="1"/>
    <col min="1009" max="1009" width="0" style="1" hidden="1" customWidth="1"/>
    <col min="1010" max="1010" width="14.28515625" style="218" customWidth="1"/>
    <col min="1011" max="1011" width="7.5703125" style="218" customWidth="1"/>
    <col min="1012" max="1012" width="0" style="1" hidden="1" customWidth="1"/>
    <col min="1013" max="1014" width="14.28515625" style="218" customWidth="1"/>
    <col min="1015" max="1015" width="20.85546875" style="218" customWidth="1"/>
    <col min="1016" max="1016" width="14.42578125" style="218" customWidth="1"/>
    <col min="1017" max="1017" width="15" style="218" customWidth="1"/>
    <col min="1018" max="1018" width="2.7109375" style="218" customWidth="1"/>
    <col min="1019" max="1019" width="11.7109375" style="218" customWidth="1"/>
    <col min="1020" max="1020" width="11.5703125" style="218" customWidth="1"/>
    <col min="1021" max="1021" width="2.28515625" style="218" customWidth="1"/>
    <col min="1022" max="1022" width="41" style="218" customWidth="1"/>
    <col min="1023" max="1023" width="14.28515625" style="218" customWidth="1"/>
    <col min="1024" max="1025" width="11.5703125" style="218" customWidth="1"/>
    <col min="1026" max="1026" width="21.85546875" style="218" customWidth="1"/>
    <col min="1027" max="1218" width="11.42578125" style="218"/>
    <col min="1219" max="1219" width="21.85546875" style="218" customWidth="1"/>
    <col min="1220" max="1220" width="13.85546875" style="218" customWidth="1"/>
    <col min="1221" max="1221" width="38.7109375" style="218" customWidth="1"/>
    <col min="1222" max="1222" width="3" style="218" bestFit="1" customWidth="1"/>
    <col min="1223" max="1223" width="32.28515625" style="218" customWidth="1"/>
    <col min="1224" max="1224" width="46.28515625" style="218" customWidth="1"/>
    <col min="1225" max="1225" width="19" style="218" customWidth="1"/>
    <col min="1226" max="1226" width="0" style="1" hidden="1" customWidth="1"/>
    <col min="1227" max="1227" width="17.7109375" style="218" customWidth="1"/>
    <col min="1228" max="1228" width="0" style="1" hidden="1" customWidth="1"/>
    <col min="1229" max="1229" width="22.28515625" style="218" customWidth="1"/>
    <col min="1230" max="1230" width="5.28515625" style="218" customWidth="1"/>
    <col min="1231" max="1231" width="36.28515625" style="218" customWidth="1"/>
    <col min="1232" max="1232" width="5.7109375" style="218" customWidth="1"/>
    <col min="1233" max="1233" width="0" style="1" hidden="1" customWidth="1"/>
    <col min="1234" max="1234" width="20.7109375" style="218" customWidth="1"/>
    <col min="1235" max="1235" width="4.85546875" style="218" customWidth="1"/>
    <col min="1236" max="1236" width="0" style="1" hidden="1" customWidth="1"/>
    <col min="1237" max="1237" width="24.7109375" style="218" customWidth="1"/>
    <col min="1238" max="1238" width="12.28515625" style="218" customWidth="1"/>
    <col min="1239" max="1239" width="0" style="1" hidden="1" customWidth="1"/>
    <col min="1240" max="1240" width="3.42578125" style="218" customWidth="1"/>
    <col min="1241" max="1241" width="0" style="1" hidden="1" customWidth="1"/>
    <col min="1242" max="1242" width="17.7109375" style="218" customWidth="1"/>
    <col min="1243" max="1243" width="3.42578125" style="218" customWidth="1"/>
    <col min="1244" max="1244" width="0" style="1" hidden="1" customWidth="1"/>
    <col min="1245" max="1245" width="23.7109375" style="218" customWidth="1"/>
    <col min="1246" max="1246" width="10" style="218" customWidth="1"/>
    <col min="1247" max="1247" width="0" style="1" hidden="1" customWidth="1"/>
    <col min="1248" max="1249" width="14.7109375" style="218" customWidth="1"/>
    <col min="1250" max="1250" width="12.85546875" style="218" customWidth="1"/>
    <col min="1251" max="1251" width="3.28515625" style="218" customWidth="1"/>
    <col min="1252" max="1252" width="30.28515625" style="218" customWidth="1"/>
    <col min="1253" max="1253" width="5" style="218" customWidth="1"/>
    <col min="1254" max="1254" width="0" style="1" hidden="1" customWidth="1"/>
    <col min="1255" max="1255" width="14.28515625" style="218" customWidth="1"/>
    <col min="1256" max="1256" width="5.7109375" style="218" customWidth="1"/>
    <col min="1257" max="1257" width="0" style="1" hidden="1" customWidth="1"/>
    <col min="1258" max="1258" width="17.28515625" style="218" customWidth="1"/>
    <col min="1259" max="1259" width="12.7109375" style="218" customWidth="1"/>
    <col min="1260" max="1260" width="0" style="1" hidden="1" customWidth="1"/>
    <col min="1261" max="1261" width="5.28515625" style="218" customWidth="1"/>
    <col min="1262" max="1262" width="0" style="1" hidden="1" customWidth="1"/>
    <col min="1263" max="1263" width="17" style="218" customWidth="1"/>
    <col min="1264" max="1264" width="6.28515625" style="218" customWidth="1"/>
    <col min="1265" max="1265" width="0" style="1" hidden="1" customWidth="1"/>
    <col min="1266" max="1266" width="14.28515625" style="218" customWidth="1"/>
    <col min="1267" max="1267" width="7.5703125" style="218" customWidth="1"/>
    <col min="1268" max="1268" width="0" style="1" hidden="1" customWidth="1"/>
    <col min="1269" max="1270" width="14.28515625" style="218" customWidth="1"/>
    <col min="1271" max="1271" width="20.85546875" style="218" customWidth="1"/>
    <col min="1272" max="1272" width="14.42578125" style="218" customWidth="1"/>
    <col min="1273" max="1273" width="15" style="218" customWidth="1"/>
    <col min="1274" max="1274" width="2.7109375" style="218" customWidth="1"/>
    <col min="1275" max="1275" width="11.7109375" style="218" customWidth="1"/>
    <col min="1276" max="1276" width="11.5703125" style="218" customWidth="1"/>
    <col min="1277" max="1277" width="2.28515625" style="218" customWidth="1"/>
    <col min="1278" max="1278" width="41" style="218" customWidth="1"/>
    <col min="1279" max="1279" width="14.28515625" style="218" customWidth="1"/>
    <col min="1280" max="1281" width="11.5703125" style="218" customWidth="1"/>
    <col min="1282" max="1282" width="21.85546875" style="218" customWidth="1"/>
    <col min="1283" max="1474" width="11.42578125" style="218"/>
    <col min="1475" max="1475" width="21.85546875" style="218" customWidth="1"/>
    <col min="1476" max="1476" width="13.85546875" style="218" customWidth="1"/>
    <col min="1477" max="1477" width="38.7109375" style="218" customWidth="1"/>
    <col min="1478" max="1478" width="3" style="218" bestFit="1" customWidth="1"/>
    <col min="1479" max="1479" width="32.28515625" style="218" customWidth="1"/>
    <col min="1480" max="1480" width="46.28515625" style="218" customWidth="1"/>
    <col min="1481" max="1481" width="19" style="218" customWidth="1"/>
    <col min="1482" max="1482" width="0" style="1" hidden="1" customWidth="1"/>
    <col min="1483" max="1483" width="17.7109375" style="218" customWidth="1"/>
    <col min="1484" max="1484" width="0" style="1" hidden="1" customWidth="1"/>
    <col min="1485" max="1485" width="22.28515625" style="218" customWidth="1"/>
    <col min="1486" max="1486" width="5.28515625" style="218" customWidth="1"/>
    <col min="1487" max="1487" width="36.28515625" style="218" customWidth="1"/>
    <col min="1488" max="1488" width="5.7109375" style="218" customWidth="1"/>
    <col min="1489" max="1489" width="0" style="1" hidden="1" customWidth="1"/>
    <col min="1490" max="1490" width="20.7109375" style="218" customWidth="1"/>
    <col min="1491" max="1491" width="4.85546875" style="218" customWidth="1"/>
    <col min="1492" max="1492" width="0" style="1" hidden="1" customWidth="1"/>
    <col min="1493" max="1493" width="24.7109375" style="218" customWidth="1"/>
    <col min="1494" max="1494" width="12.28515625" style="218" customWidth="1"/>
    <col min="1495" max="1495" width="0" style="1" hidden="1" customWidth="1"/>
    <col min="1496" max="1496" width="3.42578125" style="218" customWidth="1"/>
    <col min="1497" max="1497" width="0" style="1" hidden="1" customWidth="1"/>
    <col min="1498" max="1498" width="17.7109375" style="218" customWidth="1"/>
    <col min="1499" max="1499" width="3.42578125" style="218" customWidth="1"/>
    <col min="1500" max="1500" width="0" style="1" hidden="1" customWidth="1"/>
    <col min="1501" max="1501" width="23.7109375" style="218" customWidth="1"/>
    <col min="1502" max="1502" width="10" style="218" customWidth="1"/>
    <col min="1503" max="1503" width="0" style="1" hidden="1" customWidth="1"/>
    <col min="1504" max="1505" width="14.7109375" style="218" customWidth="1"/>
    <col min="1506" max="1506" width="12.85546875" style="218" customWidth="1"/>
    <col min="1507" max="1507" width="3.28515625" style="218" customWidth="1"/>
    <col min="1508" max="1508" width="30.28515625" style="218" customWidth="1"/>
    <col min="1509" max="1509" width="5" style="218" customWidth="1"/>
    <col min="1510" max="1510" width="0" style="1" hidden="1" customWidth="1"/>
    <col min="1511" max="1511" width="14.28515625" style="218" customWidth="1"/>
    <col min="1512" max="1512" width="5.7109375" style="218" customWidth="1"/>
    <col min="1513" max="1513" width="0" style="1" hidden="1" customWidth="1"/>
    <col min="1514" max="1514" width="17.28515625" style="218" customWidth="1"/>
    <col min="1515" max="1515" width="12.7109375" style="218" customWidth="1"/>
    <col min="1516" max="1516" width="0" style="1" hidden="1" customWidth="1"/>
    <col min="1517" max="1517" width="5.28515625" style="218" customWidth="1"/>
    <col min="1518" max="1518" width="0" style="1" hidden="1" customWidth="1"/>
    <col min="1519" max="1519" width="17" style="218" customWidth="1"/>
    <col min="1520" max="1520" width="6.28515625" style="218" customWidth="1"/>
    <col min="1521" max="1521" width="0" style="1" hidden="1" customWidth="1"/>
    <col min="1522" max="1522" width="14.28515625" style="218" customWidth="1"/>
    <col min="1523" max="1523" width="7.5703125" style="218" customWidth="1"/>
    <col min="1524" max="1524" width="0" style="1" hidden="1" customWidth="1"/>
    <col min="1525" max="1526" width="14.28515625" style="218" customWidth="1"/>
    <col min="1527" max="1527" width="20.85546875" style="218" customWidth="1"/>
    <col min="1528" max="1528" width="14.42578125" style="218" customWidth="1"/>
    <col min="1529" max="1529" width="15" style="218" customWidth="1"/>
    <col min="1530" max="1530" width="2.7109375" style="218" customWidth="1"/>
    <col min="1531" max="1531" width="11.7109375" style="218" customWidth="1"/>
    <col min="1532" max="1532" width="11.5703125" style="218" customWidth="1"/>
    <col min="1533" max="1533" width="2.28515625" style="218" customWidth="1"/>
    <col min="1534" max="1534" width="41" style="218" customWidth="1"/>
    <col min="1535" max="1535" width="14.28515625" style="218" customWidth="1"/>
    <col min="1536" max="1537" width="11.5703125" style="218" customWidth="1"/>
    <col min="1538" max="1538" width="21.85546875" style="218" customWidth="1"/>
    <col min="1539" max="1730" width="11.42578125" style="218"/>
    <col min="1731" max="1731" width="21.85546875" style="218" customWidth="1"/>
    <col min="1732" max="1732" width="13.85546875" style="218" customWidth="1"/>
    <col min="1733" max="1733" width="38.7109375" style="218" customWidth="1"/>
    <col min="1734" max="1734" width="3" style="218" bestFit="1" customWidth="1"/>
    <col min="1735" max="1735" width="32.28515625" style="218" customWidth="1"/>
    <col min="1736" max="1736" width="46.28515625" style="218" customWidth="1"/>
    <col min="1737" max="1737" width="19" style="218" customWidth="1"/>
    <col min="1738" max="1738" width="0" style="1" hidden="1" customWidth="1"/>
    <col min="1739" max="1739" width="17.7109375" style="218" customWidth="1"/>
    <col min="1740" max="1740" width="0" style="1" hidden="1" customWidth="1"/>
    <col min="1741" max="1741" width="22.28515625" style="218" customWidth="1"/>
    <col min="1742" max="1742" width="5.28515625" style="218" customWidth="1"/>
    <col min="1743" max="1743" width="36.28515625" style="218" customWidth="1"/>
    <col min="1744" max="1744" width="5.7109375" style="218" customWidth="1"/>
    <col min="1745" max="1745" width="0" style="1" hidden="1" customWidth="1"/>
    <col min="1746" max="1746" width="20.7109375" style="218" customWidth="1"/>
    <col min="1747" max="1747" width="4.85546875" style="218" customWidth="1"/>
    <col min="1748" max="1748" width="0" style="1" hidden="1" customWidth="1"/>
    <col min="1749" max="1749" width="24.7109375" style="218" customWidth="1"/>
    <col min="1750" max="1750" width="12.28515625" style="218" customWidth="1"/>
    <col min="1751" max="1751" width="0" style="1" hidden="1" customWidth="1"/>
    <col min="1752" max="1752" width="3.42578125" style="218" customWidth="1"/>
    <col min="1753" max="1753" width="0" style="1" hidden="1" customWidth="1"/>
    <col min="1754" max="1754" width="17.7109375" style="218" customWidth="1"/>
    <col min="1755" max="1755" width="3.42578125" style="218" customWidth="1"/>
    <col min="1756" max="1756" width="0" style="1" hidden="1" customWidth="1"/>
    <col min="1757" max="1757" width="23.7109375" style="218" customWidth="1"/>
    <col min="1758" max="1758" width="10" style="218" customWidth="1"/>
    <col min="1759" max="1759" width="0" style="1" hidden="1" customWidth="1"/>
    <col min="1760" max="1761" width="14.7109375" style="218" customWidth="1"/>
    <col min="1762" max="1762" width="12.85546875" style="218" customWidth="1"/>
    <col min="1763" max="1763" width="3.28515625" style="218" customWidth="1"/>
    <col min="1764" max="1764" width="30.28515625" style="218" customWidth="1"/>
    <col min="1765" max="1765" width="5" style="218" customWidth="1"/>
    <col min="1766" max="1766" width="0" style="1" hidden="1" customWidth="1"/>
    <col min="1767" max="1767" width="14.28515625" style="218" customWidth="1"/>
    <col min="1768" max="1768" width="5.7109375" style="218" customWidth="1"/>
    <col min="1769" max="1769" width="0" style="1" hidden="1" customWidth="1"/>
    <col min="1770" max="1770" width="17.28515625" style="218" customWidth="1"/>
    <col min="1771" max="1771" width="12.7109375" style="218" customWidth="1"/>
    <col min="1772" max="1772" width="0" style="1" hidden="1" customWidth="1"/>
    <col min="1773" max="1773" width="5.28515625" style="218" customWidth="1"/>
    <col min="1774" max="1774" width="0" style="1" hidden="1" customWidth="1"/>
    <col min="1775" max="1775" width="17" style="218" customWidth="1"/>
    <col min="1776" max="1776" width="6.28515625" style="218" customWidth="1"/>
    <col min="1777" max="1777" width="0" style="1" hidden="1" customWidth="1"/>
    <col min="1778" max="1778" width="14.28515625" style="218" customWidth="1"/>
    <col min="1779" max="1779" width="7.5703125" style="218" customWidth="1"/>
    <col min="1780" max="1780" width="0" style="1" hidden="1" customWidth="1"/>
    <col min="1781" max="1782" width="14.28515625" style="218" customWidth="1"/>
    <col min="1783" max="1783" width="20.85546875" style="218" customWidth="1"/>
    <col min="1784" max="1784" width="14.42578125" style="218" customWidth="1"/>
    <col min="1785" max="1785" width="15" style="218" customWidth="1"/>
    <col min="1786" max="1786" width="2.7109375" style="218" customWidth="1"/>
    <col min="1787" max="1787" width="11.7109375" style="218" customWidth="1"/>
    <col min="1788" max="1788" width="11.5703125" style="218" customWidth="1"/>
    <col min="1789" max="1789" width="2.28515625" style="218" customWidth="1"/>
    <col min="1790" max="1790" width="41" style="218" customWidth="1"/>
    <col min="1791" max="1791" width="14.28515625" style="218" customWidth="1"/>
    <col min="1792" max="1793" width="11.5703125" style="218" customWidth="1"/>
    <col min="1794" max="1794" width="21.85546875" style="218" customWidth="1"/>
    <col min="1795" max="1986" width="11.42578125" style="218"/>
    <col min="1987" max="1987" width="21.85546875" style="218" customWidth="1"/>
    <col min="1988" max="1988" width="13.85546875" style="218" customWidth="1"/>
    <col min="1989" max="1989" width="38.7109375" style="218" customWidth="1"/>
    <col min="1990" max="1990" width="3" style="218" bestFit="1" customWidth="1"/>
    <col min="1991" max="1991" width="32.28515625" style="218" customWidth="1"/>
    <col min="1992" max="1992" width="46.28515625" style="218" customWidth="1"/>
    <col min="1993" max="1993" width="19" style="218" customWidth="1"/>
    <col min="1994" max="1994" width="0" style="1" hidden="1" customWidth="1"/>
    <col min="1995" max="1995" width="17.7109375" style="218" customWidth="1"/>
    <col min="1996" max="1996" width="0" style="1" hidden="1" customWidth="1"/>
    <col min="1997" max="1997" width="22.28515625" style="218" customWidth="1"/>
    <col min="1998" max="1998" width="5.28515625" style="218" customWidth="1"/>
    <col min="1999" max="1999" width="36.28515625" style="218" customWidth="1"/>
    <col min="2000" max="2000" width="5.7109375" style="218" customWidth="1"/>
    <col min="2001" max="2001" width="0" style="1" hidden="1" customWidth="1"/>
    <col min="2002" max="2002" width="20.7109375" style="218" customWidth="1"/>
    <col min="2003" max="2003" width="4.85546875" style="218" customWidth="1"/>
    <col min="2004" max="2004" width="0" style="1" hidden="1" customWidth="1"/>
    <col min="2005" max="2005" width="24.7109375" style="218" customWidth="1"/>
    <col min="2006" max="2006" width="12.28515625" style="218" customWidth="1"/>
    <col min="2007" max="2007" width="0" style="1" hidden="1" customWidth="1"/>
    <col min="2008" max="2008" width="3.42578125" style="218" customWidth="1"/>
    <col min="2009" max="2009" width="0" style="1" hidden="1" customWidth="1"/>
    <col min="2010" max="2010" width="17.7109375" style="218" customWidth="1"/>
    <col min="2011" max="2011" width="3.42578125" style="218" customWidth="1"/>
    <col min="2012" max="2012" width="0" style="1" hidden="1" customWidth="1"/>
    <col min="2013" max="2013" width="23.7109375" style="218" customWidth="1"/>
    <col min="2014" max="2014" width="10" style="218" customWidth="1"/>
    <col min="2015" max="2015" width="0" style="1" hidden="1" customWidth="1"/>
    <col min="2016" max="2017" width="14.7109375" style="218" customWidth="1"/>
    <col min="2018" max="2018" width="12.85546875" style="218" customWidth="1"/>
    <col min="2019" max="2019" width="3.28515625" style="218" customWidth="1"/>
    <col min="2020" max="2020" width="30.28515625" style="218" customWidth="1"/>
    <col min="2021" max="2021" width="5" style="218" customWidth="1"/>
    <col min="2022" max="2022" width="0" style="1" hidden="1" customWidth="1"/>
    <col min="2023" max="2023" width="14.28515625" style="218" customWidth="1"/>
    <col min="2024" max="2024" width="5.7109375" style="218" customWidth="1"/>
    <col min="2025" max="2025" width="0" style="1" hidden="1" customWidth="1"/>
    <col min="2026" max="2026" width="17.28515625" style="218" customWidth="1"/>
    <col min="2027" max="2027" width="12.7109375" style="218" customWidth="1"/>
    <col min="2028" max="2028" width="0" style="1" hidden="1" customWidth="1"/>
    <col min="2029" max="2029" width="5.28515625" style="218" customWidth="1"/>
    <col min="2030" max="2030" width="0" style="1" hidden="1" customWidth="1"/>
    <col min="2031" max="2031" width="17" style="218" customWidth="1"/>
    <col min="2032" max="2032" width="6.28515625" style="218" customWidth="1"/>
    <col min="2033" max="2033" width="0" style="1" hidden="1" customWidth="1"/>
    <col min="2034" max="2034" width="14.28515625" style="218" customWidth="1"/>
    <col min="2035" max="2035" width="7.5703125" style="218" customWidth="1"/>
    <col min="2036" max="2036" width="0" style="1" hidden="1" customWidth="1"/>
    <col min="2037" max="2038" width="14.28515625" style="218" customWidth="1"/>
    <col min="2039" max="2039" width="20.85546875" style="218" customWidth="1"/>
    <col min="2040" max="2040" width="14.42578125" style="218" customWidth="1"/>
    <col min="2041" max="2041" width="15" style="218" customWidth="1"/>
    <col min="2042" max="2042" width="2.7109375" style="218" customWidth="1"/>
    <col min="2043" max="2043" width="11.7109375" style="218" customWidth="1"/>
    <col min="2044" max="2044" width="11.5703125" style="218" customWidth="1"/>
    <col min="2045" max="2045" width="2.28515625" style="218" customWidth="1"/>
    <col min="2046" max="2046" width="41" style="218" customWidth="1"/>
    <col min="2047" max="2047" width="14.28515625" style="218" customWidth="1"/>
    <col min="2048" max="2049" width="11.5703125" style="218" customWidth="1"/>
    <col min="2050" max="2050" width="21.85546875" style="218" customWidth="1"/>
    <col min="2051" max="2242" width="11.42578125" style="218"/>
    <col min="2243" max="2243" width="21.85546875" style="218" customWidth="1"/>
    <col min="2244" max="2244" width="13.85546875" style="218" customWidth="1"/>
    <col min="2245" max="2245" width="38.7109375" style="218" customWidth="1"/>
    <col min="2246" max="2246" width="3" style="218" bestFit="1" customWidth="1"/>
    <col min="2247" max="2247" width="32.28515625" style="218" customWidth="1"/>
    <col min="2248" max="2248" width="46.28515625" style="218" customWidth="1"/>
    <col min="2249" max="2249" width="19" style="218" customWidth="1"/>
    <col min="2250" max="2250" width="0" style="1" hidden="1" customWidth="1"/>
    <col min="2251" max="2251" width="17.7109375" style="218" customWidth="1"/>
    <col min="2252" max="2252" width="0" style="1" hidden="1" customWidth="1"/>
    <col min="2253" max="2253" width="22.28515625" style="218" customWidth="1"/>
    <col min="2254" max="2254" width="5.28515625" style="218" customWidth="1"/>
    <col min="2255" max="2255" width="36.28515625" style="218" customWidth="1"/>
    <col min="2256" max="2256" width="5.7109375" style="218" customWidth="1"/>
    <col min="2257" max="2257" width="0" style="1" hidden="1" customWidth="1"/>
    <col min="2258" max="2258" width="20.7109375" style="218" customWidth="1"/>
    <col min="2259" max="2259" width="4.85546875" style="218" customWidth="1"/>
    <col min="2260" max="2260" width="0" style="1" hidden="1" customWidth="1"/>
    <col min="2261" max="2261" width="24.7109375" style="218" customWidth="1"/>
    <col min="2262" max="2262" width="12.28515625" style="218" customWidth="1"/>
    <col min="2263" max="2263" width="0" style="1" hidden="1" customWidth="1"/>
    <col min="2264" max="2264" width="3.42578125" style="218" customWidth="1"/>
    <col min="2265" max="2265" width="0" style="1" hidden="1" customWidth="1"/>
    <col min="2266" max="2266" width="17.7109375" style="218" customWidth="1"/>
    <col min="2267" max="2267" width="3.42578125" style="218" customWidth="1"/>
    <col min="2268" max="2268" width="0" style="1" hidden="1" customWidth="1"/>
    <col min="2269" max="2269" width="23.7109375" style="218" customWidth="1"/>
    <col min="2270" max="2270" width="10" style="218" customWidth="1"/>
    <col min="2271" max="2271" width="0" style="1" hidden="1" customWidth="1"/>
    <col min="2272" max="2273" width="14.7109375" style="218" customWidth="1"/>
    <col min="2274" max="2274" width="12.85546875" style="218" customWidth="1"/>
    <col min="2275" max="2275" width="3.28515625" style="218" customWidth="1"/>
    <col min="2276" max="2276" width="30.28515625" style="218" customWidth="1"/>
    <col min="2277" max="2277" width="5" style="218" customWidth="1"/>
    <col min="2278" max="2278" width="0" style="1" hidden="1" customWidth="1"/>
    <col min="2279" max="2279" width="14.28515625" style="218" customWidth="1"/>
    <col min="2280" max="2280" width="5.7109375" style="218" customWidth="1"/>
    <col min="2281" max="2281" width="0" style="1" hidden="1" customWidth="1"/>
    <col min="2282" max="2282" width="17.28515625" style="218" customWidth="1"/>
    <col min="2283" max="2283" width="12.7109375" style="218" customWidth="1"/>
    <col min="2284" max="2284" width="0" style="1" hidden="1" customWidth="1"/>
    <col min="2285" max="2285" width="5.28515625" style="218" customWidth="1"/>
    <col min="2286" max="2286" width="0" style="1" hidden="1" customWidth="1"/>
    <col min="2287" max="2287" width="17" style="218" customWidth="1"/>
    <col min="2288" max="2288" width="6.28515625" style="218" customWidth="1"/>
    <col min="2289" max="2289" width="0" style="1" hidden="1" customWidth="1"/>
    <col min="2290" max="2290" width="14.28515625" style="218" customWidth="1"/>
    <col min="2291" max="2291" width="7.5703125" style="218" customWidth="1"/>
    <col min="2292" max="2292" width="0" style="1" hidden="1" customWidth="1"/>
    <col min="2293" max="2294" width="14.28515625" style="218" customWidth="1"/>
    <col min="2295" max="2295" width="20.85546875" style="218" customWidth="1"/>
    <col min="2296" max="2296" width="14.42578125" style="218" customWidth="1"/>
    <col min="2297" max="2297" width="15" style="218" customWidth="1"/>
    <col min="2298" max="2298" width="2.7109375" style="218" customWidth="1"/>
    <col min="2299" max="2299" width="11.7109375" style="218" customWidth="1"/>
    <col min="2300" max="2300" width="11.5703125" style="218" customWidth="1"/>
    <col min="2301" max="2301" width="2.28515625" style="218" customWidth="1"/>
    <col min="2302" max="2302" width="41" style="218" customWidth="1"/>
    <col min="2303" max="2303" width="14.28515625" style="218" customWidth="1"/>
    <col min="2304" max="2305" width="11.5703125" style="218" customWidth="1"/>
    <col min="2306" max="2306" width="21.85546875" style="218" customWidth="1"/>
    <col min="2307" max="2498" width="11.42578125" style="218"/>
    <col min="2499" max="2499" width="21.85546875" style="218" customWidth="1"/>
    <col min="2500" max="2500" width="13.85546875" style="218" customWidth="1"/>
    <col min="2501" max="2501" width="38.7109375" style="218" customWidth="1"/>
    <col min="2502" max="2502" width="3" style="218" bestFit="1" customWidth="1"/>
    <col min="2503" max="2503" width="32.28515625" style="218" customWidth="1"/>
    <col min="2504" max="2504" width="46.28515625" style="218" customWidth="1"/>
    <col min="2505" max="2505" width="19" style="218" customWidth="1"/>
    <col min="2506" max="2506" width="0" style="1" hidden="1" customWidth="1"/>
    <col min="2507" max="2507" width="17.7109375" style="218" customWidth="1"/>
    <col min="2508" max="2508" width="0" style="1" hidden="1" customWidth="1"/>
    <col min="2509" max="2509" width="22.28515625" style="218" customWidth="1"/>
    <col min="2510" max="2510" width="5.28515625" style="218" customWidth="1"/>
    <col min="2511" max="2511" width="36.28515625" style="218" customWidth="1"/>
    <col min="2512" max="2512" width="5.7109375" style="218" customWidth="1"/>
    <col min="2513" max="2513" width="0" style="1" hidden="1" customWidth="1"/>
    <col min="2514" max="2514" width="20.7109375" style="218" customWidth="1"/>
    <col min="2515" max="2515" width="4.85546875" style="218" customWidth="1"/>
    <col min="2516" max="2516" width="0" style="1" hidden="1" customWidth="1"/>
    <col min="2517" max="2517" width="24.7109375" style="218" customWidth="1"/>
    <col min="2518" max="2518" width="12.28515625" style="218" customWidth="1"/>
    <col min="2519" max="2519" width="0" style="1" hidden="1" customWidth="1"/>
    <col min="2520" max="2520" width="3.42578125" style="218" customWidth="1"/>
    <col min="2521" max="2521" width="0" style="1" hidden="1" customWidth="1"/>
    <col min="2522" max="2522" width="17.7109375" style="218" customWidth="1"/>
    <col min="2523" max="2523" width="3.42578125" style="218" customWidth="1"/>
    <col min="2524" max="2524" width="0" style="1" hidden="1" customWidth="1"/>
    <col min="2525" max="2525" width="23.7109375" style="218" customWidth="1"/>
    <col min="2526" max="2526" width="10" style="218" customWidth="1"/>
    <col min="2527" max="2527" width="0" style="1" hidden="1" customWidth="1"/>
    <col min="2528" max="2529" width="14.7109375" style="218" customWidth="1"/>
    <col min="2530" max="2530" width="12.85546875" style="218" customWidth="1"/>
    <col min="2531" max="2531" width="3.28515625" style="218" customWidth="1"/>
    <col min="2532" max="2532" width="30.28515625" style="218" customWidth="1"/>
    <col min="2533" max="2533" width="5" style="218" customWidth="1"/>
    <col min="2534" max="2534" width="0" style="1" hidden="1" customWidth="1"/>
    <col min="2535" max="2535" width="14.28515625" style="218" customWidth="1"/>
    <col min="2536" max="2536" width="5.7109375" style="218" customWidth="1"/>
    <col min="2537" max="2537" width="0" style="1" hidden="1" customWidth="1"/>
    <col min="2538" max="2538" width="17.28515625" style="218" customWidth="1"/>
    <col min="2539" max="2539" width="12.7109375" style="218" customWidth="1"/>
    <col min="2540" max="2540" width="0" style="1" hidden="1" customWidth="1"/>
    <col min="2541" max="2541" width="5.28515625" style="218" customWidth="1"/>
    <col min="2542" max="2542" width="0" style="1" hidden="1" customWidth="1"/>
    <col min="2543" max="2543" width="17" style="218" customWidth="1"/>
    <col min="2544" max="2544" width="6.28515625" style="218" customWidth="1"/>
    <col min="2545" max="2545" width="0" style="1" hidden="1" customWidth="1"/>
    <col min="2546" max="2546" width="14.28515625" style="218" customWidth="1"/>
    <col min="2547" max="2547" width="7.5703125" style="218" customWidth="1"/>
    <col min="2548" max="2548" width="0" style="1" hidden="1" customWidth="1"/>
    <col min="2549" max="2550" width="14.28515625" style="218" customWidth="1"/>
    <col min="2551" max="2551" width="20.85546875" style="218" customWidth="1"/>
    <col min="2552" max="2552" width="14.42578125" style="218" customWidth="1"/>
    <col min="2553" max="2553" width="15" style="218" customWidth="1"/>
    <col min="2554" max="2554" width="2.7109375" style="218" customWidth="1"/>
    <col min="2555" max="2555" width="11.7109375" style="218" customWidth="1"/>
    <col min="2556" max="2556" width="11.5703125" style="218" customWidth="1"/>
    <col min="2557" max="2557" width="2.28515625" style="218" customWidth="1"/>
    <col min="2558" max="2558" width="41" style="218" customWidth="1"/>
    <col min="2559" max="2559" width="14.28515625" style="218" customWidth="1"/>
    <col min="2560" max="2561" width="11.5703125" style="218" customWidth="1"/>
    <col min="2562" max="2562" width="21.85546875" style="218" customWidth="1"/>
    <col min="2563" max="2754" width="11.42578125" style="218"/>
    <col min="2755" max="2755" width="21.85546875" style="218" customWidth="1"/>
    <col min="2756" max="2756" width="13.85546875" style="218" customWidth="1"/>
    <col min="2757" max="2757" width="38.7109375" style="218" customWidth="1"/>
    <col min="2758" max="2758" width="3" style="218" bestFit="1" customWidth="1"/>
    <col min="2759" max="2759" width="32.28515625" style="218" customWidth="1"/>
    <col min="2760" max="2760" width="46.28515625" style="218" customWidth="1"/>
    <col min="2761" max="2761" width="19" style="218" customWidth="1"/>
    <col min="2762" max="2762" width="0" style="1" hidden="1" customWidth="1"/>
    <col min="2763" max="2763" width="17.7109375" style="218" customWidth="1"/>
    <col min="2764" max="2764" width="0" style="1" hidden="1" customWidth="1"/>
    <col min="2765" max="2765" width="22.28515625" style="218" customWidth="1"/>
    <col min="2766" max="2766" width="5.28515625" style="218" customWidth="1"/>
    <col min="2767" max="2767" width="36.28515625" style="218" customWidth="1"/>
    <col min="2768" max="2768" width="5.7109375" style="218" customWidth="1"/>
    <col min="2769" max="2769" width="0" style="1" hidden="1" customWidth="1"/>
    <col min="2770" max="2770" width="20.7109375" style="218" customWidth="1"/>
    <col min="2771" max="2771" width="4.85546875" style="218" customWidth="1"/>
    <col min="2772" max="2772" width="0" style="1" hidden="1" customWidth="1"/>
    <col min="2773" max="2773" width="24.7109375" style="218" customWidth="1"/>
    <col min="2774" max="2774" width="12.28515625" style="218" customWidth="1"/>
    <col min="2775" max="2775" width="0" style="1" hidden="1" customWidth="1"/>
    <col min="2776" max="2776" width="3.42578125" style="218" customWidth="1"/>
    <col min="2777" max="2777" width="0" style="1" hidden="1" customWidth="1"/>
    <col min="2778" max="2778" width="17.7109375" style="218" customWidth="1"/>
    <col min="2779" max="2779" width="3.42578125" style="218" customWidth="1"/>
    <col min="2780" max="2780" width="0" style="1" hidden="1" customWidth="1"/>
    <col min="2781" max="2781" width="23.7109375" style="218" customWidth="1"/>
    <col min="2782" max="2782" width="10" style="218" customWidth="1"/>
    <col min="2783" max="2783" width="0" style="1" hidden="1" customWidth="1"/>
    <col min="2784" max="2785" width="14.7109375" style="218" customWidth="1"/>
    <col min="2786" max="2786" width="12.85546875" style="218" customWidth="1"/>
    <col min="2787" max="2787" width="3.28515625" style="218" customWidth="1"/>
    <col min="2788" max="2788" width="30.28515625" style="218" customWidth="1"/>
    <col min="2789" max="2789" width="5" style="218" customWidth="1"/>
    <col min="2790" max="2790" width="0" style="1" hidden="1" customWidth="1"/>
    <col min="2791" max="2791" width="14.28515625" style="218" customWidth="1"/>
    <col min="2792" max="2792" width="5.7109375" style="218" customWidth="1"/>
    <col min="2793" max="2793" width="0" style="1" hidden="1" customWidth="1"/>
    <col min="2794" max="2794" width="17.28515625" style="218" customWidth="1"/>
    <col min="2795" max="2795" width="12.7109375" style="218" customWidth="1"/>
    <col min="2796" max="2796" width="0" style="1" hidden="1" customWidth="1"/>
    <col min="2797" max="2797" width="5.28515625" style="218" customWidth="1"/>
    <col min="2798" max="2798" width="0" style="1" hidden="1" customWidth="1"/>
    <col min="2799" max="2799" width="17" style="218" customWidth="1"/>
    <col min="2800" max="2800" width="6.28515625" style="218" customWidth="1"/>
    <col min="2801" max="2801" width="0" style="1" hidden="1" customWidth="1"/>
    <col min="2802" max="2802" width="14.28515625" style="218" customWidth="1"/>
    <col min="2803" max="2803" width="7.5703125" style="218" customWidth="1"/>
    <col min="2804" max="2804" width="0" style="1" hidden="1" customWidth="1"/>
    <col min="2805" max="2806" width="14.28515625" style="218" customWidth="1"/>
    <col min="2807" max="2807" width="20.85546875" style="218" customWidth="1"/>
    <col min="2808" max="2808" width="14.42578125" style="218" customWidth="1"/>
    <col min="2809" max="2809" width="15" style="218" customWidth="1"/>
    <col min="2810" max="2810" width="2.7109375" style="218" customWidth="1"/>
    <col min="2811" max="2811" width="11.7109375" style="218" customWidth="1"/>
    <col min="2812" max="2812" width="11.5703125" style="218" customWidth="1"/>
    <col min="2813" max="2813" width="2.28515625" style="218" customWidth="1"/>
    <col min="2814" max="2814" width="41" style="218" customWidth="1"/>
    <col min="2815" max="2815" width="14.28515625" style="218" customWidth="1"/>
    <col min="2816" max="2817" width="11.5703125" style="218" customWidth="1"/>
    <col min="2818" max="2818" width="21.85546875" style="218" customWidth="1"/>
    <col min="2819" max="3010" width="11.42578125" style="218"/>
    <col min="3011" max="3011" width="21.85546875" style="218" customWidth="1"/>
    <col min="3012" max="3012" width="13.85546875" style="218" customWidth="1"/>
    <col min="3013" max="3013" width="38.7109375" style="218" customWidth="1"/>
    <col min="3014" max="3014" width="3" style="218" bestFit="1" customWidth="1"/>
    <col min="3015" max="3015" width="32.28515625" style="218" customWidth="1"/>
    <col min="3016" max="3016" width="46.28515625" style="218" customWidth="1"/>
    <col min="3017" max="3017" width="19" style="218" customWidth="1"/>
    <col min="3018" max="3018" width="0" style="1" hidden="1" customWidth="1"/>
    <col min="3019" max="3019" width="17.7109375" style="218" customWidth="1"/>
    <col min="3020" max="3020" width="0" style="1" hidden="1" customWidth="1"/>
    <col min="3021" max="3021" width="22.28515625" style="218" customWidth="1"/>
    <col min="3022" max="3022" width="5.28515625" style="218" customWidth="1"/>
    <col min="3023" max="3023" width="36.28515625" style="218" customWidth="1"/>
    <col min="3024" max="3024" width="5.7109375" style="218" customWidth="1"/>
    <col min="3025" max="3025" width="0" style="1" hidden="1" customWidth="1"/>
    <col min="3026" max="3026" width="20.7109375" style="218" customWidth="1"/>
    <col min="3027" max="3027" width="4.85546875" style="218" customWidth="1"/>
    <col min="3028" max="3028" width="0" style="1" hidden="1" customWidth="1"/>
    <col min="3029" max="3029" width="24.7109375" style="218" customWidth="1"/>
    <col min="3030" max="3030" width="12.28515625" style="218" customWidth="1"/>
    <col min="3031" max="3031" width="0" style="1" hidden="1" customWidth="1"/>
    <col min="3032" max="3032" width="3.42578125" style="218" customWidth="1"/>
    <col min="3033" max="3033" width="0" style="1" hidden="1" customWidth="1"/>
    <col min="3034" max="3034" width="17.7109375" style="218" customWidth="1"/>
    <col min="3035" max="3035" width="3.42578125" style="218" customWidth="1"/>
    <col min="3036" max="3036" width="0" style="1" hidden="1" customWidth="1"/>
    <col min="3037" max="3037" width="23.7109375" style="218" customWidth="1"/>
    <col min="3038" max="3038" width="10" style="218" customWidth="1"/>
    <col min="3039" max="3039" width="0" style="1" hidden="1" customWidth="1"/>
    <col min="3040" max="3041" width="14.7109375" style="218" customWidth="1"/>
    <col min="3042" max="3042" width="12.85546875" style="218" customWidth="1"/>
    <col min="3043" max="3043" width="3.28515625" style="218" customWidth="1"/>
    <col min="3044" max="3044" width="30.28515625" style="218" customWidth="1"/>
    <col min="3045" max="3045" width="5" style="218" customWidth="1"/>
    <col min="3046" max="3046" width="0" style="1" hidden="1" customWidth="1"/>
    <col min="3047" max="3047" width="14.28515625" style="218" customWidth="1"/>
    <col min="3048" max="3048" width="5.7109375" style="218" customWidth="1"/>
    <col min="3049" max="3049" width="0" style="1" hidden="1" customWidth="1"/>
    <col min="3050" max="3050" width="17.28515625" style="218" customWidth="1"/>
    <col min="3051" max="3051" width="12.7109375" style="218" customWidth="1"/>
    <col min="3052" max="3052" width="0" style="1" hidden="1" customWidth="1"/>
    <col min="3053" max="3053" width="5.28515625" style="218" customWidth="1"/>
    <col min="3054" max="3054" width="0" style="1" hidden="1" customWidth="1"/>
    <col min="3055" max="3055" width="17" style="218" customWidth="1"/>
    <col min="3056" max="3056" width="6.28515625" style="218" customWidth="1"/>
    <col min="3057" max="3057" width="0" style="1" hidden="1" customWidth="1"/>
    <col min="3058" max="3058" width="14.28515625" style="218" customWidth="1"/>
    <col min="3059" max="3059" width="7.5703125" style="218" customWidth="1"/>
    <col min="3060" max="3060" width="0" style="1" hidden="1" customWidth="1"/>
    <col min="3061" max="3062" width="14.28515625" style="218" customWidth="1"/>
    <col min="3063" max="3063" width="20.85546875" style="218" customWidth="1"/>
    <col min="3064" max="3064" width="14.42578125" style="218" customWidth="1"/>
    <col min="3065" max="3065" width="15" style="218" customWidth="1"/>
    <col min="3066" max="3066" width="2.7109375" style="218" customWidth="1"/>
    <col min="3067" max="3067" width="11.7109375" style="218" customWidth="1"/>
    <col min="3068" max="3068" width="11.5703125" style="218" customWidth="1"/>
    <col min="3069" max="3069" width="2.28515625" style="218" customWidth="1"/>
    <col min="3070" max="3070" width="41" style="218" customWidth="1"/>
    <col min="3071" max="3071" width="14.28515625" style="218" customWidth="1"/>
    <col min="3072" max="3073" width="11.5703125" style="218" customWidth="1"/>
    <col min="3074" max="3074" width="21.85546875" style="218" customWidth="1"/>
    <col min="3075" max="3266" width="11.42578125" style="218"/>
    <col min="3267" max="3267" width="21.85546875" style="218" customWidth="1"/>
    <col min="3268" max="3268" width="13.85546875" style="218" customWidth="1"/>
    <col min="3269" max="3269" width="38.7109375" style="218" customWidth="1"/>
    <col min="3270" max="3270" width="3" style="218" bestFit="1" customWidth="1"/>
    <col min="3271" max="3271" width="32.28515625" style="218" customWidth="1"/>
    <col min="3272" max="3272" width="46.28515625" style="218" customWidth="1"/>
    <col min="3273" max="3273" width="19" style="218" customWidth="1"/>
    <col min="3274" max="3274" width="0" style="1" hidden="1" customWidth="1"/>
    <col min="3275" max="3275" width="17.7109375" style="218" customWidth="1"/>
    <col min="3276" max="3276" width="0" style="1" hidden="1" customWidth="1"/>
    <col min="3277" max="3277" width="22.28515625" style="218" customWidth="1"/>
    <col min="3278" max="3278" width="5.28515625" style="218" customWidth="1"/>
    <col min="3279" max="3279" width="36.28515625" style="218" customWidth="1"/>
    <col min="3280" max="3280" width="5.7109375" style="218" customWidth="1"/>
    <col min="3281" max="3281" width="0" style="1" hidden="1" customWidth="1"/>
    <col min="3282" max="3282" width="20.7109375" style="218" customWidth="1"/>
    <col min="3283" max="3283" width="4.85546875" style="218" customWidth="1"/>
    <col min="3284" max="3284" width="0" style="1" hidden="1" customWidth="1"/>
    <col min="3285" max="3285" width="24.7109375" style="218" customWidth="1"/>
    <col min="3286" max="3286" width="12.28515625" style="218" customWidth="1"/>
    <col min="3287" max="3287" width="0" style="1" hidden="1" customWidth="1"/>
    <col min="3288" max="3288" width="3.42578125" style="218" customWidth="1"/>
    <col min="3289" max="3289" width="0" style="1" hidden="1" customWidth="1"/>
    <col min="3290" max="3290" width="17.7109375" style="218" customWidth="1"/>
    <col min="3291" max="3291" width="3.42578125" style="218" customWidth="1"/>
    <col min="3292" max="3292" width="0" style="1" hidden="1" customWidth="1"/>
    <col min="3293" max="3293" width="23.7109375" style="218" customWidth="1"/>
    <col min="3294" max="3294" width="10" style="218" customWidth="1"/>
    <col min="3295" max="3295" width="0" style="1" hidden="1" customWidth="1"/>
    <col min="3296" max="3297" width="14.7109375" style="218" customWidth="1"/>
    <col min="3298" max="3298" width="12.85546875" style="218" customWidth="1"/>
    <col min="3299" max="3299" width="3.28515625" style="218" customWidth="1"/>
    <col min="3300" max="3300" width="30.28515625" style="218" customWidth="1"/>
    <col min="3301" max="3301" width="5" style="218" customWidth="1"/>
    <col min="3302" max="3302" width="0" style="1" hidden="1" customWidth="1"/>
    <col min="3303" max="3303" width="14.28515625" style="218" customWidth="1"/>
    <col min="3304" max="3304" width="5.7109375" style="218" customWidth="1"/>
    <col min="3305" max="3305" width="0" style="1" hidden="1" customWidth="1"/>
    <col min="3306" max="3306" width="17.28515625" style="218" customWidth="1"/>
    <col min="3307" max="3307" width="12.7109375" style="218" customWidth="1"/>
    <col min="3308" max="3308" width="0" style="1" hidden="1" customWidth="1"/>
    <col min="3309" max="3309" width="5.28515625" style="218" customWidth="1"/>
    <col min="3310" max="3310" width="0" style="1" hidden="1" customWidth="1"/>
    <col min="3311" max="3311" width="17" style="218" customWidth="1"/>
    <col min="3312" max="3312" width="6.28515625" style="218" customWidth="1"/>
    <col min="3313" max="3313" width="0" style="1" hidden="1" customWidth="1"/>
    <col min="3314" max="3314" width="14.28515625" style="218" customWidth="1"/>
    <col min="3315" max="3315" width="7.5703125" style="218" customWidth="1"/>
    <col min="3316" max="3316" width="0" style="1" hidden="1" customWidth="1"/>
    <col min="3317" max="3318" width="14.28515625" style="218" customWidth="1"/>
    <col min="3319" max="3319" width="20.85546875" style="218" customWidth="1"/>
    <col min="3320" max="3320" width="14.42578125" style="218" customWidth="1"/>
    <col min="3321" max="3321" width="15" style="218" customWidth="1"/>
    <col min="3322" max="3322" width="2.7109375" style="218" customWidth="1"/>
    <col min="3323" max="3323" width="11.7109375" style="218" customWidth="1"/>
    <col min="3324" max="3324" width="11.5703125" style="218" customWidth="1"/>
    <col min="3325" max="3325" width="2.28515625" style="218" customWidth="1"/>
    <col min="3326" max="3326" width="41" style="218" customWidth="1"/>
    <col min="3327" max="3327" width="14.28515625" style="218" customWidth="1"/>
    <col min="3328" max="3329" width="11.5703125" style="218" customWidth="1"/>
    <col min="3330" max="3330" width="21.85546875" style="218" customWidth="1"/>
    <col min="3331" max="3522" width="11.42578125" style="218"/>
    <col min="3523" max="3523" width="21.85546875" style="218" customWidth="1"/>
    <col min="3524" max="3524" width="13.85546875" style="218" customWidth="1"/>
    <col min="3525" max="3525" width="38.7109375" style="218" customWidth="1"/>
    <col min="3526" max="3526" width="3" style="218" bestFit="1" customWidth="1"/>
    <col min="3527" max="3527" width="32.28515625" style="218" customWidth="1"/>
    <col min="3528" max="3528" width="46.28515625" style="218" customWidth="1"/>
    <col min="3529" max="3529" width="19" style="218" customWidth="1"/>
    <col min="3530" max="3530" width="0" style="1" hidden="1" customWidth="1"/>
    <col min="3531" max="3531" width="17.7109375" style="218" customWidth="1"/>
    <col min="3532" max="3532" width="0" style="1" hidden="1" customWidth="1"/>
    <col min="3533" max="3533" width="22.28515625" style="218" customWidth="1"/>
    <col min="3534" max="3534" width="5.28515625" style="218" customWidth="1"/>
    <col min="3535" max="3535" width="36.28515625" style="218" customWidth="1"/>
    <col min="3536" max="3536" width="5.7109375" style="218" customWidth="1"/>
    <col min="3537" max="3537" width="0" style="1" hidden="1" customWidth="1"/>
    <col min="3538" max="3538" width="20.7109375" style="218" customWidth="1"/>
    <col min="3539" max="3539" width="4.85546875" style="218" customWidth="1"/>
    <col min="3540" max="3540" width="0" style="1" hidden="1" customWidth="1"/>
    <col min="3541" max="3541" width="24.7109375" style="218" customWidth="1"/>
    <col min="3542" max="3542" width="12.28515625" style="218" customWidth="1"/>
    <col min="3543" max="3543" width="0" style="1" hidden="1" customWidth="1"/>
    <col min="3544" max="3544" width="3.42578125" style="218" customWidth="1"/>
    <col min="3545" max="3545" width="0" style="1" hidden="1" customWidth="1"/>
    <col min="3546" max="3546" width="17.7109375" style="218" customWidth="1"/>
    <col min="3547" max="3547" width="3.42578125" style="218" customWidth="1"/>
    <col min="3548" max="3548" width="0" style="1" hidden="1" customWidth="1"/>
    <col min="3549" max="3549" width="23.7109375" style="218" customWidth="1"/>
    <col min="3550" max="3550" width="10" style="218" customWidth="1"/>
    <col min="3551" max="3551" width="0" style="1" hidden="1" customWidth="1"/>
    <col min="3552" max="3553" width="14.7109375" style="218" customWidth="1"/>
    <col min="3554" max="3554" width="12.85546875" style="218" customWidth="1"/>
    <col min="3555" max="3555" width="3.28515625" style="218" customWidth="1"/>
    <col min="3556" max="3556" width="30.28515625" style="218" customWidth="1"/>
    <col min="3557" max="3557" width="5" style="218" customWidth="1"/>
    <col min="3558" max="3558" width="0" style="1" hidden="1" customWidth="1"/>
    <col min="3559" max="3559" width="14.28515625" style="218" customWidth="1"/>
    <col min="3560" max="3560" width="5.7109375" style="218" customWidth="1"/>
    <col min="3561" max="3561" width="0" style="1" hidden="1" customWidth="1"/>
    <col min="3562" max="3562" width="17.28515625" style="218" customWidth="1"/>
    <col min="3563" max="3563" width="12.7109375" style="218" customWidth="1"/>
    <col min="3564" max="3564" width="0" style="1" hidden="1" customWidth="1"/>
    <col min="3565" max="3565" width="5.28515625" style="218" customWidth="1"/>
    <col min="3566" max="3566" width="0" style="1" hidden="1" customWidth="1"/>
    <col min="3567" max="3567" width="17" style="218" customWidth="1"/>
    <col min="3568" max="3568" width="6.28515625" style="218" customWidth="1"/>
    <col min="3569" max="3569" width="0" style="1" hidden="1" customWidth="1"/>
    <col min="3570" max="3570" width="14.28515625" style="218" customWidth="1"/>
    <col min="3571" max="3571" width="7.5703125" style="218" customWidth="1"/>
    <col min="3572" max="3572" width="0" style="1" hidden="1" customWidth="1"/>
    <col min="3573" max="3574" width="14.28515625" style="218" customWidth="1"/>
    <col min="3575" max="3575" width="20.85546875" style="218" customWidth="1"/>
    <col min="3576" max="3576" width="14.42578125" style="218" customWidth="1"/>
    <col min="3577" max="3577" width="15" style="218" customWidth="1"/>
    <col min="3578" max="3578" width="2.7109375" style="218" customWidth="1"/>
    <col min="3579" max="3579" width="11.7109375" style="218" customWidth="1"/>
    <col min="3580" max="3580" width="11.5703125" style="218" customWidth="1"/>
    <col min="3581" max="3581" width="2.28515625" style="218" customWidth="1"/>
    <col min="3582" max="3582" width="41" style="218" customWidth="1"/>
    <col min="3583" max="3583" width="14.28515625" style="218" customWidth="1"/>
    <col min="3584" max="3585" width="11.5703125" style="218" customWidth="1"/>
    <col min="3586" max="3586" width="21.85546875" style="218" customWidth="1"/>
    <col min="3587" max="3778" width="11.42578125" style="218"/>
    <col min="3779" max="3779" width="21.85546875" style="218" customWidth="1"/>
    <col min="3780" max="3780" width="13.85546875" style="218" customWidth="1"/>
    <col min="3781" max="3781" width="38.7109375" style="218" customWidth="1"/>
    <col min="3782" max="3782" width="3" style="218" bestFit="1" customWidth="1"/>
    <col min="3783" max="3783" width="32.28515625" style="218" customWidth="1"/>
    <col min="3784" max="3784" width="46.28515625" style="218" customWidth="1"/>
    <col min="3785" max="3785" width="19" style="218" customWidth="1"/>
    <col min="3786" max="3786" width="0" style="1" hidden="1" customWidth="1"/>
    <col min="3787" max="3787" width="17.7109375" style="218" customWidth="1"/>
    <col min="3788" max="3788" width="0" style="1" hidden="1" customWidth="1"/>
    <col min="3789" max="3789" width="22.28515625" style="218" customWidth="1"/>
    <col min="3790" max="3790" width="5.28515625" style="218" customWidth="1"/>
    <col min="3791" max="3791" width="36.28515625" style="218" customWidth="1"/>
    <col min="3792" max="3792" width="5.7109375" style="218" customWidth="1"/>
    <col min="3793" max="3793" width="0" style="1" hidden="1" customWidth="1"/>
    <col min="3794" max="3794" width="20.7109375" style="218" customWidth="1"/>
    <col min="3795" max="3795" width="4.85546875" style="218" customWidth="1"/>
    <col min="3796" max="3796" width="0" style="1" hidden="1" customWidth="1"/>
    <col min="3797" max="3797" width="24.7109375" style="218" customWidth="1"/>
    <col min="3798" max="3798" width="12.28515625" style="218" customWidth="1"/>
    <col min="3799" max="3799" width="0" style="1" hidden="1" customWidth="1"/>
    <col min="3800" max="3800" width="3.42578125" style="218" customWidth="1"/>
    <col min="3801" max="3801" width="0" style="1" hidden="1" customWidth="1"/>
    <col min="3802" max="3802" width="17.7109375" style="218" customWidth="1"/>
    <col min="3803" max="3803" width="3.42578125" style="218" customWidth="1"/>
    <col min="3804" max="3804" width="0" style="1" hidden="1" customWidth="1"/>
    <col min="3805" max="3805" width="23.7109375" style="218" customWidth="1"/>
    <col min="3806" max="3806" width="10" style="218" customWidth="1"/>
    <col min="3807" max="3807" width="0" style="1" hidden="1" customWidth="1"/>
    <col min="3808" max="3809" width="14.7109375" style="218" customWidth="1"/>
    <col min="3810" max="3810" width="12.85546875" style="218" customWidth="1"/>
    <col min="3811" max="3811" width="3.28515625" style="218" customWidth="1"/>
    <col min="3812" max="3812" width="30.28515625" style="218" customWidth="1"/>
    <col min="3813" max="3813" width="5" style="218" customWidth="1"/>
    <col min="3814" max="3814" width="0" style="1" hidden="1" customWidth="1"/>
    <col min="3815" max="3815" width="14.28515625" style="218" customWidth="1"/>
    <col min="3816" max="3816" width="5.7109375" style="218" customWidth="1"/>
    <col min="3817" max="3817" width="0" style="1" hidden="1" customWidth="1"/>
    <col min="3818" max="3818" width="17.28515625" style="218" customWidth="1"/>
    <col min="3819" max="3819" width="12.7109375" style="218" customWidth="1"/>
    <col min="3820" max="3820" width="0" style="1" hidden="1" customWidth="1"/>
    <col min="3821" max="3821" width="5.28515625" style="218" customWidth="1"/>
    <col min="3822" max="3822" width="0" style="1" hidden="1" customWidth="1"/>
    <col min="3823" max="3823" width="17" style="218" customWidth="1"/>
    <col min="3824" max="3824" width="6.28515625" style="218" customWidth="1"/>
    <col min="3825" max="3825" width="0" style="1" hidden="1" customWidth="1"/>
    <col min="3826" max="3826" width="14.28515625" style="218" customWidth="1"/>
    <col min="3827" max="3827" width="7.5703125" style="218" customWidth="1"/>
    <col min="3828" max="3828" width="0" style="1" hidden="1" customWidth="1"/>
    <col min="3829" max="3830" width="14.28515625" style="218" customWidth="1"/>
    <col min="3831" max="3831" width="20.85546875" style="218" customWidth="1"/>
    <col min="3832" max="3832" width="14.42578125" style="218" customWidth="1"/>
    <col min="3833" max="3833" width="15" style="218" customWidth="1"/>
    <col min="3834" max="3834" width="2.7109375" style="218" customWidth="1"/>
    <col min="3835" max="3835" width="11.7109375" style="218" customWidth="1"/>
    <col min="3836" max="3836" width="11.5703125" style="218" customWidth="1"/>
    <col min="3837" max="3837" width="2.28515625" style="218" customWidth="1"/>
    <col min="3838" max="3838" width="41" style="218" customWidth="1"/>
    <col min="3839" max="3839" width="14.28515625" style="218" customWidth="1"/>
    <col min="3840" max="3841" width="11.5703125" style="218" customWidth="1"/>
    <col min="3842" max="3842" width="21.85546875" style="218" customWidth="1"/>
    <col min="3843" max="4034" width="11.42578125" style="218"/>
    <col min="4035" max="4035" width="21.85546875" style="218" customWidth="1"/>
    <col min="4036" max="4036" width="13.85546875" style="218" customWidth="1"/>
    <col min="4037" max="4037" width="38.7109375" style="218" customWidth="1"/>
    <col min="4038" max="4038" width="3" style="218" bestFit="1" customWidth="1"/>
    <col min="4039" max="4039" width="32.28515625" style="218" customWidth="1"/>
    <col min="4040" max="4040" width="46.28515625" style="218" customWidth="1"/>
    <col min="4041" max="4041" width="19" style="218" customWidth="1"/>
    <col min="4042" max="4042" width="0" style="1" hidden="1" customWidth="1"/>
    <col min="4043" max="4043" width="17.7109375" style="218" customWidth="1"/>
    <col min="4044" max="4044" width="0" style="1" hidden="1" customWidth="1"/>
    <col min="4045" max="4045" width="22.28515625" style="218" customWidth="1"/>
    <col min="4046" max="4046" width="5.28515625" style="218" customWidth="1"/>
    <col min="4047" max="4047" width="36.28515625" style="218" customWidth="1"/>
    <col min="4048" max="4048" width="5.7109375" style="218" customWidth="1"/>
    <col min="4049" max="4049" width="0" style="1" hidden="1" customWidth="1"/>
    <col min="4050" max="4050" width="20.7109375" style="218" customWidth="1"/>
    <col min="4051" max="4051" width="4.85546875" style="218" customWidth="1"/>
    <col min="4052" max="4052" width="0" style="1" hidden="1" customWidth="1"/>
    <col min="4053" max="4053" width="24.7109375" style="218" customWidth="1"/>
    <col min="4054" max="4054" width="12.28515625" style="218" customWidth="1"/>
    <col min="4055" max="4055" width="0" style="1" hidden="1" customWidth="1"/>
    <col min="4056" max="4056" width="3.42578125" style="218" customWidth="1"/>
    <col min="4057" max="4057" width="0" style="1" hidden="1" customWidth="1"/>
    <col min="4058" max="4058" width="17.7109375" style="218" customWidth="1"/>
    <col min="4059" max="4059" width="3.42578125" style="218" customWidth="1"/>
    <col min="4060" max="4060" width="0" style="1" hidden="1" customWidth="1"/>
    <col min="4061" max="4061" width="23.7109375" style="218" customWidth="1"/>
    <col min="4062" max="4062" width="10" style="218" customWidth="1"/>
    <col min="4063" max="4063" width="0" style="1" hidden="1" customWidth="1"/>
    <col min="4064" max="4065" width="14.7109375" style="218" customWidth="1"/>
    <col min="4066" max="4066" width="12.85546875" style="218" customWidth="1"/>
    <col min="4067" max="4067" width="3.28515625" style="218" customWidth="1"/>
    <col min="4068" max="4068" width="30.28515625" style="218" customWidth="1"/>
    <col min="4069" max="4069" width="5" style="218" customWidth="1"/>
    <col min="4070" max="4070" width="0" style="1" hidden="1" customWidth="1"/>
    <col min="4071" max="4071" width="14.28515625" style="218" customWidth="1"/>
    <col min="4072" max="4072" width="5.7109375" style="218" customWidth="1"/>
    <col min="4073" max="4073" width="0" style="1" hidden="1" customWidth="1"/>
    <col min="4074" max="4074" width="17.28515625" style="218" customWidth="1"/>
    <col min="4075" max="4075" width="12.7109375" style="218" customWidth="1"/>
    <col min="4076" max="4076" width="0" style="1" hidden="1" customWidth="1"/>
    <col min="4077" max="4077" width="5.28515625" style="218" customWidth="1"/>
    <col min="4078" max="4078" width="0" style="1" hidden="1" customWidth="1"/>
    <col min="4079" max="4079" width="17" style="218" customWidth="1"/>
    <col min="4080" max="4080" width="6.28515625" style="218" customWidth="1"/>
    <col min="4081" max="4081" width="0" style="1" hidden="1" customWidth="1"/>
    <col min="4082" max="4082" width="14.28515625" style="218" customWidth="1"/>
    <col min="4083" max="4083" width="7.5703125" style="218" customWidth="1"/>
    <col min="4084" max="4084" width="0" style="1" hidden="1" customWidth="1"/>
    <col min="4085" max="4086" width="14.28515625" style="218" customWidth="1"/>
    <col min="4087" max="4087" width="20.85546875" style="218" customWidth="1"/>
    <col min="4088" max="4088" width="14.42578125" style="218" customWidth="1"/>
    <col min="4089" max="4089" width="15" style="218" customWidth="1"/>
    <col min="4090" max="4090" width="2.7109375" style="218" customWidth="1"/>
    <col min="4091" max="4091" width="11.7109375" style="218" customWidth="1"/>
    <col min="4092" max="4092" width="11.5703125" style="218" customWidth="1"/>
    <col min="4093" max="4093" width="2.28515625" style="218" customWidth="1"/>
    <col min="4094" max="4094" width="41" style="218" customWidth="1"/>
    <col min="4095" max="4095" width="14.28515625" style="218" customWidth="1"/>
    <col min="4096" max="4097" width="11.5703125" style="218" customWidth="1"/>
    <col min="4098" max="4098" width="21.85546875" style="218" customWidth="1"/>
    <col min="4099" max="4290" width="11.42578125" style="218"/>
    <col min="4291" max="4291" width="21.85546875" style="218" customWidth="1"/>
    <col min="4292" max="4292" width="13.85546875" style="218" customWidth="1"/>
    <col min="4293" max="4293" width="38.7109375" style="218" customWidth="1"/>
    <col min="4294" max="4294" width="3" style="218" bestFit="1" customWidth="1"/>
    <col min="4295" max="4295" width="32.28515625" style="218" customWidth="1"/>
    <col min="4296" max="4296" width="46.28515625" style="218" customWidth="1"/>
    <col min="4297" max="4297" width="19" style="218" customWidth="1"/>
    <col min="4298" max="4298" width="0" style="1" hidden="1" customWidth="1"/>
    <col min="4299" max="4299" width="17.7109375" style="218" customWidth="1"/>
    <col min="4300" max="4300" width="0" style="1" hidden="1" customWidth="1"/>
    <col min="4301" max="4301" width="22.28515625" style="218" customWidth="1"/>
    <col min="4302" max="4302" width="5.28515625" style="218" customWidth="1"/>
    <col min="4303" max="4303" width="36.28515625" style="218" customWidth="1"/>
    <col min="4304" max="4304" width="5.7109375" style="218" customWidth="1"/>
    <col min="4305" max="4305" width="0" style="1" hidden="1" customWidth="1"/>
    <col min="4306" max="4306" width="20.7109375" style="218" customWidth="1"/>
    <col min="4307" max="4307" width="4.85546875" style="218" customWidth="1"/>
    <col min="4308" max="4308" width="0" style="1" hidden="1" customWidth="1"/>
    <col min="4309" max="4309" width="24.7109375" style="218" customWidth="1"/>
    <col min="4310" max="4310" width="12.28515625" style="218" customWidth="1"/>
    <col min="4311" max="4311" width="0" style="1" hidden="1" customWidth="1"/>
    <col min="4312" max="4312" width="3.42578125" style="218" customWidth="1"/>
    <col min="4313" max="4313" width="0" style="1" hidden="1" customWidth="1"/>
    <col min="4314" max="4314" width="17.7109375" style="218" customWidth="1"/>
    <col min="4315" max="4315" width="3.42578125" style="218" customWidth="1"/>
    <col min="4316" max="4316" width="0" style="1" hidden="1" customWidth="1"/>
    <col min="4317" max="4317" width="23.7109375" style="218" customWidth="1"/>
    <col min="4318" max="4318" width="10" style="218" customWidth="1"/>
    <col min="4319" max="4319" width="0" style="1" hidden="1" customWidth="1"/>
    <col min="4320" max="4321" width="14.7109375" style="218" customWidth="1"/>
    <col min="4322" max="4322" width="12.85546875" style="218" customWidth="1"/>
    <col min="4323" max="4323" width="3.28515625" style="218" customWidth="1"/>
    <col min="4324" max="4324" width="30.28515625" style="218" customWidth="1"/>
    <col min="4325" max="4325" width="5" style="218" customWidth="1"/>
    <col min="4326" max="4326" width="0" style="1" hidden="1" customWidth="1"/>
    <col min="4327" max="4327" width="14.28515625" style="218" customWidth="1"/>
    <col min="4328" max="4328" width="5.7109375" style="218" customWidth="1"/>
    <col min="4329" max="4329" width="0" style="1" hidden="1" customWidth="1"/>
    <col min="4330" max="4330" width="17.28515625" style="218" customWidth="1"/>
    <col min="4331" max="4331" width="12.7109375" style="218" customWidth="1"/>
    <col min="4332" max="4332" width="0" style="1" hidden="1" customWidth="1"/>
    <col min="4333" max="4333" width="5.28515625" style="218" customWidth="1"/>
    <col min="4334" max="4334" width="0" style="1" hidden="1" customWidth="1"/>
    <col min="4335" max="4335" width="17" style="218" customWidth="1"/>
    <col min="4336" max="4336" width="6.28515625" style="218" customWidth="1"/>
    <col min="4337" max="4337" width="0" style="1" hidden="1" customWidth="1"/>
    <col min="4338" max="4338" width="14.28515625" style="218" customWidth="1"/>
    <col min="4339" max="4339" width="7.5703125" style="218" customWidth="1"/>
    <col min="4340" max="4340" width="0" style="1" hidden="1" customWidth="1"/>
    <col min="4341" max="4342" width="14.28515625" style="218" customWidth="1"/>
    <col min="4343" max="4343" width="20.85546875" style="218" customWidth="1"/>
    <col min="4344" max="4344" width="14.42578125" style="218" customWidth="1"/>
    <col min="4345" max="4345" width="15" style="218" customWidth="1"/>
    <col min="4346" max="4346" width="2.7109375" style="218" customWidth="1"/>
    <col min="4347" max="4347" width="11.7109375" style="218" customWidth="1"/>
    <col min="4348" max="4348" width="11.5703125" style="218" customWidth="1"/>
    <col min="4349" max="4349" width="2.28515625" style="218" customWidth="1"/>
    <col min="4350" max="4350" width="41" style="218" customWidth="1"/>
    <col min="4351" max="4351" width="14.28515625" style="218" customWidth="1"/>
    <col min="4352" max="4353" width="11.5703125" style="218" customWidth="1"/>
    <col min="4354" max="4354" width="21.85546875" style="218" customWidth="1"/>
    <col min="4355" max="4546" width="11.42578125" style="218"/>
    <col min="4547" max="4547" width="21.85546875" style="218" customWidth="1"/>
    <col min="4548" max="4548" width="13.85546875" style="218" customWidth="1"/>
    <col min="4549" max="4549" width="38.7109375" style="218" customWidth="1"/>
    <col min="4550" max="4550" width="3" style="218" bestFit="1" customWidth="1"/>
    <col min="4551" max="4551" width="32.28515625" style="218" customWidth="1"/>
    <col min="4552" max="4552" width="46.28515625" style="218" customWidth="1"/>
    <col min="4553" max="4553" width="19" style="218" customWidth="1"/>
    <col min="4554" max="4554" width="0" style="1" hidden="1" customWidth="1"/>
    <col min="4555" max="4555" width="17.7109375" style="218" customWidth="1"/>
    <col min="4556" max="4556" width="0" style="1" hidden="1" customWidth="1"/>
    <col min="4557" max="4557" width="22.28515625" style="218" customWidth="1"/>
    <col min="4558" max="4558" width="5.28515625" style="218" customWidth="1"/>
    <col min="4559" max="4559" width="36.28515625" style="218" customWidth="1"/>
    <col min="4560" max="4560" width="5.7109375" style="218" customWidth="1"/>
    <col min="4561" max="4561" width="0" style="1" hidden="1" customWidth="1"/>
    <col min="4562" max="4562" width="20.7109375" style="218" customWidth="1"/>
    <col min="4563" max="4563" width="4.85546875" style="218" customWidth="1"/>
    <col min="4564" max="4564" width="0" style="1" hidden="1" customWidth="1"/>
    <col min="4565" max="4565" width="24.7109375" style="218" customWidth="1"/>
    <col min="4566" max="4566" width="12.28515625" style="218" customWidth="1"/>
    <col min="4567" max="4567" width="0" style="1" hidden="1" customWidth="1"/>
    <col min="4568" max="4568" width="3.42578125" style="218" customWidth="1"/>
    <col min="4569" max="4569" width="0" style="1" hidden="1" customWidth="1"/>
    <col min="4570" max="4570" width="17.7109375" style="218" customWidth="1"/>
    <col min="4571" max="4571" width="3.42578125" style="218" customWidth="1"/>
    <col min="4572" max="4572" width="0" style="1" hidden="1" customWidth="1"/>
    <col min="4573" max="4573" width="23.7109375" style="218" customWidth="1"/>
    <col min="4574" max="4574" width="10" style="218" customWidth="1"/>
    <col min="4575" max="4575" width="0" style="1" hidden="1" customWidth="1"/>
    <col min="4576" max="4577" width="14.7109375" style="218" customWidth="1"/>
    <col min="4578" max="4578" width="12.85546875" style="218" customWidth="1"/>
    <col min="4579" max="4579" width="3.28515625" style="218" customWidth="1"/>
    <col min="4580" max="4580" width="30.28515625" style="218" customWidth="1"/>
    <col min="4581" max="4581" width="5" style="218" customWidth="1"/>
    <col min="4582" max="4582" width="0" style="1" hidden="1" customWidth="1"/>
    <col min="4583" max="4583" width="14.28515625" style="218" customWidth="1"/>
    <col min="4584" max="4584" width="5.7109375" style="218" customWidth="1"/>
    <col min="4585" max="4585" width="0" style="1" hidden="1" customWidth="1"/>
    <col min="4586" max="4586" width="17.28515625" style="218" customWidth="1"/>
    <col min="4587" max="4587" width="12.7109375" style="218" customWidth="1"/>
    <col min="4588" max="4588" width="0" style="1" hidden="1" customWidth="1"/>
    <col min="4589" max="4589" width="5.28515625" style="218" customWidth="1"/>
    <col min="4590" max="4590" width="0" style="1" hidden="1" customWidth="1"/>
    <col min="4591" max="4591" width="17" style="218" customWidth="1"/>
    <col min="4592" max="4592" width="6.28515625" style="218" customWidth="1"/>
    <col min="4593" max="4593" width="0" style="1" hidden="1" customWidth="1"/>
    <col min="4594" max="4594" width="14.28515625" style="218" customWidth="1"/>
    <col min="4595" max="4595" width="7.5703125" style="218" customWidth="1"/>
    <col min="4596" max="4596" width="0" style="1" hidden="1" customWidth="1"/>
    <col min="4597" max="4598" width="14.28515625" style="218" customWidth="1"/>
    <col min="4599" max="4599" width="20.85546875" style="218" customWidth="1"/>
    <col min="4600" max="4600" width="14.42578125" style="218" customWidth="1"/>
    <col min="4601" max="4601" width="15" style="218" customWidth="1"/>
    <col min="4602" max="4602" width="2.7109375" style="218" customWidth="1"/>
    <col min="4603" max="4603" width="11.7109375" style="218" customWidth="1"/>
    <col min="4604" max="4604" width="11.5703125" style="218" customWidth="1"/>
    <col min="4605" max="4605" width="2.28515625" style="218" customWidth="1"/>
    <col min="4606" max="4606" width="41" style="218" customWidth="1"/>
    <col min="4607" max="4607" width="14.28515625" style="218" customWidth="1"/>
    <col min="4608" max="4609" width="11.5703125" style="218" customWidth="1"/>
    <col min="4610" max="4610" width="21.85546875" style="218" customWidth="1"/>
    <col min="4611" max="4802" width="11.42578125" style="218"/>
    <col min="4803" max="4803" width="21.85546875" style="218" customWidth="1"/>
    <col min="4804" max="4804" width="13.85546875" style="218" customWidth="1"/>
    <col min="4805" max="4805" width="38.7109375" style="218" customWidth="1"/>
    <col min="4806" max="4806" width="3" style="218" bestFit="1" customWidth="1"/>
    <col min="4807" max="4807" width="32.28515625" style="218" customWidth="1"/>
    <col min="4808" max="4808" width="46.28515625" style="218" customWidth="1"/>
    <col min="4809" max="4809" width="19" style="218" customWidth="1"/>
    <col min="4810" max="4810" width="0" style="1" hidden="1" customWidth="1"/>
    <col min="4811" max="4811" width="17.7109375" style="218" customWidth="1"/>
    <col min="4812" max="4812" width="0" style="1" hidden="1" customWidth="1"/>
    <col min="4813" max="4813" width="22.28515625" style="218" customWidth="1"/>
    <col min="4814" max="4814" width="5.28515625" style="218" customWidth="1"/>
    <col min="4815" max="4815" width="36.28515625" style="218" customWidth="1"/>
    <col min="4816" max="4816" width="5.7109375" style="218" customWidth="1"/>
    <col min="4817" max="4817" width="0" style="1" hidden="1" customWidth="1"/>
    <col min="4818" max="4818" width="20.7109375" style="218" customWidth="1"/>
    <col min="4819" max="4819" width="4.85546875" style="218" customWidth="1"/>
    <col min="4820" max="4820" width="0" style="1" hidden="1" customWidth="1"/>
    <col min="4821" max="4821" width="24.7109375" style="218" customWidth="1"/>
    <col min="4822" max="4822" width="12.28515625" style="218" customWidth="1"/>
    <col min="4823" max="4823" width="0" style="1" hidden="1" customWidth="1"/>
    <col min="4824" max="4824" width="3.42578125" style="218" customWidth="1"/>
    <col min="4825" max="4825" width="0" style="1" hidden="1" customWidth="1"/>
    <col min="4826" max="4826" width="17.7109375" style="218" customWidth="1"/>
    <col min="4827" max="4827" width="3.42578125" style="218" customWidth="1"/>
    <col min="4828" max="4828" width="0" style="1" hidden="1" customWidth="1"/>
    <col min="4829" max="4829" width="23.7109375" style="218" customWidth="1"/>
    <col min="4830" max="4830" width="10" style="218" customWidth="1"/>
    <col min="4831" max="4831" width="0" style="1" hidden="1" customWidth="1"/>
    <col min="4832" max="4833" width="14.7109375" style="218" customWidth="1"/>
    <col min="4834" max="4834" width="12.85546875" style="218" customWidth="1"/>
    <col min="4835" max="4835" width="3.28515625" style="218" customWidth="1"/>
    <col min="4836" max="4836" width="30.28515625" style="218" customWidth="1"/>
    <col min="4837" max="4837" width="5" style="218" customWidth="1"/>
    <col min="4838" max="4838" width="0" style="1" hidden="1" customWidth="1"/>
    <col min="4839" max="4839" width="14.28515625" style="218" customWidth="1"/>
    <col min="4840" max="4840" width="5.7109375" style="218" customWidth="1"/>
    <col min="4841" max="4841" width="0" style="1" hidden="1" customWidth="1"/>
    <col min="4842" max="4842" width="17.28515625" style="218" customWidth="1"/>
    <col min="4843" max="4843" width="12.7109375" style="218" customWidth="1"/>
    <col min="4844" max="4844" width="0" style="1" hidden="1" customWidth="1"/>
    <col min="4845" max="4845" width="5.28515625" style="218" customWidth="1"/>
    <col min="4846" max="4846" width="0" style="1" hidden="1" customWidth="1"/>
    <col min="4847" max="4847" width="17" style="218" customWidth="1"/>
    <col min="4848" max="4848" width="6.28515625" style="218" customWidth="1"/>
    <col min="4849" max="4849" width="0" style="1" hidden="1" customWidth="1"/>
    <col min="4850" max="4850" width="14.28515625" style="218" customWidth="1"/>
    <col min="4851" max="4851" width="7.5703125" style="218" customWidth="1"/>
    <col min="4852" max="4852" width="0" style="1" hidden="1" customWidth="1"/>
    <col min="4853" max="4854" width="14.28515625" style="218" customWidth="1"/>
    <col min="4855" max="4855" width="20.85546875" style="218" customWidth="1"/>
    <col min="4856" max="4856" width="14.42578125" style="218" customWidth="1"/>
    <col min="4857" max="4857" width="15" style="218" customWidth="1"/>
    <col min="4858" max="4858" width="2.7109375" style="218" customWidth="1"/>
    <col min="4859" max="4859" width="11.7109375" style="218" customWidth="1"/>
    <col min="4860" max="4860" width="11.5703125" style="218" customWidth="1"/>
    <col min="4861" max="4861" width="2.28515625" style="218" customWidth="1"/>
    <col min="4862" max="4862" width="41" style="218" customWidth="1"/>
    <col min="4863" max="4863" width="14.28515625" style="218" customWidth="1"/>
    <col min="4864" max="4865" width="11.5703125" style="218" customWidth="1"/>
    <col min="4866" max="4866" width="21.85546875" style="218" customWidth="1"/>
    <col min="4867" max="5058" width="11.42578125" style="218"/>
    <col min="5059" max="5059" width="21.85546875" style="218" customWidth="1"/>
    <col min="5060" max="5060" width="13.85546875" style="218" customWidth="1"/>
    <col min="5061" max="5061" width="38.7109375" style="218" customWidth="1"/>
    <col min="5062" max="5062" width="3" style="218" bestFit="1" customWidth="1"/>
    <col min="5063" max="5063" width="32.28515625" style="218" customWidth="1"/>
    <col min="5064" max="5064" width="46.28515625" style="218" customWidth="1"/>
    <col min="5065" max="5065" width="19" style="218" customWidth="1"/>
    <col min="5066" max="5066" width="0" style="1" hidden="1" customWidth="1"/>
    <col min="5067" max="5067" width="17.7109375" style="218" customWidth="1"/>
    <col min="5068" max="5068" width="0" style="1" hidden="1" customWidth="1"/>
    <col min="5069" max="5069" width="22.28515625" style="218" customWidth="1"/>
    <col min="5070" max="5070" width="5.28515625" style="218" customWidth="1"/>
    <col min="5071" max="5071" width="36.28515625" style="218" customWidth="1"/>
    <col min="5072" max="5072" width="5.7109375" style="218" customWidth="1"/>
    <col min="5073" max="5073" width="0" style="1" hidden="1" customWidth="1"/>
    <col min="5074" max="5074" width="20.7109375" style="218" customWidth="1"/>
    <col min="5075" max="5075" width="4.85546875" style="218" customWidth="1"/>
    <col min="5076" max="5076" width="0" style="1" hidden="1" customWidth="1"/>
    <col min="5077" max="5077" width="24.7109375" style="218" customWidth="1"/>
    <col min="5078" max="5078" width="12.28515625" style="218" customWidth="1"/>
    <col min="5079" max="5079" width="0" style="1" hidden="1" customWidth="1"/>
    <col min="5080" max="5080" width="3.42578125" style="218" customWidth="1"/>
    <col min="5081" max="5081" width="0" style="1" hidden="1" customWidth="1"/>
    <col min="5082" max="5082" width="17.7109375" style="218" customWidth="1"/>
    <col min="5083" max="5083" width="3.42578125" style="218" customWidth="1"/>
    <col min="5084" max="5084" width="0" style="1" hidden="1" customWidth="1"/>
    <col min="5085" max="5085" width="23.7109375" style="218" customWidth="1"/>
    <col min="5086" max="5086" width="10" style="218" customWidth="1"/>
    <col min="5087" max="5087" width="0" style="1" hidden="1" customWidth="1"/>
    <col min="5088" max="5089" width="14.7109375" style="218" customWidth="1"/>
    <col min="5090" max="5090" width="12.85546875" style="218" customWidth="1"/>
    <col min="5091" max="5091" width="3.28515625" style="218" customWidth="1"/>
    <col min="5092" max="5092" width="30.28515625" style="218" customWidth="1"/>
    <col min="5093" max="5093" width="5" style="218" customWidth="1"/>
    <col min="5094" max="5094" width="0" style="1" hidden="1" customWidth="1"/>
    <col min="5095" max="5095" width="14.28515625" style="218" customWidth="1"/>
    <col min="5096" max="5096" width="5.7109375" style="218" customWidth="1"/>
    <col min="5097" max="5097" width="0" style="1" hidden="1" customWidth="1"/>
    <col min="5098" max="5098" width="17.28515625" style="218" customWidth="1"/>
    <col min="5099" max="5099" width="12.7109375" style="218" customWidth="1"/>
    <col min="5100" max="5100" width="0" style="1" hidden="1" customWidth="1"/>
    <col min="5101" max="5101" width="5.28515625" style="218" customWidth="1"/>
    <col min="5102" max="5102" width="0" style="1" hidden="1" customWidth="1"/>
    <col min="5103" max="5103" width="17" style="218" customWidth="1"/>
    <col min="5104" max="5104" width="6.28515625" style="218" customWidth="1"/>
    <col min="5105" max="5105" width="0" style="1" hidden="1" customWidth="1"/>
    <col min="5106" max="5106" width="14.28515625" style="218" customWidth="1"/>
    <col min="5107" max="5107" width="7.5703125" style="218" customWidth="1"/>
    <col min="5108" max="5108" width="0" style="1" hidden="1" customWidth="1"/>
    <col min="5109" max="5110" width="14.28515625" style="218" customWidth="1"/>
    <col min="5111" max="5111" width="20.85546875" style="218" customWidth="1"/>
    <col min="5112" max="5112" width="14.42578125" style="218" customWidth="1"/>
    <col min="5113" max="5113" width="15" style="218" customWidth="1"/>
    <col min="5114" max="5114" width="2.7109375" style="218" customWidth="1"/>
    <col min="5115" max="5115" width="11.7109375" style="218" customWidth="1"/>
    <col min="5116" max="5116" width="11.5703125" style="218" customWidth="1"/>
    <col min="5117" max="5117" width="2.28515625" style="218" customWidth="1"/>
    <col min="5118" max="5118" width="41" style="218" customWidth="1"/>
    <col min="5119" max="5119" width="14.28515625" style="218" customWidth="1"/>
    <col min="5120" max="5121" width="11.5703125" style="218" customWidth="1"/>
    <col min="5122" max="5122" width="21.85546875" style="218" customWidth="1"/>
    <col min="5123" max="5314" width="11.42578125" style="218"/>
    <col min="5315" max="5315" width="21.85546875" style="218" customWidth="1"/>
    <col min="5316" max="5316" width="13.85546875" style="218" customWidth="1"/>
    <col min="5317" max="5317" width="38.7109375" style="218" customWidth="1"/>
    <col min="5318" max="5318" width="3" style="218" bestFit="1" customWidth="1"/>
    <col min="5319" max="5319" width="32.28515625" style="218" customWidth="1"/>
    <col min="5320" max="5320" width="46.28515625" style="218" customWidth="1"/>
    <col min="5321" max="5321" width="19" style="218" customWidth="1"/>
    <col min="5322" max="5322" width="0" style="1" hidden="1" customWidth="1"/>
    <col min="5323" max="5323" width="17.7109375" style="218" customWidth="1"/>
    <col min="5324" max="5324" width="0" style="1" hidden="1" customWidth="1"/>
    <col min="5325" max="5325" width="22.28515625" style="218" customWidth="1"/>
    <col min="5326" max="5326" width="5.28515625" style="218" customWidth="1"/>
    <col min="5327" max="5327" width="36.28515625" style="218" customWidth="1"/>
    <col min="5328" max="5328" width="5.7109375" style="218" customWidth="1"/>
    <col min="5329" max="5329" width="0" style="1" hidden="1" customWidth="1"/>
    <col min="5330" max="5330" width="20.7109375" style="218" customWidth="1"/>
    <col min="5331" max="5331" width="4.85546875" style="218" customWidth="1"/>
    <col min="5332" max="5332" width="0" style="1" hidden="1" customWidth="1"/>
    <col min="5333" max="5333" width="24.7109375" style="218" customWidth="1"/>
    <col min="5334" max="5334" width="12.28515625" style="218" customWidth="1"/>
    <col min="5335" max="5335" width="0" style="1" hidden="1" customWidth="1"/>
    <col min="5336" max="5336" width="3.42578125" style="218" customWidth="1"/>
    <col min="5337" max="5337" width="0" style="1" hidden="1" customWidth="1"/>
    <col min="5338" max="5338" width="17.7109375" style="218" customWidth="1"/>
    <col min="5339" max="5339" width="3.42578125" style="218" customWidth="1"/>
    <col min="5340" max="5340" width="0" style="1" hidden="1" customWidth="1"/>
    <col min="5341" max="5341" width="23.7109375" style="218" customWidth="1"/>
    <col min="5342" max="5342" width="10" style="218" customWidth="1"/>
    <col min="5343" max="5343" width="0" style="1" hidden="1" customWidth="1"/>
    <col min="5344" max="5345" width="14.7109375" style="218" customWidth="1"/>
    <col min="5346" max="5346" width="12.85546875" style="218" customWidth="1"/>
    <col min="5347" max="5347" width="3.28515625" style="218" customWidth="1"/>
    <col min="5348" max="5348" width="30.28515625" style="218" customWidth="1"/>
    <col min="5349" max="5349" width="5" style="218" customWidth="1"/>
    <col min="5350" max="5350" width="0" style="1" hidden="1" customWidth="1"/>
    <col min="5351" max="5351" width="14.28515625" style="218" customWidth="1"/>
    <col min="5352" max="5352" width="5.7109375" style="218" customWidth="1"/>
    <col min="5353" max="5353" width="0" style="1" hidden="1" customWidth="1"/>
    <col min="5354" max="5354" width="17.28515625" style="218" customWidth="1"/>
    <col min="5355" max="5355" width="12.7109375" style="218" customWidth="1"/>
    <col min="5356" max="5356" width="0" style="1" hidden="1" customWidth="1"/>
    <col min="5357" max="5357" width="5.28515625" style="218" customWidth="1"/>
    <col min="5358" max="5358" width="0" style="1" hidden="1" customWidth="1"/>
    <col min="5359" max="5359" width="17" style="218" customWidth="1"/>
    <col min="5360" max="5360" width="6.28515625" style="218" customWidth="1"/>
    <col min="5361" max="5361" width="0" style="1" hidden="1" customWidth="1"/>
    <col min="5362" max="5362" width="14.28515625" style="218" customWidth="1"/>
    <col min="5363" max="5363" width="7.5703125" style="218" customWidth="1"/>
    <col min="5364" max="5364" width="0" style="1" hidden="1" customWidth="1"/>
    <col min="5365" max="5366" width="14.28515625" style="218" customWidth="1"/>
    <col min="5367" max="5367" width="20.85546875" style="218" customWidth="1"/>
    <col min="5368" max="5368" width="14.42578125" style="218" customWidth="1"/>
    <col min="5369" max="5369" width="15" style="218" customWidth="1"/>
    <col min="5370" max="5370" width="2.7109375" style="218" customWidth="1"/>
    <col min="5371" max="5371" width="11.7109375" style="218" customWidth="1"/>
    <col min="5372" max="5372" width="11.5703125" style="218" customWidth="1"/>
    <col min="5373" max="5373" width="2.28515625" style="218" customWidth="1"/>
    <col min="5374" max="5374" width="41" style="218" customWidth="1"/>
    <col min="5375" max="5375" width="14.28515625" style="218" customWidth="1"/>
    <col min="5376" max="5377" width="11.5703125" style="218" customWidth="1"/>
    <col min="5378" max="5378" width="21.85546875" style="218" customWidth="1"/>
    <col min="5379" max="5570" width="11.42578125" style="218"/>
    <col min="5571" max="5571" width="21.85546875" style="218" customWidth="1"/>
    <col min="5572" max="5572" width="13.85546875" style="218" customWidth="1"/>
    <col min="5573" max="5573" width="38.7109375" style="218" customWidth="1"/>
    <col min="5574" max="5574" width="3" style="218" bestFit="1" customWidth="1"/>
    <col min="5575" max="5575" width="32.28515625" style="218" customWidth="1"/>
    <col min="5576" max="5576" width="46.28515625" style="218" customWidth="1"/>
    <col min="5577" max="5577" width="19" style="218" customWidth="1"/>
    <col min="5578" max="5578" width="0" style="1" hidden="1" customWidth="1"/>
    <col min="5579" max="5579" width="17.7109375" style="218" customWidth="1"/>
    <col min="5580" max="5580" width="0" style="1" hidden="1" customWidth="1"/>
    <col min="5581" max="5581" width="22.28515625" style="218" customWidth="1"/>
    <col min="5582" max="5582" width="5.28515625" style="218" customWidth="1"/>
    <col min="5583" max="5583" width="36.28515625" style="218" customWidth="1"/>
    <col min="5584" max="5584" width="5.7109375" style="218" customWidth="1"/>
    <col min="5585" max="5585" width="0" style="1" hidden="1" customWidth="1"/>
    <col min="5586" max="5586" width="20.7109375" style="218" customWidth="1"/>
    <col min="5587" max="5587" width="4.85546875" style="218" customWidth="1"/>
    <col min="5588" max="5588" width="0" style="1" hidden="1" customWidth="1"/>
    <col min="5589" max="5589" width="24.7109375" style="218" customWidth="1"/>
    <col min="5590" max="5590" width="12.28515625" style="218" customWidth="1"/>
    <col min="5591" max="5591" width="0" style="1" hidden="1" customWidth="1"/>
    <col min="5592" max="5592" width="3.42578125" style="218" customWidth="1"/>
    <col min="5593" max="5593" width="0" style="1" hidden="1" customWidth="1"/>
    <col min="5594" max="5594" width="17.7109375" style="218" customWidth="1"/>
    <col min="5595" max="5595" width="3.42578125" style="218" customWidth="1"/>
    <col min="5596" max="5596" width="0" style="1" hidden="1" customWidth="1"/>
    <col min="5597" max="5597" width="23.7109375" style="218" customWidth="1"/>
    <col min="5598" max="5598" width="10" style="218" customWidth="1"/>
    <col min="5599" max="5599" width="0" style="1" hidden="1" customWidth="1"/>
    <col min="5600" max="5601" width="14.7109375" style="218" customWidth="1"/>
    <col min="5602" max="5602" width="12.85546875" style="218" customWidth="1"/>
    <col min="5603" max="5603" width="3.28515625" style="218" customWidth="1"/>
    <col min="5604" max="5604" width="30.28515625" style="218" customWidth="1"/>
    <col min="5605" max="5605" width="5" style="218" customWidth="1"/>
    <col min="5606" max="5606" width="0" style="1" hidden="1" customWidth="1"/>
    <col min="5607" max="5607" width="14.28515625" style="218" customWidth="1"/>
    <col min="5608" max="5608" width="5.7109375" style="218" customWidth="1"/>
    <col min="5609" max="5609" width="0" style="1" hidden="1" customWidth="1"/>
    <col min="5610" max="5610" width="17.28515625" style="218" customWidth="1"/>
    <col min="5611" max="5611" width="12.7109375" style="218" customWidth="1"/>
    <col min="5612" max="5612" width="0" style="1" hidden="1" customWidth="1"/>
    <col min="5613" max="5613" width="5.28515625" style="218" customWidth="1"/>
    <col min="5614" max="5614" width="0" style="1" hidden="1" customWidth="1"/>
    <col min="5615" max="5615" width="17" style="218" customWidth="1"/>
    <col min="5616" max="5616" width="6.28515625" style="218" customWidth="1"/>
    <col min="5617" max="5617" width="0" style="1" hidden="1" customWidth="1"/>
    <col min="5618" max="5618" width="14.28515625" style="218" customWidth="1"/>
    <col min="5619" max="5619" width="7.5703125" style="218" customWidth="1"/>
    <col min="5620" max="5620" width="0" style="1" hidden="1" customWidth="1"/>
    <col min="5621" max="5622" width="14.28515625" style="218" customWidth="1"/>
    <col min="5623" max="5623" width="20.85546875" style="218" customWidth="1"/>
    <col min="5624" max="5624" width="14.42578125" style="218" customWidth="1"/>
    <col min="5625" max="5625" width="15" style="218" customWidth="1"/>
    <col min="5626" max="5626" width="2.7109375" style="218" customWidth="1"/>
    <col min="5627" max="5627" width="11.7109375" style="218" customWidth="1"/>
    <col min="5628" max="5628" width="11.5703125" style="218" customWidth="1"/>
    <col min="5629" max="5629" width="2.28515625" style="218" customWidth="1"/>
    <col min="5630" max="5630" width="41" style="218" customWidth="1"/>
    <col min="5631" max="5631" width="14.28515625" style="218" customWidth="1"/>
    <col min="5632" max="5633" width="11.5703125" style="218" customWidth="1"/>
    <col min="5634" max="5634" width="21.85546875" style="218" customWidth="1"/>
    <col min="5635" max="5826" width="11.42578125" style="218"/>
    <col min="5827" max="5827" width="21.85546875" style="218" customWidth="1"/>
    <col min="5828" max="5828" width="13.85546875" style="218" customWidth="1"/>
    <col min="5829" max="5829" width="38.7109375" style="218" customWidth="1"/>
    <col min="5830" max="5830" width="3" style="218" bestFit="1" customWidth="1"/>
    <col min="5831" max="5831" width="32.28515625" style="218" customWidth="1"/>
    <col min="5832" max="5832" width="46.28515625" style="218" customWidth="1"/>
    <col min="5833" max="5833" width="19" style="218" customWidth="1"/>
    <col min="5834" max="5834" width="0" style="1" hidden="1" customWidth="1"/>
    <col min="5835" max="5835" width="17.7109375" style="218" customWidth="1"/>
    <col min="5836" max="5836" width="0" style="1" hidden="1" customWidth="1"/>
    <col min="5837" max="5837" width="22.28515625" style="218" customWidth="1"/>
    <col min="5838" max="5838" width="5.28515625" style="218" customWidth="1"/>
    <col min="5839" max="5839" width="36.28515625" style="218" customWidth="1"/>
    <col min="5840" max="5840" width="5.7109375" style="218" customWidth="1"/>
    <col min="5841" max="5841" width="0" style="1" hidden="1" customWidth="1"/>
    <col min="5842" max="5842" width="20.7109375" style="218" customWidth="1"/>
    <col min="5843" max="5843" width="4.85546875" style="218" customWidth="1"/>
    <col min="5844" max="5844" width="0" style="1" hidden="1" customWidth="1"/>
    <col min="5845" max="5845" width="24.7109375" style="218" customWidth="1"/>
    <col min="5846" max="5846" width="12.28515625" style="218" customWidth="1"/>
    <col min="5847" max="5847" width="0" style="1" hidden="1" customWidth="1"/>
    <col min="5848" max="5848" width="3.42578125" style="218" customWidth="1"/>
    <col min="5849" max="5849" width="0" style="1" hidden="1" customWidth="1"/>
    <col min="5850" max="5850" width="17.7109375" style="218" customWidth="1"/>
    <col min="5851" max="5851" width="3.42578125" style="218" customWidth="1"/>
    <col min="5852" max="5852" width="0" style="1" hidden="1" customWidth="1"/>
    <col min="5853" max="5853" width="23.7109375" style="218" customWidth="1"/>
    <col min="5854" max="5854" width="10" style="218" customWidth="1"/>
    <col min="5855" max="5855" width="0" style="1" hidden="1" customWidth="1"/>
    <col min="5856" max="5857" width="14.7109375" style="218" customWidth="1"/>
    <col min="5858" max="5858" width="12.85546875" style="218" customWidth="1"/>
    <col min="5859" max="5859" width="3.28515625" style="218" customWidth="1"/>
    <col min="5860" max="5860" width="30.28515625" style="218" customWidth="1"/>
    <col min="5861" max="5861" width="5" style="218" customWidth="1"/>
    <col min="5862" max="5862" width="0" style="1" hidden="1" customWidth="1"/>
    <col min="5863" max="5863" width="14.28515625" style="218" customWidth="1"/>
    <col min="5864" max="5864" width="5.7109375" style="218" customWidth="1"/>
    <col min="5865" max="5865" width="0" style="1" hidden="1" customWidth="1"/>
    <col min="5866" max="5866" width="17.28515625" style="218" customWidth="1"/>
    <col min="5867" max="5867" width="12.7109375" style="218" customWidth="1"/>
    <col min="5868" max="5868" width="0" style="1" hidden="1" customWidth="1"/>
    <col min="5869" max="5869" width="5.28515625" style="218" customWidth="1"/>
    <col min="5870" max="5870" width="0" style="1" hidden="1" customWidth="1"/>
    <col min="5871" max="5871" width="17" style="218" customWidth="1"/>
    <col min="5872" max="5872" width="6.28515625" style="218" customWidth="1"/>
    <col min="5873" max="5873" width="0" style="1" hidden="1" customWidth="1"/>
    <col min="5874" max="5874" width="14.28515625" style="218" customWidth="1"/>
    <col min="5875" max="5875" width="7.5703125" style="218" customWidth="1"/>
    <col min="5876" max="5876" width="0" style="1" hidden="1" customWidth="1"/>
    <col min="5877" max="5878" width="14.28515625" style="218" customWidth="1"/>
    <col min="5879" max="5879" width="20.85546875" style="218" customWidth="1"/>
    <col min="5880" max="5880" width="14.42578125" style="218" customWidth="1"/>
    <col min="5881" max="5881" width="15" style="218" customWidth="1"/>
    <col min="5882" max="5882" width="2.7109375" style="218" customWidth="1"/>
    <col min="5883" max="5883" width="11.7109375" style="218" customWidth="1"/>
    <col min="5884" max="5884" width="11.5703125" style="218" customWidth="1"/>
    <col min="5885" max="5885" width="2.28515625" style="218" customWidth="1"/>
    <col min="5886" max="5886" width="41" style="218" customWidth="1"/>
    <col min="5887" max="5887" width="14.28515625" style="218" customWidth="1"/>
    <col min="5888" max="5889" width="11.5703125" style="218" customWidth="1"/>
    <col min="5890" max="5890" width="21.85546875" style="218" customWidth="1"/>
    <col min="5891" max="6082" width="11.42578125" style="218"/>
    <col min="6083" max="6083" width="21.85546875" style="218" customWidth="1"/>
    <col min="6084" max="6084" width="13.85546875" style="218" customWidth="1"/>
    <col min="6085" max="6085" width="38.7109375" style="218" customWidth="1"/>
    <col min="6086" max="6086" width="3" style="218" bestFit="1" customWidth="1"/>
    <col min="6087" max="6087" width="32.28515625" style="218" customWidth="1"/>
    <col min="6088" max="6088" width="46.28515625" style="218" customWidth="1"/>
    <col min="6089" max="6089" width="19" style="218" customWidth="1"/>
    <col min="6090" max="6090" width="0" style="1" hidden="1" customWidth="1"/>
    <col min="6091" max="6091" width="17.7109375" style="218" customWidth="1"/>
    <col min="6092" max="6092" width="0" style="1" hidden="1" customWidth="1"/>
    <col min="6093" max="6093" width="22.28515625" style="218" customWidth="1"/>
    <col min="6094" max="6094" width="5.28515625" style="218" customWidth="1"/>
    <col min="6095" max="6095" width="36.28515625" style="218" customWidth="1"/>
    <col min="6096" max="6096" width="5.7109375" style="218" customWidth="1"/>
    <col min="6097" max="6097" width="0" style="1" hidden="1" customWidth="1"/>
    <col min="6098" max="6098" width="20.7109375" style="218" customWidth="1"/>
    <col min="6099" max="6099" width="4.85546875" style="218" customWidth="1"/>
    <col min="6100" max="6100" width="0" style="1" hidden="1" customWidth="1"/>
    <col min="6101" max="6101" width="24.7109375" style="218" customWidth="1"/>
    <col min="6102" max="6102" width="12.28515625" style="218" customWidth="1"/>
    <col min="6103" max="6103" width="0" style="1" hidden="1" customWidth="1"/>
    <col min="6104" max="6104" width="3.42578125" style="218" customWidth="1"/>
    <col min="6105" max="6105" width="0" style="1" hidden="1" customWidth="1"/>
    <col min="6106" max="6106" width="17.7109375" style="218" customWidth="1"/>
    <col min="6107" max="6107" width="3.42578125" style="218" customWidth="1"/>
    <col min="6108" max="6108" width="0" style="1" hidden="1" customWidth="1"/>
    <col min="6109" max="6109" width="23.7109375" style="218" customWidth="1"/>
    <col min="6110" max="6110" width="10" style="218" customWidth="1"/>
    <col min="6111" max="6111" width="0" style="1" hidden="1" customWidth="1"/>
    <col min="6112" max="6113" width="14.7109375" style="218" customWidth="1"/>
    <col min="6114" max="6114" width="12.85546875" style="218" customWidth="1"/>
    <col min="6115" max="6115" width="3.28515625" style="218" customWidth="1"/>
    <col min="6116" max="6116" width="30.28515625" style="218" customWidth="1"/>
    <col min="6117" max="6117" width="5" style="218" customWidth="1"/>
    <col min="6118" max="6118" width="0" style="1" hidden="1" customWidth="1"/>
    <col min="6119" max="6119" width="14.28515625" style="218" customWidth="1"/>
    <col min="6120" max="6120" width="5.7109375" style="218" customWidth="1"/>
    <col min="6121" max="6121" width="0" style="1" hidden="1" customWidth="1"/>
    <col min="6122" max="6122" width="17.28515625" style="218" customWidth="1"/>
    <col min="6123" max="6123" width="12.7109375" style="218" customWidth="1"/>
    <col min="6124" max="6124" width="0" style="1" hidden="1" customWidth="1"/>
    <col min="6125" max="6125" width="5.28515625" style="218" customWidth="1"/>
    <col min="6126" max="6126" width="0" style="1" hidden="1" customWidth="1"/>
    <col min="6127" max="6127" width="17" style="218" customWidth="1"/>
    <col min="6128" max="6128" width="6.28515625" style="218" customWidth="1"/>
    <col min="6129" max="6129" width="0" style="1" hidden="1" customWidth="1"/>
    <col min="6130" max="6130" width="14.28515625" style="218" customWidth="1"/>
    <col min="6131" max="6131" width="7.5703125" style="218" customWidth="1"/>
    <col min="6132" max="6132" width="0" style="1" hidden="1" customWidth="1"/>
    <col min="6133" max="6134" width="14.28515625" style="218" customWidth="1"/>
    <col min="6135" max="6135" width="20.85546875" style="218" customWidth="1"/>
    <col min="6136" max="6136" width="14.42578125" style="218" customWidth="1"/>
    <col min="6137" max="6137" width="15" style="218" customWidth="1"/>
    <col min="6138" max="6138" width="2.7109375" style="218" customWidth="1"/>
    <col min="6139" max="6139" width="11.7109375" style="218" customWidth="1"/>
    <col min="6140" max="6140" width="11.5703125" style="218" customWidth="1"/>
    <col min="6141" max="6141" width="2.28515625" style="218" customWidth="1"/>
    <col min="6142" max="6142" width="41" style="218" customWidth="1"/>
    <col min="6143" max="6143" width="14.28515625" style="218" customWidth="1"/>
    <col min="6144" max="6145" width="11.5703125" style="218" customWidth="1"/>
    <col min="6146" max="6146" width="21.85546875" style="218" customWidth="1"/>
    <col min="6147" max="6338" width="11.42578125" style="218"/>
    <col min="6339" max="6339" width="21.85546875" style="218" customWidth="1"/>
    <col min="6340" max="6340" width="13.85546875" style="218" customWidth="1"/>
    <col min="6341" max="6341" width="38.7109375" style="218" customWidth="1"/>
    <col min="6342" max="6342" width="3" style="218" bestFit="1" customWidth="1"/>
    <col min="6343" max="6343" width="32.28515625" style="218" customWidth="1"/>
    <col min="6344" max="6344" width="46.28515625" style="218" customWidth="1"/>
    <col min="6345" max="6345" width="19" style="218" customWidth="1"/>
    <col min="6346" max="6346" width="0" style="1" hidden="1" customWidth="1"/>
    <col min="6347" max="6347" width="17.7109375" style="218" customWidth="1"/>
    <col min="6348" max="6348" width="0" style="1" hidden="1" customWidth="1"/>
    <col min="6349" max="6349" width="22.28515625" style="218" customWidth="1"/>
    <col min="6350" max="6350" width="5.28515625" style="218" customWidth="1"/>
    <col min="6351" max="6351" width="36.28515625" style="218" customWidth="1"/>
    <col min="6352" max="6352" width="5.7109375" style="218" customWidth="1"/>
    <col min="6353" max="6353" width="0" style="1" hidden="1" customWidth="1"/>
    <col min="6354" max="6354" width="20.7109375" style="218" customWidth="1"/>
    <col min="6355" max="6355" width="4.85546875" style="218" customWidth="1"/>
    <col min="6356" max="6356" width="0" style="1" hidden="1" customWidth="1"/>
    <col min="6357" max="6357" width="24.7109375" style="218" customWidth="1"/>
    <col min="6358" max="6358" width="12.28515625" style="218" customWidth="1"/>
    <col min="6359" max="6359" width="0" style="1" hidden="1" customWidth="1"/>
    <col min="6360" max="6360" width="3.42578125" style="218" customWidth="1"/>
    <col min="6361" max="6361" width="0" style="1" hidden="1" customWidth="1"/>
    <col min="6362" max="6362" width="17.7109375" style="218" customWidth="1"/>
    <col min="6363" max="6363" width="3.42578125" style="218" customWidth="1"/>
    <col min="6364" max="6364" width="0" style="1" hidden="1" customWidth="1"/>
    <col min="6365" max="6365" width="23.7109375" style="218" customWidth="1"/>
    <col min="6366" max="6366" width="10" style="218" customWidth="1"/>
    <col min="6367" max="6367" width="0" style="1" hidden="1" customWidth="1"/>
    <col min="6368" max="6369" width="14.7109375" style="218" customWidth="1"/>
    <col min="6370" max="6370" width="12.85546875" style="218" customWidth="1"/>
    <col min="6371" max="6371" width="3.28515625" style="218" customWidth="1"/>
    <col min="6372" max="6372" width="30.28515625" style="218" customWidth="1"/>
    <col min="6373" max="6373" width="5" style="218" customWidth="1"/>
    <col min="6374" max="6374" width="0" style="1" hidden="1" customWidth="1"/>
    <col min="6375" max="6375" width="14.28515625" style="218" customWidth="1"/>
    <col min="6376" max="6376" width="5.7109375" style="218" customWidth="1"/>
    <col min="6377" max="6377" width="0" style="1" hidden="1" customWidth="1"/>
    <col min="6378" max="6378" width="17.28515625" style="218" customWidth="1"/>
    <col min="6379" max="6379" width="12.7109375" style="218" customWidth="1"/>
    <col min="6380" max="6380" width="0" style="1" hidden="1" customWidth="1"/>
    <col min="6381" max="6381" width="5.28515625" style="218" customWidth="1"/>
    <col min="6382" max="6382" width="0" style="1" hidden="1" customWidth="1"/>
    <col min="6383" max="6383" width="17" style="218" customWidth="1"/>
    <col min="6384" max="6384" width="6.28515625" style="218" customWidth="1"/>
    <col min="6385" max="6385" width="0" style="1" hidden="1" customWidth="1"/>
    <col min="6386" max="6386" width="14.28515625" style="218" customWidth="1"/>
    <col min="6387" max="6387" width="7.5703125" style="218" customWidth="1"/>
    <col min="6388" max="6388" width="0" style="1" hidden="1" customWidth="1"/>
    <col min="6389" max="6390" width="14.28515625" style="218" customWidth="1"/>
    <col min="6391" max="6391" width="20.85546875" style="218" customWidth="1"/>
    <col min="6392" max="6392" width="14.42578125" style="218" customWidth="1"/>
    <col min="6393" max="6393" width="15" style="218" customWidth="1"/>
    <col min="6394" max="6394" width="2.7109375" style="218" customWidth="1"/>
    <col min="6395" max="6395" width="11.7109375" style="218" customWidth="1"/>
    <col min="6396" max="6396" width="11.5703125" style="218" customWidth="1"/>
    <col min="6397" max="6397" width="2.28515625" style="218" customWidth="1"/>
    <col min="6398" max="6398" width="41" style="218" customWidth="1"/>
    <col min="6399" max="6399" width="14.28515625" style="218" customWidth="1"/>
    <col min="6400" max="6401" width="11.5703125" style="218" customWidth="1"/>
    <col min="6402" max="6402" width="21.85546875" style="218" customWidth="1"/>
    <col min="6403" max="6594" width="11.42578125" style="218"/>
    <col min="6595" max="6595" width="21.85546875" style="218" customWidth="1"/>
    <col min="6596" max="6596" width="13.85546875" style="218" customWidth="1"/>
    <col min="6597" max="6597" width="38.7109375" style="218" customWidth="1"/>
    <col min="6598" max="6598" width="3" style="218" bestFit="1" customWidth="1"/>
    <col min="6599" max="6599" width="32.28515625" style="218" customWidth="1"/>
    <col min="6600" max="6600" width="46.28515625" style="218" customWidth="1"/>
    <col min="6601" max="6601" width="19" style="218" customWidth="1"/>
    <col min="6602" max="6602" width="0" style="1" hidden="1" customWidth="1"/>
    <col min="6603" max="6603" width="17.7109375" style="218" customWidth="1"/>
    <col min="6604" max="6604" width="0" style="1" hidden="1" customWidth="1"/>
    <col min="6605" max="6605" width="22.28515625" style="218" customWidth="1"/>
    <col min="6606" max="6606" width="5.28515625" style="218" customWidth="1"/>
    <col min="6607" max="6607" width="36.28515625" style="218" customWidth="1"/>
    <col min="6608" max="6608" width="5.7109375" style="218" customWidth="1"/>
    <col min="6609" max="6609" width="0" style="1" hidden="1" customWidth="1"/>
    <col min="6610" max="6610" width="20.7109375" style="218" customWidth="1"/>
    <col min="6611" max="6611" width="4.85546875" style="218" customWidth="1"/>
    <col min="6612" max="6612" width="0" style="1" hidden="1" customWidth="1"/>
    <col min="6613" max="6613" width="24.7109375" style="218" customWidth="1"/>
    <col min="6614" max="6614" width="12.28515625" style="218" customWidth="1"/>
    <col min="6615" max="6615" width="0" style="1" hidden="1" customWidth="1"/>
    <col min="6616" max="6616" width="3.42578125" style="218" customWidth="1"/>
    <col min="6617" max="6617" width="0" style="1" hidden="1" customWidth="1"/>
    <col min="6618" max="6618" width="17.7109375" style="218" customWidth="1"/>
    <col min="6619" max="6619" width="3.42578125" style="218" customWidth="1"/>
    <col min="6620" max="6620" width="0" style="1" hidden="1" customWidth="1"/>
    <col min="6621" max="6621" width="23.7109375" style="218" customWidth="1"/>
    <col min="6622" max="6622" width="10" style="218" customWidth="1"/>
    <col min="6623" max="6623" width="0" style="1" hidden="1" customWidth="1"/>
    <col min="6624" max="6625" width="14.7109375" style="218" customWidth="1"/>
    <col min="6626" max="6626" width="12.85546875" style="218" customWidth="1"/>
    <col min="6627" max="6627" width="3.28515625" style="218" customWidth="1"/>
    <col min="6628" max="6628" width="30.28515625" style="218" customWidth="1"/>
    <col min="6629" max="6629" width="5" style="218" customWidth="1"/>
    <col min="6630" max="6630" width="0" style="1" hidden="1" customWidth="1"/>
    <col min="6631" max="6631" width="14.28515625" style="218" customWidth="1"/>
    <col min="6632" max="6632" width="5.7109375" style="218" customWidth="1"/>
    <col min="6633" max="6633" width="0" style="1" hidden="1" customWidth="1"/>
    <col min="6634" max="6634" width="17.28515625" style="218" customWidth="1"/>
    <col min="6635" max="6635" width="12.7109375" style="218" customWidth="1"/>
    <col min="6636" max="6636" width="0" style="1" hidden="1" customWidth="1"/>
    <col min="6637" max="6637" width="5.28515625" style="218" customWidth="1"/>
    <col min="6638" max="6638" width="0" style="1" hidden="1" customWidth="1"/>
    <col min="6639" max="6639" width="17" style="218" customWidth="1"/>
    <col min="6640" max="6640" width="6.28515625" style="218" customWidth="1"/>
    <col min="6641" max="6641" width="0" style="1" hidden="1" customWidth="1"/>
    <col min="6642" max="6642" width="14.28515625" style="218" customWidth="1"/>
    <col min="6643" max="6643" width="7.5703125" style="218" customWidth="1"/>
    <col min="6644" max="6644" width="0" style="1" hidden="1" customWidth="1"/>
    <col min="6645" max="6646" width="14.28515625" style="218" customWidth="1"/>
    <col min="6647" max="6647" width="20.85546875" style="218" customWidth="1"/>
    <col min="6648" max="6648" width="14.42578125" style="218" customWidth="1"/>
    <col min="6649" max="6649" width="15" style="218" customWidth="1"/>
    <col min="6650" max="6650" width="2.7109375" style="218" customWidth="1"/>
    <col min="6651" max="6651" width="11.7109375" style="218" customWidth="1"/>
    <col min="6652" max="6652" width="11.5703125" style="218" customWidth="1"/>
    <col min="6653" max="6653" width="2.28515625" style="218" customWidth="1"/>
    <col min="6654" max="6654" width="41" style="218" customWidth="1"/>
    <col min="6655" max="6655" width="14.28515625" style="218" customWidth="1"/>
    <col min="6656" max="6657" width="11.5703125" style="218" customWidth="1"/>
    <col min="6658" max="6658" width="21.85546875" style="218" customWidth="1"/>
    <col min="6659" max="6850" width="11.42578125" style="218"/>
    <col min="6851" max="6851" width="21.85546875" style="218" customWidth="1"/>
    <col min="6852" max="6852" width="13.85546875" style="218" customWidth="1"/>
    <col min="6853" max="6853" width="38.7109375" style="218" customWidth="1"/>
    <col min="6854" max="6854" width="3" style="218" bestFit="1" customWidth="1"/>
    <col min="6855" max="6855" width="32.28515625" style="218" customWidth="1"/>
    <col min="6856" max="6856" width="46.28515625" style="218" customWidth="1"/>
    <col min="6857" max="6857" width="19" style="218" customWidth="1"/>
    <col min="6858" max="6858" width="0" style="1" hidden="1" customWidth="1"/>
    <col min="6859" max="6859" width="17.7109375" style="218" customWidth="1"/>
    <col min="6860" max="6860" width="0" style="1" hidden="1" customWidth="1"/>
    <col min="6861" max="6861" width="22.28515625" style="218" customWidth="1"/>
    <col min="6862" max="6862" width="5.28515625" style="218" customWidth="1"/>
    <col min="6863" max="6863" width="36.28515625" style="218" customWidth="1"/>
    <col min="6864" max="6864" width="5.7109375" style="218" customWidth="1"/>
    <col min="6865" max="6865" width="0" style="1" hidden="1" customWidth="1"/>
    <col min="6866" max="6866" width="20.7109375" style="218" customWidth="1"/>
    <col min="6867" max="6867" width="4.85546875" style="218" customWidth="1"/>
    <col min="6868" max="6868" width="0" style="1" hidden="1" customWidth="1"/>
    <col min="6869" max="6869" width="24.7109375" style="218" customWidth="1"/>
    <col min="6870" max="6870" width="12.28515625" style="218" customWidth="1"/>
    <col min="6871" max="6871" width="0" style="1" hidden="1" customWidth="1"/>
    <col min="6872" max="6872" width="3.42578125" style="218" customWidth="1"/>
    <col min="6873" max="6873" width="0" style="1" hidden="1" customWidth="1"/>
    <col min="6874" max="6874" width="17.7109375" style="218" customWidth="1"/>
    <col min="6875" max="6875" width="3.42578125" style="218" customWidth="1"/>
    <col min="6876" max="6876" width="0" style="1" hidden="1" customWidth="1"/>
    <col min="6877" max="6877" width="23.7109375" style="218" customWidth="1"/>
    <col min="6878" max="6878" width="10" style="218" customWidth="1"/>
    <col min="6879" max="6879" width="0" style="1" hidden="1" customWidth="1"/>
    <col min="6880" max="6881" width="14.7109375" style="218" customWidth="1"/>
    <col min="6882" max="6882" width="12.85546875" style="218" customWidth="1"/>
    <col min="6883" max="6883" width="3.28515625" style="218" customWidth="1"/>
    <col min="6884" max="6884" width="30.28515625" style="218" customWidth="1"/>
    <col min="6885" max="6885" width="5" style="218" customWidth="1"/>
    <col min="6886" max="6886" width="0" style="1" hidden="1" customWidth="1"/>
    <col min="6887" max="6887" width="14.28515625" style="218" customWidth="1"/>
    <col min="6888" max="6888" width="5.7109375" style="218" customWidth="1"/>
    <col min="6889" max="6889" width="0" style="1" hidden="1" customWidth="1"/>
    <col min="6890" max="6890" width="17.28515625" style="218" customWidth="1"/>
    <col min="6891" max="6891" width="12.7109375" style="218" customWidth="1"/>
    <col min="6892" max="6892" width="0" style="1" hidden="1" customWidth="1"/>
    <col min="6893" max="6893" width="5.28515625" style="218" customWidth="1"/>
    <col min="6894" max="6894" width="0" style="1" hidden="1" customWidth="1"/>
    <col min="6895" max="6895" width="17" style="218" customWidth="1"/>
    <col min="6896" max="6896" width="6.28515625" style="218" customWidth="1"/>
    <col min="6897" max="6897" width="0" style="1" hidden="1" customWidth="1"/>
    <col min="6898" max="6898" width="14.28515625" style="218" customWidth="1"/>
    <col min="6899" max="6899" width="7.5703125" style="218" customWidth="1"/>
    <col min="6900" max="6900" width="0" style="1" hidden="1" customWidth="1"/>
    <col min="6901" max="6902" width="14.28515625" style="218" customWidth="1"/>
    <col min="6903" max="6903" width="20.85546875" style="218" customWidth="1"/>
    <col min="6904" max="6904" width="14.42578125" style="218" customWidth="1"/>
    <col min="6905" max="6905" width="15" style="218" customWidth="1"/>
    <col min="6906" max="6906" width="2.7109375" style="218" customWidth="1"/>
    <col min="6907" max="6907" width="11.7109375" style="218" customWidth="1"/>
    <col min="6908" max="6908" width="11.5703125" style="218" customWidth="1"/>
    <col min="6909" max="6909" width="2.28515625" style="218" customWidth="1"/>
    <col min="6910" max="6910" width="41" style="218" customWidth="1"/>
    <col min="6911" max="6911" width="14.28515625" style="218" customWidth="1"/>
    <col min="6912" max="6913" width="11.5703125" style="218" customWidth="1"/>
    <col min="6914" max="6914" width="21.85546875" style="218" customWidth="1"/>
    <col min="6915" max="7106" width="11.42578125" style="218"/>
    <col min="7107" max="7107" width="21.85546875" style="218" customWidth="1"/>
    <col min="7108" max="7108" width="13.85546875" style="218" customWidth="1"/>
    <col min="7109" max="7109" width="38.7109375" style="218" customWidth="1"/>
    <col min="7110" max="7110" width="3" style="218" bestFit="1" customWidth="1"/>
    <col min="7111" max="7111" width="32.28515625" style="218" customWidth="1"/>
    <col min="7112" max="7112" width="46.28515625" style="218" customWidth="1"/>
    <col min="7113" max="7113" width="19" style="218" customWidth="1"/>
    <col min="7114" max="7114" width="0" style="1" hidden="1" customWidth="1"/>
    <col min="7115" max="7115" width="17.7109375" style="218" customWidth="1"/>
    <col min="7116" max="7116" width="0" style="1" hidden="1" customWidth="1"/>
    <col min="7117" max="7117" width="22.28515625" style="218" customWidth="1"/>
    <col min="7118" max="7118" width="5.28515625" style="218" customWidth="1"/>
    <col min="7119" max="7119" width="36.28515625" style="218" customWidth="1"/>
    <col min="7120" max="7120" width="5.7109375" style="218" customWidth="1"/>
    <col min="7121" max="7121" width="0" style="1" hidden="1" customWidth="1"/>
    <col min="7122" max="7122" width="20.7109375" style="218" customWidth="1"/>
    <col min="7123" max="7123" width="4.85546875" style="218" customWidth="1"/>
    <col min="7124" max="7124" width="0" style="1" hidden="1" customWidth="1"/>
    <col min="7125" max="7125" width="24.7109375" style="218" customWidth="1"/>
    <col min="7126" max="7126" width="12.28515625" style="218" customWidth="1"/>
    <col min="7127" max="7127" width="0" style="1" hidden="1" customWidth="1"/>
    <col min="7128" max="7128" width="3.42578125" style="218" customWidth="1"/>
    <col min="7129" max="7129" width="0" style="1" hidden="1" customWidth="1"/>
    <col min="7130" max="7130" width="17.7109375" style="218" customWidth="1"/>
    <col min="7131" max="7131" width="3.42578125" style="218" customWidth="1"/>
    <col min="7132" max="7132" width="0" style="1" hidden="1" customWidth="1"/>
    <col min="7133" max="7133" width="23.7109375" style="218" customWidth="1"/>
    <col min="7134" max="7134" width="10" style="218" customWidth="1"/>
    <col min="7135" max="7135" width="0" style="1" hidden="1" customWidth="1"/>
    <col min="7136" max="7137" width="14.7109375" style="218" customWidth="1"/>
    <col min="7138" max="7138" width="12.85546875" style="218" customWidth="1"/>
    <col min="7139" max="7139" width="3.28515625" style="218" customWidth="1"/>
    <col min="7140" max="7140" width="30.28515625" style="218" customWidth="1"/>
    <col min="7141" max="7141" width="5" style="218" customWidth="1"/>
    <col min="7142" max="7142" width="0" style="1" hidden="1" customWidth="1"/>
    <col min="7143" max="7143" width="14.28515625" style="218" customWidth="1"/>
    <col min="7144" max="7144" width="5.7109375" style="218" customWidth="1"/>
    <col min="7145" max="7145" width="0" style="1" hidden="1" customWidth="1"/>
    <col min="7146" max="7146" width="17.28515625" style="218" customWidth="1"/>
    <col min="7147" max="7147" width="12.7109375" style="218" customWidth="1"/>
    <col min="7148" max="7148" width="0" style="1" hidden="1" customWidth="1"/>
    <col min="7149" max="7149" width="5.28515625" style="218" customWidth="1"/>
    <col min="7150" max="7150" width="0" style="1" hidden="1" customWidth="1"/>
    <col min="7151" max="7151" width="17" style="218" customWidth="1"/>
    <col min="7152" max="7152" width="6.28515625" style="218" customWidth="1"/>
    <col min="7153" max="7153" width="0" style="1" hidden="1" customWidth="1"/>
    <col min="7154" max="7154" width="14.28515625" style="218" customWidth="1"/>
    <col min="7155" max="7155" width="7.5703125" style="218" customWidth="1"/>
    <col min="7156" max="7156" width="0" style="1" hidden="1" customWidth="1"/>
    <col min="7157" max="7158" width="14.28515625" style="218" customWidth="1"/>
    <col min="7159" max="7159" width="20.85546875" style="218" customWidth="1"/>
    <col min="7160" max="7160" width="14.42578125" style="218" customWidth="1"/>
    <col min="7161" max="7161" width="15" style="218" customWidth="1"/>
    <col min="7162" max="7162" width="2.7109375" style="218" customWidth="1"/>
    <col min="7163" max="7163" width="11.7109375" style="218" customWidth="1"/>
    <col min="7164" max="7164" width="11.5703125" style="218" customWidth="1"/>
    <col min="7165" max="7165" width="2.28515625" style="218" customWidth="1"/>
    <col min="7166" max="7166" width="41" style="218" customWidth="1"/>
    <col min="7167" max="7167" width="14.28515625" style="218" customWidth="1"/>
    <col min="7168" max="7169" width="11.5703125" style="218" customWidth="1"/>
    <col min="7170" max="7170" width="21.85546875" style="218" customWidth="1"/>
    <col min="7171" max="7362" width="11.42578125" style="218"/>
    <col min="7363" max="7363" width="21.85546875" style="218" customWidth="1"/>
    <col min="7364" max="7364" width="13.85546875" style="218" customWidth="1"/>
    <col min="7365" max="7365" width="38.7109375" style="218" customWidth="1"/>
    <col min="7366" max="7366" width="3" style="218" bestFit="1" customWidth="1"/>
    <col min="7367" max="7367" width="32.28515625" style="218" customWidth="1"/>
    <col min="7368" max="7368" width="46.28515625" style="218" customWidth="1"/>
    <col min="7369" max="7369" width="19" style="218" customWidth="1"/>
    <col min="7370" max="7370" width="0" style="1" hidden="1" customWidth="1"/>
    <col min="7371" max="7371" width="17.7109375" style="218" customWidth="1"/>
    <col min="7372" max="7372" width="0" style="1" hidden="1" customWidth="1"/>
    <col min="7373" max="7373" width="22.28515625" style="218" customWidth="1"/>
    <col min="7374" max="7374" width="5.28515625" style="218" customWidth="1"/>
    <col min="7375" max="7375" width="36.28515625" style="218" customWidth="1"/>
    <col min="7376" max="7376" width="5.7109375" style="218" customWidth="1"/>
    <col min="7377" max="7377" width="0" style="1" hidden="1" customWidth="1"/>
    <col min="7378" max="7378" width="20.7109375" style="218" customWidth="1"/>
    <col min="7379" max="7379" width="4.85546875" style="218" customWidth="1"/>
    <col min="7380" max="7380" width="0" style="1" hidden="1" customWidth="1"/>
    <col min="7381" max="7381" width="24.7109375" style="218" customWidth="1"/>
    <col min="7382" max="7382" width="12.28515625" style="218" customWidth="1"/>
    <col min="7383" max="7383" width="0" style="1" hidden="1" customWidth="1"/>
    <col min="7384" max="7384" width="3.42578125" style="218" customWidth="1"/>
    <col min="7385" max="7385" width="0" style="1" hidden="1" customWidth="1"/>
    <col min="7386" max="7386" width="17.7109375" style="218" customWidth="1"/>
    <col min="7387" max="7387" width="3.42578125" style="218" customWidth="1"/>
    <col min="7388" max="7388" width="0" style="1" hidden="1" customWidth="1"/>
    <col min="7389" max="7389" width="23.7109375" style="218" customWidth="1"/>
    <col min="7390" max="7390" width="10" style="218" customWidth="1"/>
    <col min="7391" max="7391" width="0" style="1" hidden="1" customWidth="1"/>
    <col min="7392" max="7393" width="14.7109375" style="218" customWidth="1"/>
    <col min="7394" max="7394" width="12.85546875" style="218" customWidth="1"/>
    <col min="7395" max="7395" width="3.28515625" style="218" customWidth="1"/>
    <col min="7396" max="7396" width="30.28515625" style="218" customWidth="1"/>
    <col min="7397" max="7397" width="5" style="218" customWidth="1"/>
    <col min="7398" max="7398" width="0" style="1" hidden="1" customWidth="1"/>
    <col min="7399" max="7399" width="14.28515625" style="218" customWidth="1"/>
    <col min="7400" max="7400" width="5.7109375" style="218" customWidth="1"/>
    <col min="7401" max="7401" width="0" style="1" hidden="1" customWidth="1"/>
    <col min="7402" max="7402" width="17.28515625" style="218" customWidth="1"/>
    <col min="7403" max="7403" width="12.7109375" style="218" customWidth="1"/>
    <col min="7404" max="7404" width="0" style="1" hidden="1" customWidth="1"/>
    <col min="7405" max="7405" width="5.28515625" style="218" customWidth="1"/>
    <col min="7406" max="7406" width="0" style="1" hidden="1" customWidth="1"/>
    <col min="7407" max="7407" width="17" style="218" customWidth="1"/>
    <col min="7408" max="7408" width="6.28515625" style="218" customWidth="1"/>
    <col min="7409" max="7409" width="0" style="1" hidden="1" customWidth="1"/>
    <col min="7410" max="7410" width="14.28515625" style="218" customWidth="1"/>
    <col min="7411" max="7411" width="7.5703125" style="218" customWidth="1"/>
    <col min="7412" max="7412" width="0" style="1" hidden="1" customWidth="1"/>
    <col min="7413" max="7414" width="14.28515625" style="218" customWidth="1"/>
    <col min="7415" max="7415" width="20.85546875" style="218" customWidth="1"/>
    <col min="7416" max="7416" width="14.42578125" style="218" customWidth="1"/>
    <col min="7417" max="7417" width="15" style="218" customWidth="1"/>
    <col min="7418" max="7418" width="2.7109375" style="218" customWidth="1"/>
    <col min="7419" max="7419" width="11.7109375" style="218" customWidth="1"/>
    <col min="7420" max="7420" width="11.5703125" style="218" customWidth="1"/>
    <col min="7421" max="7421" width="2.28515625" style="218" customWidth="1"/>
    <col min="7422" max="7422" width="41" style="218" customWidth="1"/>
    <col min="7423" max="7423" width="14.28515625" style="218" customWidth="1"/>
    <col min="7424" max="7425" width="11.5703125" style="218" customWidth="1"/>
    <col min="7426" max="7426" width="21.85546875" style="218" customWidth="1"/>
    <col min="7427" max="7618" width="11.42578125" style="218"/>
    <col min="7619" max="7619" width="21.85546875" style="218" customWidth="1"/>
    <col min="7620" max="7620" width="13.85546875" style="218" customWidth="1"/>
    <col min="7621" max="7621" width="38.7109375" style="218" customWidth="1"/>
    <col min="7622" max="7622" width="3" style="218" bestFit="1" customWidth="1"/>
    <col min="7623" max="7623" width="32.28515625" style="218" customWidth="1"/>
    <col min="7624" max="7624" width="46.28515625" style="218" customWidth="1"/>
    <col min="7625" max="7625" width="19" style="218" customWidth="1"/>
    <col min="7626" max="7626" width="0" style="1" hidden="1" customWidth="1"/>
    <col min="7627" max="7627" width="17.7109375" style="218" customWidth="1"/>
    <col min="7628" max="7628" width="0" style="1" hidden="1" customWidth="1"/>
    <col min="7629" max="7629" width="22.28515625" style="218" customWidth="1"/>
    <col min="7630" max="7630" width="5.28515625" style="218" customWidth="1"/>
    <col min="7631" max="7631" width="36.28515625" style="218" customWidth="1"/>
    <col min="7632" max="7632" width="5.7109375" style="218" customWidth="1"/>
    <col min="7633" max="7633" width="0" style="1" hidden="1" customWidth="1"/>
    <col min="7634" max="7634" width="20.7109375" style="218" customWidth="1"/>
    <col min="7635" max="7635" width="4.85546875" style="218" customWidth="1"/>
    <col min="7636" max="7636" width="0" style="1" hidden="1" customWidth="1"/>
    <col min="7637" max="7637" width="24.7109375" style="218" customWidth="1"/>
    <col min="7638" max="7638" width="12.28515625" style="218" customWidth="1"/>
    <col min="7639" max="7639" width="0" style="1" hidden="1" customWidth="1"/>
    <col min="7640" max="7640" width="3.42578125" style="218" customWidth="1"/>
    <col min="7641" max="7641" width="0" style="1" hidden="1" customWidth="1"/>
    <col min="7642" max="7642" width="17.7109375" style="218" customWidth="1"/>
    <col min="7643" max="7643" width="3.42578125" style="218" customWidth="1"/>
    <col min="7644" max="7644" width="0" style="1" hidden="1" customWidth="1"/>
    <col min="7645" max="7645" width="23.7109375" style="218" customWidth="1"/>
    <col min="7646" max="7646" width="10" style="218" customWidth="1"/>
    <col min="7647" max="7647" width="0" style="1" hidden="1" customWidth="1"/>
    <col min="7648" max="7649" width="14.7109375" style="218" customWidth="1"/>
    <col min="7650" max="7650" width="12.85546875" style="218" customWidth="1"/>
    <col min="7651" max="7651" width="3.28515625" style="218" customWidth="1"/>
    <col min="7652" max="7652" width="30.28515625" style="218" customWidth="1"/>
    <col min="7653" max="7653" width="5" style="218" customWidth="1"/>
    <col min="7654" max="7654" width="0" style="1" hidden="1" customWidth="1"/>
    <col min="7655" max="7655" width="14.28515625" style="218" customWidth="1"/>
    <col min="7656" max="7656" width="5.7109375" style="218" customWidth="1"/>
    <col min="7657" max="7657" width="0" style="1" hidden="1" customWidth="1"/>
    <col min="7658" max="7658" width="17.28515625" style="218" customWidth="1"/>
    <col min="7659" max="7659" width="12.7109375" style="218" customWidth="1"/>
    <col min="7660" max="7660" width="0" style="1" hidden="1" customWidth="1"/>
    <col min="7661" max="7661" width="5.28515625" style="218" customWidth="1"/>
    <col min="7662" max="7662" width="0" style="1" hidden="1" customWidth="1"/>
    <col min="7663" max="7663" width="17" style="218" customWidth="1"/>
    <col min="7664" max="7664" width="6.28515625" style="218" customWidth="1"/>
    <col min="7665" max="7665" width="0" style="1" hidden="1" customWidth="1"/>
    <col min="7666" max="7666" width="14.28515625" style="218" customWidth="1"/>
    <col min="7667" max="7667" width="7.5703125" style="218" customWidth="1"/>
    <col min="7668" max="7668" width="0" style="1" hidden="1" customWidth="1"/>
    <col min="7669" max="7670" width="14.28515625" style="218" customWidth="1"/>
    <col min="7671" max="7671" width="20.85546875" style="218" customWidth="1"/>
    <col min="7672" max="7672" width="14.42578125" style="218" customWidth="1"/>
    <col min="7673" max="7673" width="15" style="218" customWidth="1"/>
    <col min="7674" max="7674" width="2.7109375" style="218" customWidth="1"/>
    <col min="7675" max="7675" width="11.7109375" style="218" customWidth="1"/>
    <col min="7676" max="7676" width="11.5703125" style="218" customWidth="1"/>
    <col min="7677" max="7677" width="2.28515625" style="218" customWidth="1"/>
    <col min="7678" max="7678" width="41" style="218" customWidth="1"/>
    <col min="7679" max="7679" width="14.28515625" style="218" customWidth="1"/>
    <col min="7680" max="7681" width="11.5703125" style="218" customWidth="1"/>
    <col min="7682" max="7682" width="21.85546875" style="218" customWidth="1"/>
    <col min="7683" max="7874" width="11.42578125" style="218"/>
    <col min="7875" max="7875" width="21.85546875" style="218" customWidth="1"/>
    <col min="7876" max="7876" width="13.85546875" style="218" customWidth="1"/>
    <col min="7877" max="7877" width="38.7109375" style="218" customWidth="1"/>
    <col min="7878" max="7878" width="3" style="218" bestFit="1" customWidth="1"/>
    <col min="7879" max="7879" width="32.28515625" style="218" customWidth="1"/>
    <col min="7880" max="7880" width="46.28515625" style="218" customWidth="1"/>
    <col min="7881" max="7881" width="19" style="218" customWidth="1"/>
    <col min="7882" max="7882" width="0" style="1" hidden="1" customWidth="1"/>
    <col min="7883" max="7883" width="17.7109375" style="218" customWidth="1"/>
    <col min="7884" max="7884" width="0" style="1" hidden="1" customWidth="1"/>
    <col min="7885" max="7885" width="22.28515625" style="218" customWidth="1"/>
    <col min="7886" max="7886" width="5.28515625" style="218" customWidth="1"/>
    <col min="7887" max="7887" width="36.28515625" style="218" customWidth="1"/>
    <col min="7888" max="7888" width="5.7109375" style="218" customWidth="1"/>
    <col min="7889" max="7889" width="0" style="1" hidden="1" customWidth="1"/>
    <col min="7890" max="7890" width="20.7109375" style="218" customWidth="1"/>
    <col min="7891" max="7891" width="4.85546875" style="218" customWidth="1"/>
    <col min="7892" max="7892" width="0" style="1" hidden="1" customWidth="1"/>
    <col min="7893" max="7893" width="24.7109375" style="218" customWidth="1"/>
    <col min="7894" max="7894" width="12.28515625" style="218" customWidth="1"/>
    <col min="7895" max="7895" width="0" style="1" hidden="1" customWidth="1"/>
    <col min="7896" max="7896" width="3.42578125" style="218" customWidth="1"/>
    <col min="7897" max="7897" width="0" style="1" hidden="1" customWidth="1"/>
    <col min="7898" max="7898" width="17.7109375" style="218" customWidth="1"/>
    <col min="7899" max="7899" width="3.42578125" style="218" customWidth="1"/>
    <col min="7900" max="7900" width="0" style="1" hidden="1" customWidth="1"/>
    <col min="7901" max="7901" width="23.7109375" style="218" customWidth="1"/>
    <col min="7902" max="7902" width="10" style="218" customWidth="1"/>
    <col min="7903" max="7903" width="0" style="1" hidden="1" customWidth="1"/>
    <col min="7904" max="7905" width="14.7109375" style="218" customWidth="1"/>
    <col min="7906" max="7906" width="12.85546875" style="218" customWidth="1"/>
    <col min="7907" max="7907" width="3.28515625" style="218" customWidth="1"/>
    <col min="7908" max="7908" width="30.28515625" style="218" customWidth="1"/>
    <col min="7909" max="7909" width="5" style="218" customWidth="1"/>
    <col min="7910" max="7910" width="0" style="1" hidden="1" customWidth="1"/>
    <col min="7911" max="7911" width="14.28515625" style="218" customWidth="1"/>
    <col min="7912" max="7912" width="5.7109375" style="218" customWidth="1"/>
    <col min="7913" max="7913" width="0" style="1" hidden="1" customWidth="1"/>
    <col min="7914" max="7914" width="17.28515625" style="218" customWidth="1"/>
    <col min="7915" max="7915" width="12.7109375" style="218" customWidth="1"/>
    <col min="7916" max="7916" width="0" style="1" hidden="1" customWidth="1"/>
    <col min="7917" max="7917" width="5.28515625" style="218" customWidth="1"/>
    <col min="7918" max="7918" width="0" style="1" hidden="1" customWidth="1"/>
    <col min="7919" max="7919" width="17" style="218" customWidth="1"/>
    <col min="7920" max="7920" width="6.28515625" style="218" customWidth="1"/>
    <col min="7921" max="7921" width="0" style="1" hidden="1" customWidth="1"/>
    <col min="7922" max="7922" width="14.28515625" style="218" customWidth="1"/>
    <col min="7923" max="7923" width="7.5703125" style="218" customWidth="1"/>
    <col min="7924" max="7924" width="0" style="1" hidden="1" customWidth="1"/>
    <col min="7925" max="7926" width="14.28515625" style="218" customWidth="1"/>
    <col min="7927" max="7927" width="20.85546875" style="218" customWidth="1"/>
    <col min="7928" max="7928" width="14.42578125" style="218" customWidth="1"/>
    <col min="7929" max="7929" width="15" style="218" customWidth="1"/>
    <col min="7930" max="7930" width="2.7109375" style="218" customWidth="1"/>
    <col min="7931" max="7931" width="11.7109375" style="218" customWidth="1"/>
    <col min="7932" max="7932" width="11.5703125" style="218" customWidth="1"/>
    <col min="7933" max="7933" width="2.28515625" style="218" customWidth="1"/>
    <col min="7934" max="7934" width="41" style="218" customWidth="1"/>
    <col min="7935" max="7935" width="14.28515625" style="218" customWidth="1"/>
    <col min="7936" max="7937" width="11.5703125" style="218" customWidth="1"/>
    <col min="7938" max="7938" width="21.85546875" style="218" customWidth="1"/>
    <col min="7939" max="8130" width="11.42578125" style="218"/>
    <col min="8131" max="8131" width="21.85546875" style="218" customWidth="1"/>
    <col min="8132" max="8132" width="13.85546875" style="218" customWidth="1"/>
    <col min="8133" max="8133" width="38.7109375" style="218" customWidth="1"/>
    <col min="8134" max="8134" width="3" style="218" bestFit="1" customWidth="1"/>
    <col min="8135" max="8135" width="32.28515625" style="218" customWidth="1"/>
    <col min="8136" max="8136" width="46.28515625" style="218" customWidth="1"/>
    <col min="8137" max="8137" width="19" style="218" customWidth="1"/>
    <col min="8138" max="8138" width="0" style="1" hidden="1" customWidth="1"/>
    <col min="8139" max="8139" width="17.7109375" style="218" customWidth="1"/>
    <col min="8140" max="8140" width="0" style="1" hidden="1" customWidth="1"/>
    <col min="8141" max="8141" width="22.28515625" style="218" customWidth="1"/>
    <col min="8142" max="8142" width="5.28515625" style="218" customWidth="1"/>
    <col min="8143" max="8143" width="36.28515625" style="218" customWidth="1"/>
    <col min="8144" max="8144" width="5.7109375" style="218" customWidth="1"/>
    <col min="8145" max="8145" width="0" style="1" hidden="1" customWidth="1"/>
    <col min="8146" max="8146" width="20.7109375" style="218" customWidth="1"/>
    <col min="8147" max="8147" width="4.85546875" style="218" customWidth="1"/>
    <col min="8148" max="8148" width="0" style="1" hidden="1" customWidth="1"/>
    <col min="8149" max="8149" width="24.7109375" style="218" customWidth="1"/>
    <col min="8150" max="8150" width="12.28515625" style="218" customWidth="1"/>
    <col min="8151" max="8151" width="0" style="1" hidden="1" customWidth="1"/>
    <col min="8152" max="8152" width="3.42578125" style="218" customWidth="1"/>
    <col min="8153" max="8153" width="0" style="1" hidden="1" customWidth="1"/>
    <col min="8154" max="8154" width="17.7109375" style="218" customWidth="1"/>
    <col min="8155" max="8155" width="3.42578125" style="218" customWidth="1"/>
    <col min="8156" max="8156" width="0" style="1" hidden="1" customWidth="1"/>
    <col min="8157" max="8157" width="23.7109375" style="218" customWidth="1"/>
    <col min="8158" max="8158" width="10" style="218" customWidth="1"/>
    <col min="8159" max="8159" width="0" style="1" hidden="1" customWidth="1"/>
    <col min="8160" max="8161" width="14.7109375" style="218" customWidth="1"/>
    <col min="8162" max="8162" width="12.85546875" style="218" customWidth="1"/>
    <col min="8163" max="8163" width="3.28515625" style="218" customWidth="1"/>
    <col min="8164" max="8164" width="30.28515625" style="218" customWidth="1"/>
    <col min="8165" max="8165" width="5" style="218" customWidth="1"/>
    <col min="8166" max="8166" width="0" style="1" hidden="1" customWidth="1"/>
    <col min="8167" max="8167" width="14.28515625" style="218" customWidth="1"/>
    <col min="8168" max="8168" width="5.7109375" style="218" customWidth="1"/>
    <col min="8169" max="8169" width="0" style="1" hidden="1" customWidth="1"/>
    <col min="8170" max="8170" width="17.28515625" style="218" customWidth="1"/>
    <col min="8171" max="8171" width="12.7109375" style="218" customWidth="1"/>
    <col min="8172" max="8172" width="0" style="1" hidden="1" customWidth="1"/>
    <col min="8173" max="8173" width="5.28515625" style="218" customWidth="1"/>
    <col min="8174" max="8174" width="0" style="1" hidden="1" customWidth="1"/>
    <col min="8175" max="8175" width="17" style="218" customWidth="1"/>
    <col min="8176" max="8176" width="6.28515625" style="218" customWidth="1"/>
    <col min="8177" max="8177" width="0" style="1" hidden="1" customWidth="1"/>
    <col min="8178" max="8178" width="14.28515625" style="218" customWidth="1"/>
    <col min="8179" max="8179" width="7.5703125" style="218" customWidth="1"/>
    <col min="8180" max="8180" width="0" style="1" hidden="1" customWidth="1"/>
    <col min="8181" max="8182" width="14.28515625" style="218" customWidth="1"/>
    <col min="8183" max="8183" width="20.85546875" style="218" customWidth="1"/>
    <col min="8184" max="8184" width="14.42578125" style="218" customWidth="1"/>
    <col min="8185" max="8185" width="15" style="218" customWidth="1"/>
    <col min="8186" max="8186" width="2.7109375" style="218" customWidth="1"/>
    <col min="8187" max="8187" width="11.7109375" style="218" customWidth="1"/>
    <col min="8188" max="8188" width="11.5703125" style="218" customWidth="1"/>
    <col min="8189" max="8189" width="2.28515625" style="218" customWidth="1"/>
    <col min="8190" max="8190" width="41" style="218" customWidth="1"/>
    <col min="8191" max="8191" width="14.28515625" style="218" customWidth="1"/>
    <col min="8192" max="8193" width="11.5703125" style="218" customWidth="1"/>
    <col min="8194" max="8194" width="21.85546875" style="218" customWidth="1"/>
    <col min="8195" max="8386" width="11.42578125" style="218"/>
    <col min="8387" max="8387" width="21.85546875" style="218" customWidth="1"/>
    <col min="8388" max="8388" width="13.85546875" style="218" customWidth="1"/>
    <col min="8389" max="8389" width="38.7109375" style="218" customWidth="1"/>
    <col min="8390" max="8390" width="3" style="218" bestFit="1" customWidth="1"/>
    <col min="8391" max="8391" width="32.28515625" style="218" customWidth="1"/>
    <col min="8392" max="8392" width="46.28515625" style="218" customWidth="1"/>
    <col min="8393" max="8393" width="19" style="218" customWidth="1"/>
    <col min="8394" max="8394" width="0" style="1" hidden="1" customWidth="1"/>
    <col min="8395" max="8395" width="17.7109375" style="218" customWidth="1"/>
    <col min="8396" max="8396" width="0" style="1" hidden="1" customWidth="1"/>
    <col min="8397" max="8397" width="22.28515625" style="218" customWidth="1"/>
    <col min="8398" max="8398" width="5.28515625" style="218" customWidth="1"/>
    <col min="8399" max="8399" width="36.28515625" style="218" customWidth="1"/>
    <col min="8400" max="8400" width="5.7109375" style="218" customWidth="1"/>
    <col min="8401" max="8401" width="0" style="1" hidden="1" customWidth="1"/>
    <col min="8402" max="8402" width="20.7109375" style="218" customWidth="1"/>
    <col min="8403" max="8403" width="4.85546875" style="218" customWidth="1"/>
    <col min="8404" max="8404" width="0" style="1" hidden="1" customWidth="1"/>
    <col min="8405" max="8405" width="24.7109375" style="218" customWidth="1"/>
    <col min="8406" max="8406" width="12.28515625" style="218" customWidth="1"/>
    <col min="8407" max="8407" width="0" style="1" hidden="1" customWidth="1"/>
    <col min="8408" max="8408" width="3.42578125" style="218" customWidth="1"/>
    <col min="8409" max="8409" width="0" style="1" hidden="1" customWidth="1"/>
    <col min="8410" max="8410" width="17.7109375" style="218" customWidth="1"/>
    <col min="8411" max="8411" width="3.42578125" style="218" customWidth="1"/>
    <col min="8412" max="8412" width="0" style="1" hidden="1" customWidth="1"/>
    <col min="8413" max="8413" width="23.7109375" style="218" customWidth="1"/>
    <col min="8414" max="8414" width="10" style="218" customWidth="1"/>
    <col min="8415" max="8415" width="0" style="1" hidden="1" customWidth="1"/>
    <col min="8416" max="8417" width="14.7109375" style="218" customWidth="1"/>
    <col min="8418" max="8418" width="12.85546875" style="218" customWidth="1"/>
    <col min="8419" max="8419" width="3.28515625" style="218" customWidth="1"/>
    <col min="8420" max="8420" width="30.28515625" style="218" customWidth="1"/>
    <col min="8421" max="8421" width="5" style="218" customWidth="1"/>
    <col min="8422" max="8422" width="0" style="1" hidden="1" customWidth="1"/>
    <col min="8423" max="8423" width="14.28515625" style="218" customWidth="1"/>
    <col min="8424" max="8424" width="5.7109375" style="218" customWidth="1"/>
    <col min="8425" max="8425" width="0" style="1" hidden="1" customWidth="1"/>
    <col min="8426" max="8426" width="17.28515625" style="218" customWidth="1"/>
    <col min="8427" max="8427" width="12.7109375" style="218" customWidth="1"/>
    <col min="8428" max="8428" width="0" style="1" hidden="1" customWidth="1"/>
    <col min="8429" max="8429" width="5.28515625" style="218" customWidth="1"/>
    <col min="8430" max="8430" width="0" style="1" hidden="1" customWidth="1"/>
    <col min="8431" max="8431" width="17" style="218" customWidth="1"/>
    <col min="8432" max="8432" width="6.28515625" style="218" customWidth="1"/>
    <col min="8433" max="8433" width="0" style="1" hidden="1" customWidth="1"/>
    <col min="8434" max="8434" width="14.28515625" style="218" customWidth="1"/>
    <col min="8435" max="8435" width="7.5703125" style="218" customWidth="1"/>
    <col min="8436" max="8436" width="0" style="1" hidden="1" customWidth="1"/>
    <col min="8437" max="8438" width="14.28515625" style="218" customWidth="1"/>
    <col min="8439" max="8439" width="20.85546875" style="218" customWidth="1"/>
    <col min="8440" max="8440" width="14.42578125" style="218" customWidth="1"/>
    <col min="8441" max="8441" width="15" style="218" customWidth="1"/>
    <col min="8442" max="8442" width="2.7109375" style="218" customWidth="1"/>
    <col min="8443" max="8443" width="11.7109375" style="218" customWidth="1"/>
    <col min="8444" max="8444" width="11.5703125" style="218" customWidth="1"/>
    <col min="8445" max="8445" width="2.28515625" style="218" customWidth="1"/>
    <col min="8446" max="8446" width="41" style="218" customWidth="1"/>
    <col min="8447" max="8447" width="14.28515625" style="218" customWidth="1"/>
    <col min="8448" max="8449" width="11.5703125" style="218" customWidth="1"/>
    <col min="8450" max="8450" width="21.85546875" style="218" customWidth="1"/>
    <col min="8451" max="8642" width="11.42578125" style="218"/>
    <col min="8643" max="8643" width="21.85546875" style="218" customWidth="1"/>
    <col min="8644" max="8644" width="13.85546875" style="218" customWidth="1"/>
    <col min="8645" max="8645" width="38.7109375" style="218" customWidth="1"/>
    <col min="8646" max="8646" width="3" style="218" bestFit="1" customWidth="1"/>
    <col min="8647" max="8647" width="32.28515625" style="218" customWidth="1"/>
    <col min="8648" max="8648" width="46.28515625" style="218" customWidth="1"/>
    <col min="8649" max="8649" width="19" style="218" customWidth="1"/>
    <col min="8650" max="8650" width="0" style="1" hidden="1" customWidth="1"/>
    <col min="8651" max="8651" width="17.7109375" style="218" customWidth="1"/>
    <col min="8652" max="8652" width="0" style="1" hidden="1" customWidth="1"/>
    <col min="8653" max="8653" width="22.28515625" style="218" customWidth="1"/>
    <col min="8654" max="8654" width="5.28515625" style="218" customWidth="1"/>
    <col min="8655" max="8655" width="36.28515625" style="218" customWidth="1"/>
    <col min="8656" max="8656" width="5.7109375" style="218" customWidth="1"/>
    <col min="8657" max="8657" width="0" style="1" hidden="1" customWidth="1"/>
    <col min="8658" max="8658" width="20.7109375" style="218" customWidth="1"/>
    <col min="8659" max="8659" width="4.85546875" style="218" customWidth="1"/>
    <col min="8660" max="8660" width="0" style="1" hidden="1" customWidth="1"/>
    <col min="8661" max="8661" width="24.7109375" style="218" customWidth="1"/>
    <col min="8662" max="8662" width="12.28515625" style="218" customWidth="1"/>
    <col min="8663" max="8663" width="0" style="1" hidden="1" customWidth="1"/>
    <col min="8664" max="8664" width="3.42578125" style="218" customWidth="1"/>
    <col min="8665" max="8665" width="0" style="1" hidden="1" customWidth="1"/>
    <col min="8666" max="8666" width="17.7109375" style="218" customWidth="1"/>
    <col min="8667" max="8667" width="3.42578125" style="218" customWidth="1"/>
    <col min="8668" max="8668" width="0" style="1" hidden="1" customWidth="1"/>
    <col min="8669" max="8669" width="23.7109375" style="218" customWidth="1"/>
    <col min="8670" max="8670" width="10" style="218" customWidth="1"/>
    <col min="8671" max="8671" width="0" style="1" hidden="1" customWidth="1"/>
    <col min="8672" max="8673" width="14.7109375" style="218" customWidth="1"/>
    <col min="8674" max="8674" width="12.85546875" style="218" customWidth="1"/>
    <col min="8675" max="8675" width="3.28515625" style="218" customWidth="1"/>
    <col min="8676" max="8676" width="30.28515625" style="218" customWidth="1"/>
    <col min="8677" max="8677" width="5" style="218" customWidth="1"/>
    <col min="8678" max="8678" width="0" style="1" hidden="1" customWidth="1"/>
    <col min="8679" max="8679" width="14.28515625" style="218" customWidth="1"/>
    <col min="8680" max="8680" width="5.7109375" style="218" customWidth="1"/>
    <col min="8681" max="8681" width="0" style="1" hidden="1" customWidth="1"/>
    <col min="8682" max="8682" width="17.28515625" style="218" customWidth="1"/>
    <col min="8683" max="8683" width="12.7109375" style="218" customWidth="1"/>
    <col min="8684" max="8684" width="0" style="1" hidden="1" customWidth="1"/>
    <col min="8685" max="8685" width="5.28515625" style="218" customWidth="1"/>
    <col min="8686" max="8686" width="0" style="1" hidden="1" customWidth="1"/>
    <col min="8687" max="8687" width="17" style="218" customWidth="1"/>
    <col min="8688" max="8688" width="6.28515625" style="218" customWidth="1"/>
    <col min="8689" max="8689" width="0" style="1" hidden="1" customWidth="1"/>
    <col min="8690" max="8690" width="14.28515625" style="218" customWidth="1"/>
    <col min="8691" max="8691" width="7.5703125" style="218" customWidth="1"/>
    <col min="8692" max="8692" width="0" style="1" hidden="1" customWidth="1"/>
    <col min="8693" max="8694" width="14.28515625" style="218" customWidth="1"/>
    <col min="8695" max="8695" width="20.85546875" style="218" customWidth="1"/>
    <col min="8696" max="8696" width="14.42578125" style="218" customWidth="1"/>
    <col min="8697" max="8697" width="15" style="218" customWidth="1"/>
    <col min="8698" max="8698" width="2.7109375" style="218" customWidth="1"/>
    <col min="8699" max="8699" width="11.7109375" style="218" customWidth="1"/>
    <col min="8700" max="8700" width="11.5703125" style="218" customWidth="1"/>
    <col min="8701" max="8701" width="2.28515625" style="218" customWidth="1"/>
    <col min="8702" max="8702" width="41" style="218" customWidth="1"/>
    <col min="8703" max="8703" width="14.28515625" style="218" customWidth="1"/>
    <col min="8704" max="8705" width="11.5703125" style="218" customWidth="1"/>
    <col min="8706" max="8706" width="21.85546875" style="218" customWidth="1"/>
    <col min="8707" max="8898" width="11.42578125" style="218"/>
    <col min="8899" max="8899" width="21.85546875" style="218" customWidth="1"/>
    <col min="8900" max="8900" width="13.85546875" style="218" customWidth="1"/>
    <col min="8901" max="8901" width="38.7109375" style="218" customWidth="1"/>
    <col min="8902" max="8902" width="3" style="218" bestFit="1" customWidth="1"/>
    <col min="8903" max="8903" width="32.28515625" style="218" customWidth="1"/>
    <col min="8904" max="8904" width="46.28515625" style="218" customWidth="1"/>
    <col min="8905" max="8905" width="19" style="218" customWidth="1"/>
    <col min="8906" max="8906" width="0" style="1" hidden="1" customWidth="1"/>
    <col min="8907" max="8907" width="17.7109375" style="218" customWidth="1"/>
    <col min="8908" max="8908" width="0" style="1" hidden="1" customWidth="1"/>
    <col min="8909" max="8909" width="22.28515625" style="218" customWidth="1"/>
    <col min="8910" max="8910" width="5.28515625" style="218" customWidth="1"/>
    <col min="8911" max="8911" width="36.28515625" style="218" customWidth="1"/>
    <col min="8912" max="8912" width="5.7109375" style="218" customWidth="1"/>
    <col min="8913" max="8913" width="0" style="1" hidden="1" customWidth="1"/>
    <col min="8914" max="8914" width="20.7109375" style="218" customWidth="1"/>
    <col min="8915" max="8915" width="4.85546875" style="218" customWidth="1"/>
    <col min="8916" max="8916" width="0" style="1" hidden="1" customWidth="1"/>
    <col min="8917" max="8917" width="24.7109375" style="218" customWidth="1"/>
    <col min="8918" max="8918" width="12.28515625" style="218" customWidth="1"/>
    <col min="8919" max="8919" width="0" style="1" hidden="1" customWidth="1"/>
    <col min="8920" max="8920" width="3.42578125" style="218" customWidth="1"/>
    <col min="8921" max="8921" width="0" style="1" hidden="1" customWidth="1"/>
    <col min="8922" max="8922" width="17.7109375" style="218" customWidth="1"/>
    <col min="8923" max="8923" width="3.42578125" style="218" customWidth="1"/>
    <col min="8924" max="8924" width="0" style="1" hidden="1" customWidth="1"/>
    <col min="8925" max="8925" width="23.7109375" style="218" customWidth="1"/>
    <col min="8926" max="8926" width="10" style="218" customWidth="1"/>
    <col min="8927" max="8927" width="0" style="1" hidden="1" customWidth="1"/>
    <col min="8928" max="8929" width="14.7109375" style="218" customWidth="1"/>
    <col min="8930" max="8930" width="12.85546875" style="218" customWidth="1"/>
    <col min="8931" max="8931" width="3.28515625" style="218" customWidth="1"/>
    <col min="8932" max="8932" width="30.28515625" style="218" customWidth="1"/>
    <col min="8933" max="8933" width="5" style="218" customWidth="1"/>
    <col min="8934" max="8934" width="0" style="1" hidden="1" customWidth="1"/>
    <col min="8935" max="8935" width="14.28515625" style="218" customWidth="1"/>
    <col min="8936" max="8936" width="5.7109375" style="218" customWidth="1"/>
    <col min="8937" max="8937" width="0" style="1" hidden="1" customWidth="1"/>
    <col min="8938" max="8938" width="17.28515625" style="218" customWidth="1"/>
    <col min="8939" max="8939" width="12.7109375" style="218" customWidth="1"/>
    <col min="8940" max="8940" width="0" style="1" hidden="1" customWidth="1"/>
    <col min="8941" max="8941" width="5.28515625" style="218" customWidth="1"/>
    <col min="8942" max="8942" width="0" style="1" hidden="1" customWidth="1"/>
    <col min="8943" max="8943" width="17" style="218" customWidth="1"/>
    <col min="8944" max="8944" width="6.28515625" style="218" customWidth="1"/>
    <col min="8945" max="8945" width="0" style="1" hidden="1" customWidth="1"/>
    <col min="8946" max="8946" width="14.28515625" style="218" customWidth="1"/>
    <col min="8947" max="8947" width="7.5703125" style="218" customWidth="1"/>
    <col min="8948" max="8948" width="0" style="1" hidden="1" customWidth="1"/>
    <col min="8949" max="8950" width="14.28515625" style="218" customWidth="1"/>
    <col min="8951" max="8951" width="20.85546875" style="218" customWidth="1"/>
    <col min="8952" max="8952" width="14.42578125" style="218" customWidth="1"/>
    <col min="8953" max="8953" width="15" style="218" customWidth="1"/>
    <col min="8954" max="8954" width="2.7109375" style="218" customWidth="1"/>
    <col min="8955" max="8955" width="11.7109375" style="218" customWidth="1"/>
    <col min="8956" max="8956" width="11.5703125" style="218" customWidth="1"/>
    <col min="8957" max="8957" width="2.28515625" style="218" customWidth="1"/>
    <col min="8958" max="8958" width="41" style="218" customWidth="1"/>
    <col min="8959" max="8959" width="14.28515625" style="218" customWidth="1"/>
    <col min="8960" max="8961" width="11.5703125" style="218" customWidth="1"/>
    <col min="8962" max="8962" width="21.85546875" style="218" customWidth="1"/>
    <col min="8963" max="9154" width="11.42578125" style="218"/>
    <col min="9155" max="9155" width="21.85546875" style="218" customWidth="1"/>
    <col min="9156" max="9156" width="13.85546875" style="218" customWidth="1"/>
    <col min="9157" max="9157" width="38.7109375" style="218" customWidth="1"/>
    <col min="9158" max="9158" width="3" style="218" bestFit="1" customWidth="1"/>
    <col min="9159" max="9159" width="32.28515625" style="218" customWidth="1"/>
    <col min="9160" max="9160" width="46.28515625" style="218" customWidth="1"/>
    <col min="9161" max="9161" width="19" style="218" customWidth="1"/>
    <col min="9162" max="9162" width="0" style="1" hidden="1" customWidth="1"/>
    <col min="9163" max="9163" width="17.7109375" style="218" customWidth="1"/>
    <col min="9164" max="9164" width="0" style="1" hidden="1" customWidth="1"/>
    <col min="9165" max="9165" width="22.28515625" style="218" customWidth="1"/>
    <col min="9166" max="9166" width="5.28515625" style="218" customWidth="1"/>
    <col min="9167" max="9167" width="36.28515625" style="218" customWidth="1"/>
    <col min="9168" max="9168" width="5.7109375" style="218" customWidth="1"/>
    <col min="9169" max="9169" width="0" style="1" hidden="1" customWidth="1"/>
    <col min="9170" max="9170" width="20.7109375" style="218" customWidth="1"/>
    <col min="9171" max="9171" width="4.85546875" style="218" customWidth="1"/>
    <col min="9172" max="9172" width="0" style="1" hidden="1" customWidth="1"/>
    <col min="9173" max="9173" width="24.7109375" style="218" customWidth="1"/>
    <col min="9174" max="9174" width="12.28515625" style="218" customWidth="1"/>
    <col min="9175" max="9175" width="0" style="1" hidden="1" customWidth="1"/>
    <col min="9176" max="9176" width="3.42578125" style="218" customWidth="1"/>
    <col min="9177" max="9177" width="0" style="1" hidden="1" customWidth="1"/>
    <col min="9178" max="9178" width="17.7109375" style="218" customWidth="1"/>
    <col min="9179" max="9179" width="3.42578125" style="218" customWidth="1"/>
    <col min="9180" max="9180" width="0" style="1" hidden="1" customWidth="1"/>
    <col min="9181" max="9181" width="23.7109375" style="218" customWidth="1"/>
    <col min="9182" max="9182" width="10" style="218" customWidth="1"/>
    <col min="9183" max="9183" width="0" style="1" hidden="1" customWidth="1"/>
    <col min="9184" max="9185" width="14.7109375" style="218" customWidth="1"/>
    <col min="9186" max="9186" width="12.85546875" style="218" customWidth="1"/>
    <col min="9187" max="9187" width="3.28515625" style="218" customWidth="1"/>
    <col min="9188" max="9188" width="30.28515625" style="218" customWidth="1"/>
    <col min="9189" max="9189" width="5" style="218" customWidth="1"/>
    <col min="9190" max="9190" width="0" style="1" hidden="1" customWidth="1"/>
    <col min="9191" max="9191" width="14.28515625" style="218" customWidth="1"/>
    <col min="9192" max="9192" width="5.7109375" style="218" customWidth="1"/>
    <col min="9193" max="9193" width="0" style="1" hidden="1" customWidth="1"/>
    <col min="9194" max="9194" width="17.28515625" style="218" customWidth="1"/>
    <col min="9195" max="9195" width="12.7109375" style="218" customWidth="1"/>
    <col min="9196" max="9196" width="0" style="1" hidden="1" customWidth="1"/>
    <col min="9197" max="9197" width="5.28515625" style="218" customWidth="1"/>
    <col min="9198" max="9198" width="0" style="1" hidden="1" customWidth="1"/>
    <col min="9199" max="9199" width="17" style="218" customWidth="1"/>
    <col min="9200" max="9200" width="6.28515625" style="218" customWidth="1"/>
    <col min="9201" max="9201" width="0" style="1" hidden="1" customWidth="1"/>
    <col min="9202" max="9202" width="14.28515625" style="218" customWidth="1"/>
    <col min="9203" max="9203" width="7.5703125" style="218" customWidth="1"/>
    <col min="9204" max="9204" width="0" style="1" hidden="1" customWidth="1"/>
    <col min="9205" max="9206" width="14.28515625" style="218" customWidth="1"/>
    <col min="9207" max="9207" width="20.85546875" style="218" customWidth="1"/>
    <col min="9208" max="9208" width="14.42578125" style="218" customWidth="1"/>
    <col min="9209" max="9209" width="15" style="218" customWidth="1"/>
    <col min="9210" max="9210" width="2.7109375" style="218" customWidth="1"/>
    <col min="9211" max="9211" width="11.7109375" style="218" customWidth="1"/>
    <col min="9212" max="9212" width="11.5703125" style="218" customWidth="1"/>
    <col min="9213" max="9213" width="2.28515625" style="218" customWidth="1"/>
    <col min="9214" max="9214" width="41" style="218" customWidth="1"/>
    <col min="9215" max="9215" width="14.28515625" style="218" customWidth="1"/>
    <col min="9216" max="9217" width="11.5703125" style="218" customWidth="1"/>
    <col min="9218" max="9218" width="21.85546875" style="218" customWidth="1"/>
    <col min="9219" max="9410" width="11.42578125" style="218"/>
    <col min="9411" max="9411" width="21.85546875" style="218" customWidth="1"/>
    <col min="9412" max="9412" width="13.85546875" style="218" customWidth="1"/>
    <col min="9413" max="9413" width="38.7109375" style="218" customWidth="1"/>
    <col min="9414" max="9414" width="3" style="218" bestFit="1" customWidth="1"/>
    <col min="9415" max="9415" width="32.28515625" style="218" customWidth="1"/>
    <col min="9416" max="9416" width="46.28515625" style="218" customWidth="1"/>
    <col min="9417" max="9417" width="19" style="218" customWidth="1"/>
    <col min="9418" max="9418" width="0" style="1" hidden="1" customWidth="1"/>
    <col min="9419" max="9419" width="17.7109375" style="218" customWidth="1"/>
    <col min="9420" max="9420" width="0" style="1" hidden="1" customWidth="1"/>
    <col min="9421" max="9421" width="22.28515625" style="218" customWidth="1"/>
    <col min="9422" max="9422" width="5.28515625" style="218" customWidth="1"/>
    <col min="9423" max="9423" width="36.28515625" style="218" customWidth="1"/>
    <col min="9424" max="9424" width="5.7109375" style="218" customWidth="1"/>
    <col min="9425" max="9425" width="0" style="1" hidden="1" customWidth="1"/>
    <col min="9426" max="9426" width="20.7109375" style="218" customWidth="1"/>
    <col min="9427" max="9427" width="4.85546875" style="218" customWidth="1"/>
    <col min="9428" max="9428" width="0" style="1" hidden="1" customWidth="1"/>
    <col min="9429" max="9429" width="24.7109375" style="218" customWidth="1"/>
    <col min="9430" max="9430" width="12.28515625" style="218" customWidth="1"/>
    <col min="9431" max="9431" width="0" style="1" hidden="1" customWidth="1"/>
    <col min="9432" max="9432" width="3.42578125" style="218" customWidth="1"/>
    <col min="9433" max="9433" width="0" style="1" hidden="1" customWidth="1"/>
    <col min="9434" max="9434" width="17.7109375" style="218" customWidth="1"/>
    <col min="9435" max="9435" width="3.42578125" style="218" customWidth="1"/>
    <col min="9436" max="9436" width="0" style="1" hidden="1" customWidth="1"/>
    <col min="9437" max="9437" width="23.7109375" style="218" customWidth="1"/>
    <col min="9438" max="9438" width="10" style="218" customWidth="1"/>
    <col min="9439" max="9439" width="0" style="1" hidden="1" customWidth="1"/>
    <col min="9440" max="9441" width="14.7109375" style="218" customWidth="1"/>
    <col min="9442" max="9442" width="12.85546875" style="218" customWidth="1"/>
    <col min="9443" max="9443" width="3.28515625" style="218" customWidth="1"/>
    <col min="9444" max="9444" width="30.28515625" style="218" customWidth="1"/>
    <col min="9445" max="9445" width="5" style="218" customWidth="1"/>
    <col min="9446" max="9446" width="0" style="1" hidden="1" customWidth="1"/>
    <col min="9447" max="9447" width="14.28515625" style="218" customWidth="1"/>
    <col min="9448" max="9448" width="5.7109375" style="218" customWidth="1"/>
    <col min="9449" max="9449" width="0" style="1" hidden="1" customWidth="1"/>
    <col min="9450" max="9450" width="17.28515625" style="218" customWidth="1"/>
    <col min="9451" max="9451" width="12.7109375" style="218" customWidth="1"/>
    <col min="9452" max="9452" width="0" style="1" hidden="1" customWidth="1"/>
    <col min="9453" max="9453" width="5.28515625" style="218" customWidth="1"/>
    <col min="9454" max="9454" width="0" style="1" hidden="1" customWidth="1"/>
    <col min="9455" max="9455" width="17" style="218" customWidth="1"/>
    <col min="9456" max="9456" width="6.28515625" style="218" customWidth="1"/>
    <col min="9457" max="9457" width="0" style="1" hidden="1" customWidth="1"/>
    <col min="9458" max="9458" width="14.28515625" style="218" customWidth="1"/>
    <col min="9459" max="9459" width="7.5703125" style="218" customWidth="1"/>
    <col min="9460" max="9460" width="0" style="1" hidden="1" customWidth="1"/>
    <col min="9461" max="9462" width="14.28515625" style="218" customWidth="1"/>
    <col min="9463" max="9463" width="20.85546875" style="218" customWidth="1"/>
    <col min="9464" max="9464" width="14.42578125" style="218" customWidth="1"/>
    <col min="9465" max="9465" width="15" style="218" customWidth="1"/>
    <col min="9466" max="9466" width="2.7109375" style="218" customWidth="1"/>
    <col min="9467" max="9467" width="11.7109375" style="218" customWidth="1"/>
    <col min="9468" max="9468" width="11.5703125" style="218" customWidth="1"/>
    <col min="9469" max="9469" width="2.28515625" style="218" customWidth="1"/>
    <col min="9470" max="9470" width="41" style="218" customWidth="1"/>
    <col min="9471" max="9471" width="14.28515625" style="218" customWidth="1"/>
    <col min="9472" max="9473" width="11.5703125" style="218" customWidth="1"/>
    <col min="9474" max="9474" width="21.85546875" style="218" customWidth="1"/>
    <col min="9475" max="9666" width="11.42578125" style="218"/>
    <col min="9667" max="9667" width="21.85546875" style="218" customWidth="1"/>
    <col min="9668" max="9668" width="13.85546875" style="218" customWidth="1"/>
    <col min="9669" max="9669" width="38.7109375" style="218" customWidth="1"/>
    <col min="9670" max="9670" width="3" style="218" bestFit="1" customWidth="1"/>
    <col min="9671" max="9671" width="32.28515625" style="218" customWidth="1"/>
    <col min="9672" max="9672" width="46.28515625" style="218" customWidth="1"/>
    <col min="9673" max="9673" width="19" style="218" customWidth="1"/>
    <col min="9674" max="9674" width="0" style="1" hidden="1" customWidth="1"/>
    <col min="9675" max="9675" width="17.7109375" style="218" customWidth="1"/>
    <col min="9676" max="9676" width="0" style="1" hidden="1" customWidth="1"/>
    <col min="9677" max="9677" width="22.28515625" style="218" customWidth="1"/>
    <col min="9678" max="9678" width="5.28515625" style="218" customWidth="1"/>
    <col min="9679" max="9679" width="36.28515625" style="218" customWidth="1"/>
    <col min="9680" max="9680" width="5.7109375" style="218" customWidth="1"/>
    <col min="9681" max="9681" width="0" style="1" hidden="1" customWidth="1"/>
    <col min="9682" max="9682" width="20.7109375" style="218" customWidth="1"/>
    <col min="9683" max="9683" width="4.85546875" style="218" customWidth="1"/>
    <col min="9684" max="9684" width="0" style="1" hidden="1" customWidth="1"/>
    <col min="9685" max="9685" width="24.7109375" style="218" customWidth="1"/>
    <col min="9686" max="9686" width="12.28515625" style="218" customWidth="1"/>
    <col min="9687" max="9687" width="0" style="1" hidden="1" customWidth="1"/>
    <col min="9688" max="9688" width="3.42578125" style="218" customWidth="1"/>
    <col min="9689" max="9689" width="0" style="1" hidden="1" customWidth="1"/>
    <col min="9690" max="9690" width="17.7109375" style="218" customWidth="1"/>
    <col min="9691" max="9691" width="3.42578125" style="218" customWidth="1"/>
    <col min="9692" max="9692" width="0" style="1" hidden="1" customWidth="1"/>
    <col min="9693" max="9693" width="23.7109375" style="218" customWidth="1"/>
    <col min="9694" max="9694" width="10" style="218" customWidth="1"/>
    <col min="9695" max="9695" width="0" style="1" hidden="1" customWidth="1"/>
    <col min="9696" max="9697" width="14.7109375" style="218" customWidth="1"/>
    <col min="9698" max="9698" width="12.85546875" style="218" customWidth="1"/>
    <col min="9699" max="9699" width="3.28515625" style="218" customWidth="1"/>
    <col min="9700" max="9700" width="30.28515625" style="218" customWidth="1"/>
    <col min="9701" max="9701" width="5" style="218" customWidth="1"/>
    <col min="9702" max="9702" width="0" style="1" hidden="1" customWidth="1"/>
    <col min="9703" max="9703" width="14.28515625" style="218" customWidth="1"/>
    <col min="9704" max="9704" width="5.7109375" style="218" customWidth="1"/>
    <col min="9705" max="9705" width="0" style="1" hidden="1" customWidth="1"/>
    <col min="9706" max="9706" width="17.28515625" style="218" customWidth="1"/>
    <col min="9707" max="9707" width="12.7109375" style="218" customWidth="1"/>
    <col min="9708" max="9708" width="0" style="1" hidden="1" customWidth="1"/>
    <col min="9709" max="9709" width="5.28515625" style="218" customWidth="1"/>
    <col min="9710" max="9710" width="0" style="1" hidden="1" customWidth="1"/>
    <col min="9711" max="9711" width="17" style="218" customWidth="1"/>
    <col min="9712" max="9712" width="6.28515625" style="218" customWidth="1"/>
    <col min="9713" max="9713" width="0" style="1" hidden="1" customWidth="1"/>
    <col min="9714" max="9714" width="14.28515625" style="218" customWidth="1"/>
    <col min="9715" max="9715" width="7.5703125" style="218" customWidth="1"/>
    <col min="9716" max="9716" width="0" style="1" hidden="1" customWidth="1"/>
    <col min="9717" max="9718" width="14.28515625" style="218" customWidth="1"/>
    <col min="9719" max="9719" width="20.85546875" style="218" customWidth="1"/>
    <col min="9720" max="9720" width="14.42578125" style="218" customWidth="1"/>
    <col min="9721" max="9721" width="15" style="218" customWidth="1"/>
    <col min="9722" max="9722" width="2.7109375" style="218" customWidth="1"/>
    <col min="9723" max="9723" width="11.7109375" style="218" customWidth="1"/>
    <col min="9724" max="9724" width="11.5703125" style="218" customWidth="1"/>
    <col min="9725" max="9725" width="2.28515625" style="218" customWidth="1"/>
    <col min="9726" max="9726" width="41" style="218" customWidth="1"/>
    <col min="9727" max="9727" width="14.28515625" style="218" customWidth="1"/>
    <col min="9728" max="9729" width="11.5703125" style="218" customWidth="1"/>
    <col min="9730" max="9730" width="21.85546875" style="218" customWidth="1"/>
    <col min="9731" max="9922" width="11.42578125" style="218"/>
    <col min="9923" max="9923" width="21.85546875" style="218" customWidth="1"/>
    <col min="9924" max="9924" width="13.85546875" style="218" customWidth="1"/>
    <col min="9925" max="9925" width="38.7109375" style="218" customWidth="1"/>
    <col min="9926" max="9926" width="3" style="218" bestFit="1" customWidth="1"/>
    <col min="9927" max="9927" width="32.28515625" style="218" customWidth="1"/>
    <col min="9928" max="9928" width="46.28515625" style="218" customWidth="1"/>
    <col min="9929" max="9929" width="19" style="218" customWidth="1"/>
    <col min="9930" max="9930" width="0" style="1" hidden="1" customWidth="1"/>
    <col min="9931" max="9931" width="17.7109375" style="218" customWidth="1"/>
    <col min="9932" max="9932" width="0" style="1" hidden="1" customWidth="1"/>
    <col min="9933" max="9933" width="22.28515625" style="218" customWidth="1"/>
    <col min="9934" max="9934" width="5.28515625" style="218" customWidth="1"/>
    <col min="9935" max="9935" width="36.28515625" style="218" customWidth="1"/>
    <col min="9936" max="9936" width="5.7109375" style="218" customWidth="1"/>
    <col min="9937" max="9937" width="0" style="1" hidden="1" customWidth="1"/>
    <col min="9938" max="9938" width="20.7109375" style="218" customWidth="1"/>
    <col min="9939" max="9939" width="4.85546875" style="218" customWidth="1"/>
    <col min="9940" max="9940" width="0" style="1" hidden="1" customWidth="1"/>
    <col min="9941" max="9941" width="24.7109375" style="218" customWidth="1"/>
    <col min="9942" max="9942" width="12.28515625" style="218" customWidth="1"/>
    <col min="9943" max="9943" width="0" style="1" hidden="1" customWidth="1"/>
    <col min="9944" max="9944" width="3.42578125" style="218" customWidth="1"/>
    <col min="9945" max="9945" width="0" style="1" hidden="1" customWidth="1"/>
    <col min="9946" max="9946" width="17.7109375" style="218" customWidth="1"/>
    <col min="9947" max="9947" width="3.42578125" style="218" customWidth="1"/>
    <col min="9948" max="9948" width="0" style="1" hidden="1" customWidth="1"/>
    <col min="9949" max="9949" width="23.7109375" style="218" customWidth="1"/>
    <col min="9950" max="9950" width="10" style="218" customWidth="1"/>
    <col min="9951" max="9951" width="0" style="1" hidden="1" customWidth="1"/>
    <col min="9952" max="9953" width="14.7109375" style="218" customWidth="1"/>
    <col min="9954" max="9954" width="12.85546875" style="218" customWidth="1"/>
    <col min="9955" max="9955" width="3.28515625" style="218" customWidth="1"/>
    <col min="9956" max="9956" width="30.28515625" style="218" customWidth="1"/>
    <col min="9957" max="9957" width="5" style="218" customWidth="1"/>
    <col min="9958" max="9958" width="0" style="1" hidden="1" customWidth="1"/>
    <col min="9959" max="9959" width="14.28515625" style="218" customWidth="1"/>
    <col min="9960" max="9960" width="5.7109375" style="218" customWidth="1"/>
    <col min="9961" max="9961" width="0" style="1" hidden="1" customWidth="1"/>
    <col min="9962" max="9962" width="17.28515625" style="218" customWidth="1"/>
    <col min="9963" max="9963" width="12.7109375" style="218" customWidth="1"/>
    <col min="9964" max="9964" width="0" style="1" hidden="1" customWidth="1"/>
    <col min="9965" max="9965" width="5.28515625" style="218" customWidth="1"/>
    <col min="9966" max="9966" width="0" style="1" hidden="1" customWidth="1"/>
    <col min="9967" max="9967" width="17" style="218" customWidth="1"/>
    <col min="9968" max="9968" width="6.28515625" style="218" customWidth="1"/>
    <col min="9969" max="9969" width="0" style="1" hidden="1" customWidth="1"/>
    <col min="9970" max="9970" width="14.28515625" style="218" customWidth="1"/>
    <col min="9971" max="9971" width="7.5703125" style="218" customWidth="1"/>
    <col min="9972" max="9972" width="0" style="1" hidden="1" customWidth="1"/>
    <col min="9973" max="9974" width="14.28515625" style="218" customWidth="1"/>
    <col min="9975" max="9975" width="20.85546875" style="218" customWidth="1"/>
    <col min="9976" max="9976" width="14.42578125" style="218" customWidth="1"/>
    <col min="9977" max="9977" width="15" style="218" customWidth="1"/>
    <col min="9978" max="9978" width="2.7109375" style="218" customWidth="1"/>
    <col min="9979" max="9979" width="11.7109375" style="218" customWidth="1"/>
    <col min="9980" max="9980" width="11.5703125" style="218" customWidth="1"/>
    <col min="9981" max="9981" width="2.28515625" style="218" customWidth="1"/>
    <col min="9982" max="9982" width="41" style="218" customWidth="1"/>
    <col min="9983" max="9983" width="14.28515625" style="218" customWidth="1"/>
    <col min="9984" max="9985" width="11.5703125" style="218" customWidth="1"/>
    <col min="9986" max="9986" width="21.85546875" style="218" customWidth="1"/>
    <col min="9987" max="10178" width="11.42578125" style="218"/>
    <col min="10179" max="10179" width="21.85546875" style="218" customWidth="1"/>
    <col min="10180" max="10180" width="13.85546875" style="218" customWidth="1"/>
    <col min="10181" max="10181" width="38.7109375" style="218" customWidth="1"/>
    <col min="10182" max="10182" width="3" style="218" bestFit="1" customWidth="1"/>
    <col min="10183" max="10183" width="32.28515625" style="218" customWidth="1"/>
    <col min="10184" max="10184" width="46.28515625" style="218" customWidth="1"/>
    <col min="10185" max="10185" width="19" style="218" customWidth="1"/>
    <col min="10186" max="10186" width="0" style="1" hidden="1" customWidth="1"/>
    <col min="10187" max="10187" width="17.7109375" style="218" customWidth="1"/>
    <col min="10188" max="10188" width="0" style="1" hidden="1" customWidth="1"/>
    <col min="10189" max="10189" width="22.28515625" style="218" customWidth="1"/>
    <col min="10190" max="10190" width="5.28515625" style="218" customWidth="1"/>
    <col min="10191" max="10191" width="36.28515625" style="218" customWidth="1"/>
    <col min="10192" max="10192" width="5.7109375" style="218" customWidth="1"/>
    <col min="10193" max="10193" width="0" style="1" hidden="1" customWidth="1"/>
    <col min="10194" max="10194" width="20.7109375" style="218" customWidth="1"/>
    <col min="10195" max="10195" width="4.85546875" style="218" customWidth="1"/>
    <col min="10196" max="10196" width="0" style="1" hidden="1" customWidth="1"/>
    <col min="10197" max="10197" width="24.7109375" style="218" customWidth="1"/>
    <col min="10198" max="10198" width="12.28515625" style="218" customWidth="1"/>
    <col min="10199" max="10199" width="0" style="1" hidden="1" customWidth="1"/>
    <col min="10200" max="10200" width="3.42578125" style="218" customWidth="1"/>
    <col min="10201" max="10201" width="0" style="1" hidden="1" customWidth="1"/>
    <col min="10202" max="10202" width="17.7109375" style="218" customWidth="1"/>
    <col min="10203" max="10203" width="3.42578125" style="218" customWidth="1"/>
    <col min="10204" max="10204" width="0" style="1" hidden="1" customWidth="1"/>
    <col min="10205" max="10205" width="23.7109375" style="218" customWidth="1"/>
    <col min="10206" max="10206" width="10" style="218" customWidth="1"/>
    <col min="10207" max="10207" width="0" style="1" hidden="1" customWidth="1"/>
    <col min="10208" max="10209" width="14.7109375" style="218" customWidth="1"/>
    <col min="10210" max="10210" width="12.85546875" style="218" customWidth="1"/>
    <col min="10211" max="10211" width="3.28515625" style="218" customWidth="1"/>
    <col min="10212" max="10212" width="30.28515625" style="218" customWidth="1"/>
    <col min="10213" max="10213" width="5" style="218" customWidth="1"/>
    <col min="10214" max="10214" width="0" style="1" hidden="1" customWidth="1"/>
    <col min="10215" max="10215" width="14.28515625" style="218" customWidth="1"/>
    <col min="10216" max="10216" width="5.7109375" style="218" customWidth="1"/>
    <col min="10217" max="10217" width="0" style="1" hidden="1" customWidth="1"/>
    <col min="10218" max="10218" width="17.28515625" style="218" customWidth="1"/>
    <col min="10219" max="10219" width="12.7109375" style="218" customWidth="1"/>
    <col min="10220" max="10220" width="0" style="1" hidden="1" customWidth="1"/>
    <col min="10221" max="10221" width="5.28515625" style="218" customWidth="1"/>
    <col min="10222" max="10222" width="0" style="1" hidden="1" customWidth="1"/>
    <col min="10223" max="10223" width="17" style="218" customWidth="1"/>
    <col min="10224" max="10224" width="6.28515625" style="218" customWidth="1"/>
    <col min="10225" max="10225" width="0" style="1" hidden="1" customWidth="1"/>
    <col min="10226" max="10226" width="14.28515625" style="218" customWidth="1"/>
    <col min="10227" max="10227" width="7.5703125" style="218" customWidth="1"/>
    <col min="10228" max="10228" width="0" style="1" hidden="1" customWidth="1"/>
    <col min="10229" max="10230" width="14.28515625" style="218" customWidth="1"/>
    <col min="10231" max="10231" width="20.85546875" style="218" customWidth="1"/>
    <col min="10232" max="10232" width="14.42578125" style="218" customWidth="1"/>
    <col min="10233" max="10233" width="15" style="218" customWidth="1"/>
    <col min="10234" max="10234" width="2.7109375" style="218" customWidth="1"/>
    <col min="10235" max="10235" width="11.7109375" style="218" customWidth="1"/>
    <col min="10236" max="10236" width="11.5703125" style="218" customWidth="1"/>
    <col min="10237" max="10237" width="2.28515625" style="218" customWidth="1"/>
    <col min="10238" max="10238" width="41" style="218" customWidth="1"/>
    <col min="10239" max="10239" width="14.28515625" style="218" customWidth="1"/>
    <col min="10240" max="10241" width="11.5703125" style="218" customWidth="1"/>
    <col min="10242" max="10242" width="21.85546875" style="218" customWidth="1"/>
    <col min="10243" max="10434" width="11.42578125" style="218"/>
    <col min="10435" max="10435" width="21.85546875" style="218" customWidth="1"/>
    <col min="10436" max="10436" width="13.85546875" style="218" customWidth="1"/>
    <col min="10437" max="10437" width="38.7109375" style="218" customWidth="1"/>
    <col min="10438" max="10438" width="3" style="218" bestFit="1" customWidth="1"/>
    <col min="10439" max="10439" width="32.28515625" style="218" customWidth="1"/>
    <col min="10440" max="10440" width="46.28515625" style="218" customWidth="1"/>
    <col min="10441" max="10441" width="19" style="218" customWidth="1"/>
    <col min="10442" max="10442" width="0" style="1" hidden="1" customWidth="1"/>
    <col min="10443" max="10443" width="17.7109375" style="218" customWidth="1"/>
    <col min="10444" max="10444" width="0" style="1" hidden="1" customWidth="1"/>
    <col min="10445" max="10445" width="22.28515625" style="218" customWidth="1"/>
    <col min="10446" max="10446" width="5.28515625" style="218" customWidth="1"/>
    <col min="10447" max="10447" width="36.28515625" style="218" customWidth="1"/>
    <col min="10448" max="10448" width="5.7109375" style="218" customWidth="1"/>
    <col min="10449" max="10449" width="0" style="1" hidden="1" customWidth="1"/>
    <col min="10450" max="10450" width="20.7109375" style="218" customWidth="1"/>
    <col min="10451" max="10451" width="4.85546875" style="218" customWidth="1"/>
    <col min="10452" max="10452" width="0" style="1" hidden="1" customWidth="1"/>
    <col min="10453" max="10453" width="24.7109375" style="218" customWidth="1"/>
    <col min="10454" max="10454" width="12.28515625" style="218" customWidth="1"/>
    <col min="10455" max="10455" width="0" style="1" hidden="1" customWidth="1"/>
    <col min="10456" max="10456" width="3.42578125" style="218" customWidth="1"/>
    <col min="10457" max="10457" width="0" style="1" hidden="1" customWidth="1"/>
    <col min="10458" max="10458" width="17.7109375" style="218" customWidth="1"/>
    <col min="10459" max="10459" width="3.42578125" style="218" customWidth="1"/>
    <col min="10460" max="10460" width="0" style="1" hidden="1" customWidth="1"/>
    <col min="10461" max="10461" width="23.7109375" style="218" customWidth="1"/>
    <col min="10462" max="10462" width="10" style="218" customWidth="1"/>
    <col min="10463" max="10463" width="0" style="1" hidden="1" customWidth="1"/>
    <col min="10464" max="10465" width="14.7109375" style="218" customWidth="1"/>
    <col min="10466" max="10466" width="12.85546875" style="218" customWidth="1"/>
    <col min="10467" max="10467" width="3.28515625" style="218" customWidth="1"/>
    <col min="10468" max="10468" width="30.28515625" style="218" customWidth="1"/>
    <col min="10469" max="10469" width="5" style="218" customWidth="1"/>
    <col min="10470" max="10470" width="0" style="1" hidden="1" customWidth="1"/>
    <col min="10471" max="10471" width="14.28515625" style="218" customWidth="1"/>
    <col min="10472" max="10472" width="5.7109375" style="218" customWidth="1"/>
    <col min="10473" max="10473" width="0" style="1" hidden="1" customWidth="1"/>
    <col min="10474" max="10474" width="17.28515625" style="218" customWidth="1"/>
    <col min="10475" max="10475" width="12.7109375" style="218" customWidth="1"/>
    <col min="10476" max="10476" width="0" style="1" hidden="1" customWidth="1"/>
    <col min="10477" max="10477" width="5.28515625" style="218" customWidth="1"/>
    <col min="10478" max="10478" width="0" style="1" hidden="1" customWidth="1"/>
    <col min="10479" max="10479" width="17" style="218" customWidth="1"/>
    <col min="10480" max="10480" width="6.28515625" style="218" customWidth="1"/>
    <col min="10481" max="10481" width="0" style="1" hidden="1" customWidth="1"/>
    <col min="10482" max="10482" width="14.28515625" style="218" customWidth="1"/>
    <col min="10483" max="10483" width="7.5703125" style="218" customWidth="1"/>
    <col min="10484" max="10484" width="0" style="1" hidden="1" customWidth="1"/>
    <col min="10485" max="10486" width="14.28515625" style="218" customWidth="1"/>
    <col min="10487" max="10487" width="20.85546875" style="218" customWidth="1"/>
    <col min="10488" max="10488" width="14.42578125" style="218" customWidth="1"/>
    <col min="10489" max="10489" width="15" style="218" customWidth="1"/>
    <col min="10490" max="10490" width="2.7109375" style="218" customWidth="1"/>
    <col min="10491" max="10491" width="11.7109375" style="218" customWidth="1"/>
    <col min="10492" max="10492" width="11.5703125" style="218" customWidth="1"/>
    <col min="10493" max="10493" width="2.28515625" style="218" customWidth="1"/>
    <col min="10494" max="10494" width="41" style="218" customWidth="1"/>
    <col min="10495" max="10495" width="14.28515625" style="218" customWidth="1"/>
    <col min="10496" max="10497" width="11.5703125" style="218" customWidth="1"/>
    <col min="10498" max="10498" width="21.85546875" style="218" customWidth="1"/>
    <col min="10499" max="10690" width="11.42578125" style="218"/>
    <col min="10691" max="10691" width="21.85546875" style="218" customWidth="1"/>
    <col min="10692" max="10692" width="13.85546875" style="218" customWidth="1"/>
    <col min="10693" max="10693" width="38.7109375" style="218" customWidth="1"/>
    <col min="10694" max="10694" width="3" style="218" bestFit="1" customWidth="1"/>
    <col min="10695" max="10695" width="32.28515625" style="218" customWidth="1"/>
    <col min="10696" max="10696" width="46.28515625" style="218" customWidth="1"/>
    <col min="10697" max="10697" width="19" style="218" customWidth="1"/>
    <col min="10698" max="10698" width="0" style="1" hidden="1" customWidth="1"/>
    <col min="10699" max="10699" width="17.7109375" style="218" customWidth="1"/>
    <col min="10700" max="10700" width="0" style="1" hidden="1" customWidth="1"/>
    <col min="10701" max="10701" width="22.28515625" style="218" customWidth="1"/>
    <col min="10702" max="10702" width="5.28515625" style="218" customWidth="1"/>
    <col min="10703" max="10703" width="36.28515625" style="218" customWidth="1"/>
    <col min="10704" max="10704" width="5.7109375" style="218" customWidth="1"/>
    <col min="10705" max="10705" width="0" style="1" hidden="1" customWidth="1"/>
    <col min="10706" max="10706" width="20.7109375" style="218" customWidth="1"/>
    <col min="10707" max="10707" width="4.85546875" style="218" customWidth="1"/>
    <col min="10708" max="10708" width="0" style="1" hidden="1" customWidth="1"/>
    <col min="10709" max="10709" width="24.7109375" style="218" customWidth="1"/>
    <col min="10710" max="10710" width="12.28515625" style="218" customWidth="1"/>
    <col min="10711" max="10711" width="0" style="1" hidden="1" customWidth="1"/>
    <col min="10712" max="10712" width="3.42578125" style="218" customWidth="1"/>
    <col min="10713" max="10713" width="0" style="1" hidden="1" customWidth="1"/>
    <col min="10714" max="10714" width="17.7109375" style="218" customWidth="1"/>
    <col min="10715" max="10715" width="3.42578125" style="218" customWidth="1"/>
    <col min="10716" max="10716" width="0" style="1" hidden="1" customWidth="1"/>
    <col min="10717" max="10717" width="23.7109375" style="218" customWidth="1"/>
    <col min="10718" max="10718" width="10" style="218" customWidth="1"/>
    <col min="10719" max="10719" width="0" style="1" hidden="1" customWidth="1"/>
    <col min="10720" max="10721" width="14.7109375" style="218" customWidth="1"/>
    <col min="10722" max="10722" width="12.85546875" style="218" customWidth="1"/>
    <col min="10723" max="10723" width="3.28515625" style="218" customWidth="1"/>
    <col min="10724" max="10724" width="30.28515625" style="218" customWidth="1"/>
    <col min="10725" max="10725" width="5" style="218" customWidth="1"/>
    <col min="10726" max="10726" width="0" style="1" hidden="1" customWidth="1"/>
    <col min="10727" max="10727" width="14.28515625" style="218" customWidth="1"/>
    <col min="10728" max="10728" width="5.7109375" style="218" customWidth="1"/>
    <col min="10729" max="10729" width="0" style="1" hidden="1" customWidth="1"/>
    <col min="10730" max="10730" width="17.28515625" style="218" customWidth="1"/>
    <col min="10731" max="10731" width="12.7109375" style="218" customWidth="1"/>
    <col min="10732" max="10732" width="0" style="1" hidden="1" customWidth="1"/>
    <col min="10733" max="10733" width="5.28515625" style="218" customWidth="1"/>
    <col min="10734" max="10734" width="0" style="1" hidden="1" customWidth="1"/>
    <col min="10735" max="10735" width="17" style="218" customWidth="1"/>
    <col min="10736" max="10736" width="6.28515625" style="218" customWidth="1"/>
    <col min="10737" max="10737" width="0" style="1" hidden="1" customWidth="1"/>
    <col min="10738" max="10738" width="14.28515625" style="218" customWidth="1"/>
    <col min="10739" max="10739" width="7.5703125" style="218" customWidth="1"/>
    <col min="10740" max="10740" width="0" style="1" hidden="1" customWidth="1"/>
    <col min="10741" max="10742" width="14.28515625" style="218" customWidth="1"/>
    <col min="10743" max="10743" width="20.85546875" style="218" customWidth="1"/>
    <col min="10744" max="10744" width="14.42578125" style="218" customWidth="1"/>
    <col min="10745" max="10745" width="15" style="218" customWidth="1"/>
    <col min="10746" max="10746" width="2.7109375" style="218" customWidth="1"/>
    <col min="10747" max="10747" width="11.7109375" style="218" customWidth="1"/>
    <col min="10748" max="10748" width="11.5703125" style="218" customWidth="1"/>
    <col min="10749" max="10749" width="2.28515625" style="218" customWidth="1"/>
    <col min="10750" max="10750" width="41" style="218" customWidth="1"/>
    <col min="10751" max="10751" width="14.28515625" style="218" customWidth="1"/>
    <col min="10752" max="10753" width="11.5703125" style="218" customWidth="1"/>
    <col min="10754" max="10754" width="21.85546875" style="218" customWidth="1"/>
    <col min="10755" max="10946" width="11.42578125" style="218"/>
    <col min="10947" max="10947" width="21.85546875" style="218" customWidth="1"/>
    <col min="10948" max="10948" width="13.85546875" style="218" customWidth="1"/>
    <col min="10949" max="10949" width="38.7109375" style="218" customWidth="1"/>
    <col min="10950" max="10950" width="3" style="218" bestFit="1" customWidth="1"/>
    <col min="10951" max="10951" width="32.28515625" style="218" customWidth="1"/>
    <col min="10952" max="10952" width="46.28515625" style="218" customWidth="1"/>
    <col min="10953" max="10953" width="19" style="218" customWidth="1"/>
    <col min="10954" max="10954" width="0" style="1" hidden="1" customWidth="1"/>
    <col min="10955" max="10955" width="17.7109375" style="218" customWidth="1"/>
    <col min="10956" max="10956" width="0" style="1" hidden="1" customWidth="1"/>
    <col min="10957" max="10957" width="22.28515625" style="218" customWidth="1"/>
    <col min="10958" max="10958" width="5.28515625" style="218" customWidth="1"/>
    <col min="10959" max="10959" width="36.28515625" style="218" customWidth="1"/>
    <col min="10960" max="10960" width="5.7109375" style="218" customWidth="1"/>
    <col min="10961" max="10961" width="0" style="1" hidden="1" customWidth="1"/>
    <col min="10962" max="10962" width="20.7109375" style="218" customWidth="1"/>
    <col min="10963" max="10963" width="4.85546875" style="218" customWidth="1"/>
    <col min="10964" max="10964" width="0" style="1" hidden="1" customWidth="1"/>
    <col min="10965" max="10965" width="24.7109375" style="218" customWidth="1"/>
    <col min="10966" max="10966" width="12.28515625" style="218" customWidth="1"/>
    <col min="10967" max="10967" width="0" style="1" hidden="1" customWidth="1"/>
    <col min="10968" max="10968" width="3.42578125" style="218" customWidth="1"/>
    <col min="10969" max="10969" width="0" style="1" hidden="1" customWidth="1"/>
    <col min="10970" max="10970" width="17.7109375" style="218" customWidth="1"/>
    <col min="10971" max="10971" width="3.42578125" style="218" customWidth="1"/>
    <col min="10972" max="10972" width="0" style="1" hidden="1" customWidth="1"/>
    <col min="10973" max="10973" width="23.7109375" style="218" customWidth="1"/>
    <col min="10974" max="10974" width="10" style="218" customWidth="1"/>
    <col min="10975" max="10975" width="0" style="1" hidden="1" customWidth="1"/>
    <col min="10976" max="10977" width="14.7109375" style="218" customWidth="1"/>
    <col min="10978" max="10978" width="12.85546875" style="218" customWidth="1"/>
    <col min="10979" max="10979" width="3.28515625" style="218" customWidth="1"/>
    <col min="10980" max="10980" width="30.28515625" style="218" customWidth="1"/>
    <col min="10981" max="10981" width="5" style="218" customWidth="1"/>
    <col min="10982" max="10982" width="0" style="1" hidden="1" customWidth="1"/>
    <col min="10983" max="10983" width="14.28515625" style="218" customWidth="1"/>
    <col min="10984" max="10984" width="5.7109375" style="218" customWidth="1"/>
    <col min="10985" max="10985" width="0" style="1" hidden="1" customWidth="1"/>
    <col min="10986" max="10986" width="17.28515625" style="218" customWidth="1"/>
    <col min="10987" max="10987" width="12.7109375" style="218" customWidth="1"/>
    <col min="10988" max="10988" width="0" style="1" hidden="1" customWidth="1"/>
    <col min="10989" max="10989" width="5.28515625" style="218" customWidth="1"/>
    <col min="10990" max="10990" width="0" style="1" hidden="1" customWidth="1"/>
    <col min="10991" max="10991" width="17" style="218" customWidth="1"/>
    <col min="10992" max="10992" width="6.28515625" style="218" customWidth="1"/>
    <col min="10993" max="10993" width="0" style="1" hidden="1" customWidth="1"/>
    <col min="10994" max="10994" width="14.28515625" style="218" customWidth="1"/>
    <col min="10995" max="10995" width="7.5703125" style="218" customWidth="1"/>
    <col min="10996" max="10996" width="0" style="1" hidden="1" customWidth="1"/>
    <col min="10997" max="10998" width="14.28515625" style="218" customWidth="1"/>
    <col min="10999" max="10999" width="20.85546875" style="218" customWidth="1"/>
    <col min="11000" max="11000" width="14.42578125" style="218" customWidth="1"/>
    <col min="11001" max="11001" width="15" style="218" customWidth="1"/>
    <col min="11002" max="11002" width="2.7109375" style="218" customWidth="1"/>
    <col min="11003" max="11003" width="11.7109375" style="218" customWidth="1"/>
    <col min="11004" max="11004" width="11.5703125" style="218" customWidth="1"/>
    <col min="11005" max="11005" width="2.28515625" style="218" customWidth="1"/>
    <col min="11006" max="11006" width="41" style="218" customWidth="1"/>
    <col min="11007" max="11007" width="14.28515625" style="218" customWidth="1"/>
    <col min="11008" max="11009" width="11.5703125" style="218" customWidth="1"/>
    <col min="11010" max="11010" width="21.85546875" style="218" customWidth="1"/>
    <col min="11011" max="11202" width="11.42578125" style="218"/>
    <col min="11203" max="11203" width="21.85546875" style="218" customWidth="1"/>
    <col min="11204" max="11204" width="13.85546875" style="218" customWidth="1"/>
    <col min="11205" max="11205" width="38.7109375" style="218" customWidth="1"/>
    <col min="11206" max="11206" width="3" style="218" bestFit="1" customWidth="1"/>
    <col min="11207" max="11207" width="32.28515625" style="218" customWidth="1"/>
    <col min="11208" max="11208" width="46.28515625" style="218" customWidth="1"/>
    <col min="11209" max="11209" width="19" style="218" customWidth="1"/>
    <col min="11210" max="11210" width="0" style="1" hidden="1" customWidth="1"/>
    <col min="11211" max="11211" width="17.7109375" style="218" customWidth="1"/>
    <col min="11212" max="11212" width="0" style="1" hidden="1" customWidth="1"/>
    <col min="11213" max="11213" width="22.28515625" style="218" customWidth="1"/>
    <col min="11214" max="11214" width="5.28515625" style="218" customWidth="1"/>
    <col min="11215" max="11215" width="36.28515625" style="218" customWidth="1"/>
    <col min="11216" max="11216" width="5.7109375" style="218" customWidth="1"/>
    <col min="11217" max="11217" width="0" style="1" hidden="1" customWidth="1"/>
    <col min="11218" max="11218" width="20.7109375" style="218" customWidth="1"/>
    <col min="11219" max="11219" width="4.85546875" style="218" customWidth="1"/>
    <col min="11220" max="11220" width="0" style="1" hidden="1" customWidth="1"/>
    <col min="11221" max="11221" width="24.7109375" style="218" customWidth="1"/>
    <col min="11222" max="11222" width="12.28515625" style="218" customWidth="1"/>
    <col min="11223" max="11223" width="0" style="1" hidden="1" customWidth="1"/>
    <col min="11224" max="11224" width="3.42578125" style="218" customWidth="1"/>
    <col min="11225" max="11225" width="0" style="1" hidden="1" customWidth="1"/>
    <col min="11226" max="11226" width="17.7109375" style="218" customWidth="1"/>
    <col min="11227" max="11227" width="3.42578125" style="218" customWidth="1"/>
    <col min="11228" max="11228" width="0" style="1" hidden="1" customWidth="1"/>
    <col min="11229" max="11229" width="23.7109375" style="218" customWidth="1"/>
    <col min="11230" max="11230" width="10" style="218" customWidth="1"/>
    <col min="11231" max="11231" width="0" style="1" hidden="1" customWidth="1"/>
    <col min="11232" max="11233" width="14.7109375" style="218" customWidth="1"/>
    <col min="11234" max="11234" width="12.85546875" style="218" customWidth="1"/>
    <col min="11235" max="11235" width="3.28515625" style="218" customWidth="1"/>
    <col min="11236" max="11236" width="30.28515625" style="218" customWidth="1"/>
    <col min="11237" max="11237" width="5" style="218" customWidth="1"/>
    <col min="11238" max="11238" width="0" style="1" hidden="1" customWidth="1"/>
    <col min="11239" max="11239" width="14.28515625" style="218" customWidth="1"/>
    <col min="11240" max="11240" width="5.7109375" style="218" customWidth="1"/>
    <col min="11241" max="11241" width="0" style="1" hidden="1" customWidth="1"/>
    <col min="11242" max="11242" width="17.28515625" style="218" customWidth="1"/>
    <col min="11243" max="11243" width="12.7109375" style="218" customWidth="1"/>
    <col min="11244" max="11244" width="0" style="1" hidden="1" customWidth="1"/>
    <col min="11245" max="11245" width="5.28515625" style="218" customWidth="1"/>
    <col min="11246" max="11246" width="0" style="1" hidden="1" customWidth="1"/>
    <col min="11247" max="11247" width="17" style="218" customWidth="1"/>
    <col min="11248" max="11248" width="6.28515625" style="218" customWidth="1"/>
    <col min="11249" max="11249" width="0" style="1" hidden="1" customWidth="1"/>
    <col min="11250" max="11250" width="14.28515625" style="218" customWidth="1"/>
    <col min="11251" max="11251" width="7.5703125" style="218" customWidth="1"/>
    <col min="11252" max="11252" width="0" style="1" hidden="1" customWidth="1"/>
    <col min="11253" max="11254" width="14.28515625" style="218" customWidth="1"/>
    <col min="11255" max="11255" width="20.85546875" style="218" customWidth="1"/>
    <col min="11256" max="11256" width="14.42578125" style="218" customWidth="1"/>
    <col min="11257" max="11257" width="15" style="218" customWidth="1"/>
    <col min="11258" max="11258" width="2.7109375" style="218" customWidth="1"/>
    <col min="11259" max="11259" width="11.7109375" style="218" customWidth="1"/>
    <col min="11260" max="11260" width="11.5703125" style="218" customWidth="1"/>
    <col min="11261" max="11261" width="2.28515625" style="218" customWidth="1"/>
    <col min="11262" max="11262" width="41" style="218" customWidth="1"/>
    <col min="11263" max="11263" width="14.28515625" style="218" customWidth="1"/>
    <col min="11264" max="11265" width="11.5703125" style="218" customWidth="1"/>
    <col min="11266" max="11266" width="21.85546875" style="218" customWidth="1"/>
    <col min="11267" max="11458" width="11.42578125" style="218"/>
    <col min="11459" max="11459" width="21.85546875" style="218" customWidth="1"/>
    <col min="11460" max="11460" width="13.85546875" style="218" customWidth="1"/>
    <col min="11461" max="11461" width="38.7109375" style="218" customWidth="1"/>
    <col min="11462" max="11462" width="3" style="218" bestFit="1" customWidth="1"/>
    <col min="11463" max="11463" width="32.28515625" style="218" customWidth="1"/>
    <col min="11464" max="11464" width="46.28515625" style="218" customWidth="1"/>
    <col min="11465" max="11465" width="19" style="218" customWidth="1"/>
    <col min="11466" max="11466" width="0" style="1" hidden="1" customWidth="1"/>
    <col min="11467" max="11467" width="17.7109375" style="218" customWidth="1"/>
    <col min="11468" max="11468" width="0" style="1" hidden="1" customWidth="1"/>
    <col min="11469" max="11469" width="22.28515625" style="218" customWidth="1"/>
    <col min="11470" max="11470" width="5.28515625" style="218" customWidth="1"/>
    <col min="11471" max="11471" width="36.28515625" style="218" customWidth="1"/>
    <col min="11472" max="11472" width="5.7109375" style="218" customWidth="1"/>
    <col min="11473" max="11473" width="0" style="1" hidden="1" customWidth="1"/>
    <col min="11474" max="11474" width="20.7109375" style="218" customWidth="1"/>
    <col min="11475" max="11475" width="4.85546875" style="218" customWidth="1"/>
    <col min="11476" max="11476" width="0" style="1" hidden="1" customWidth="1"/>
    <col min="11477" max="11477" width="24.7109375" style="218" customWidth="1"/>
    <col min="11478" max="11478" width="12.28515625" style="218" customWidth="1"/>
    <col min="11479" max="11479" width="0" style="1" hidden="1" customWidth="1"/>
    <col min="11480" max="11480" width="3.42578125" style="218" customWidth="1"/>
    <col min="11481" max="11481" width="0" style="1" hidden="1" customWidth="1"/>
    <col min="11482" max="11482" width="17.7109375" style="218" customWidth="1"/>
    <col min="11483" max="11483" width="3.42578125" style="218" customWidth="1"/>
    <col min="11484" max="11484" width="0" style="1" hidden="1" customWidth="1"/>
    <col min="11485" max="11485" width="23.7109375" style="218" customWidth="1"/>
    <col min="11486" max="11486" width="10" style="218" customWidth="1"/>
    <col min="11487" max="11487" width="0" style="1" hidden="1" customWidth="1"/>
    <col min="11488" max="11489" width="14.7109375" style="218" customWidth="1"/>
    <col min="11490" max="11490" width="12.85546875" style="218" customWidth="1"/>
    <col min="11491" max="11491" width="3.28515625" style="218" customWidth="1"/>
    <col min="11492" max="11492" width="30.28515625" style="218" customWidth="1"/>
    <col min="11493" max="11493" width="5" style="218" customWidth="1"/>
    <col min="11494" max="11494" width="0" style="1" hidden="1" customWidth="1"/>
    <col min="11495" max="11495" width="14.28515625" style="218" customWidth="1"/>
    <col min="11496" max="11496" width="5.7109375" style="218" customWidth="1"/>
    <col min="11497" max="11497" width="0" style="1" hidden="1" customWidth="1"/>
    <col min="11498" max="11498" width="17.28515625" style="218" customWidth="1"/>
    <col min="11499" max="11499" width="12.7109375" style="218" customWidth="1"/>
    <col min="11500" max="11500" width="0" style="1" hidden="1" customWidth="1"/>
    <col min="11501" max="11501" width="5.28515625" style="218" customWidth="1"/>
    <col min="11502" max="11502" width="0" style="1" hidden="1" customWidth="1"/>
    <col min="11503" max="11503" width="17" style="218" customWidth="1"/>
    <col min="11504" max="11504" width="6.28515625" style="218" customWidth="1"/>
    <col min="11505" max="11505" width="0" style="1" hidden="1" customWidth="1"/>
    <col min="11506" max="11506" width="14.28515625" style="218" customWidth="1"/>
    <col min="11507" max="11507" width="7.5703125" style="218" customWidth="1"/>
    <col min="11508" max="11508" width="0" style="1" hidden="1" customWidth="1"/>
    <col min="11509" max="11510" width="14.28515625" style="218" customWidth="1"/>
    <col min="11511" max="11511" width="20.85546875" style="218" customWidth="1"/>
    <col min="11512" max="11512" width="14.42578125" style="218" customWidth="1"/>
    <col min="11513" max="11513" width="15" style="218" customWidth="1"/>
    <col min="11514" max="11514" width="2.7109375" style="218" customWidth="1"/>
    <col min="11515" max="11515" width="11.7109375" style="218" customWidth="1"/>
    <col min="11516" max="11516" width="11.5703125" style="218" customWidth="1"/>
    <col min="11517" max="11517" width="2.28515625" style="218" customWidth="1"/>
    <col min="11518" max="11518" width="41" style="218" customWidth="1"/>
    <col min="11519" max="11519" width="14.28515625" style="218" customWidth="1"/>
    <col min="11520" max="11521" width="11.5703125" style="218" customWidth="1"/>
    <col min="11522" max="11522" width="21.85546875" style="218" customWidth="1"/>
    <col min="11523" max="11714" width="11.42578125" style="218"/>
    <col min="11715" max="11715" width="21.85546875" style="218" customWidth="1"/>
    <col min="11716" max="11716" width="13.85546875" style="218" customWidth="1"/>
    <col min="11717" max="11717" width="38.7109375" style="218" customWidth="1"/>
    <col min="11718" max="11718" width="3" style="218" bestFit="1" customWidth="1"/>
    <col min="11719" max="11719" width="32.28515625" style="218" customWidth="1"/>
    <col min="11720" max="11720" width="46.28515625" style="218" customWidth="1"/>
    <col min="11721" max="11721" width="19" style="218" customWidth="1"/>
    <col min="11722" max="11722" width="0" style="1" hidden="1" customWidth="1"/>
    <col min="11723" max="11723" width="17.7109375" style="218" customWidth="1"/>
    <col min="11724" max="11724" width="0" style="1" hidden="1" customWidth="1"/>
    <col min="11725" max="11725" width="22.28515625" style="218" customWidth="1"/>
    <col min="11726" max="11726" width="5.28515625" style="218" customWidth="1"/>
    <col min="11727" max="11727" width="36.28515625" style="218" customWidth="1"/>
    <col min="11728" max="11728" width="5.7109375" style="218" customWidth="1"/>
    <col min="11729" max="11729" width="0" style="1" hidden="1" customWidth="1"/>
    <col min="11730" max="11730" width="20.7109375" style="218" customWidth="1"/>
    <col min="11731" max="11731" width="4.85546875" style="218" customWidth="1"/>
    <col min="11732" max="11732" width="0" style="1" hidden="1" customWidth="1"/>
    <col min="11733" max="11733" width="24.7109375" style="218" customWidth="1"/>
    <col min="11734" max="11734" width="12.28515625" style="218" customWidth="1"/>
    <col min="11735" max="11735" width="0" style="1" hidden="1" customWidth="1"/>
    <col min="11736" max="11736" width="3.42578125" style="218" customWidth="1"/>
    <col min="11737" max="11737" width="0" style="1" hidden="1" customWidth="1"/>
    <col min="11738" max="11738" width="17.7109375" style="218" customWidth="1"/>
    <col min="11739" max="11739" width="3.42578125" style="218" customWidth="1"/>
    <col min="11740" max="11740" width="0" style="1" hidden="1" customWidth="1"/>
    <col min="11741" max="11741" width="23.7109375" style="218" customWidth="1"/>
    <col min="11742" max="11742" width="10" style="218" customWidth="1"/>
    <col min="11743" max="11743" width="0" style="1" hidden="1" customWidth="1"/>
    <col min="11744" max="11745" width="14.7109375" style="218" customWidth="1"/>
    <col min="11746" max="11746" width="12.85546875" style="218" customWidth="1"/>
    <col min="11747" max="11747" width="3.28515625" style="218" customWidth="1"/>
    <col min="11748" max="11748" width="30.28515625" style="218" customWidth="1"/>
    <col min="11749" max="11749" width="5" style="218" customWidth="1"/>
    <col min="11750" max="11750" width="0" style="1" hidden="1" customWidth="1"/>
    <col min="11751" max="11751" width="14.28515625" style="218" customWidth="1"/>
    <col min="11752" max="11752" width="5.7109375" style="218" customWidth="1"/>
    <col min="11753" max="11753" width="0" style="1" hidden="1" customWidth="1"/>
    <col min="11754" max="11754" width="17.28515625" style="218" customWidth="1"/>
    <col min="11755" max="11755" width="12.7109375" style="218" customWidth="1"/>
    <col min="11756" max="11756" width="0" style="1" hidden="1" customWidth="1"/>
    <col min="11757" max="11757" width="5.28515625" style="218" customWidth="1"/>
    <col min="11758" max="11758" width="0" style="1" hidden="1" customWidth="1"/>
    <col min="11759" max="11759" width="17" style="218" customWidth="1"/>
    <col min="11760" max="11760" width="6.28515625" style="218" customWidth="1"/>
    <col min="11761" max="11761" width="0" style="1" hidden="1" customWidth="1"/>
    <col min="11762" max="11762" width="14.28515625" style="218" customWidth="1"/>
    <col min="11763" max="11763" width="7.5703125" style="218" customWidth="1"/>
    <col min="11764" max="11764" width="0" style="1" hidden="1" customWidth="1"/>
    <col min="11765" max="11766" width="14.28515625" style="218" customWidth="1"/>
    <col min="11767" max="11767" width="20.85546875" style="218" customWidth="1"/>
    <col min="11768" max="11768" width="14.42578125" style="218" customWidth="1"/>
    <col min="11769" max="11769" width="15" style="218" customWidth="1"/>
    <col min="11770" max="11770" width="2.7109375" style="218" customWidth="1"/>
    <col min="11771" max="11771" width="11.7109375" style="218" customWidth="1"/>
    <col min="11772" max="11772" width="11.5703125" style="218" customWidth="1"/>
    <col min="11773" max="11773" width="2.28515625" style="218" customWidth="1"/>
    <col min="11774" max="11774" width="41" style="218" customWidth="1"/>
    <col min="11775" max="11775" width="14.28515625" style="218" customWidth="1"/>
    <col min="11776" max="11777" width="11.5703125" style="218" customWidth="1"/>
    <col min="11778" max="11778" width="21.85546875" style="218" customWidth="1"/>
    <col min="11779" max="11970" width="11.42578125" style="218"/>
    <col min="11971" max="11971" width="21.85546875" style="218" customWidth="1"/>
    <col min="11972" max="11972" width="13.85546875" style="218" customWidth="1"/>
    <col min="11973" max="11973" width="38.7109375" style="218" customWidth="1"/>
    <col min="11974" max="11974" width="3" style="218" bestFit="1" customWidth="1"/>
    <col min="11975" max="11975" width="32.28515625" style="218" customWidth="1"/>
    <col min="11976" max="11976" width="46.28515625" style="218" customWidth="1"/>
    <col min="11977" max="11977" width="19" style="218" customWidth="1"/>
    <col min="11978" max="11978" width="0" style="1" hidden="1" customWidth="1"/>
    <col min="11979" max="11979" width="17.7109375" style="218" customWidth="1"/>
    <col min="11980" max="11980" width="0" style="1" hidden="1" customWidth="1"/>
    <col min="11981" max="11981" width="22.28515625" style="218" customWidth="1"/>
    <col min="11982" max="11982" width="5.28515625" style="218" customWidth="1"/>
    <col min="11983" max="11983" width="36.28515625" style="218" customWidth="1"/>
    <col min="11984" max="11984" width="5.7109375" style="218" customWidth="1"/>
    <col min="11985" max="11985" width="0" style="1" hidden="1" customWidth="1"/>
    <col min="11986" max="11986" width="20.7109375" style="218" customWidth="1"/>
    <col min="11987" max="11987" width="4.85546875" style="218" customWidth="1"/>
    <col min="11988" max="11988" width="0" style="1" hidden="1" customWidth="1"/>
    <col min="11989" max="11989" width="24.7109375" style="218" customWidth="1"/>
    <col min="11990" max="11990" width="12.28515625" style="218" customWidth="1"/>
    <col min="11991" max="11991" width="0" style="1" hidden="1" customWidth="1"/>
    <col min="11992" max="11992" width="3.42578125" style="218" customWidth="1"/>
    <col min="11993" max="11993" width="0" style="1" hidden="1" customWidth="1"/>
    <col min="11994" max="11994" width="17.7109375" style="218" customWidth="1"/>
    <col min="11995" max="11995" width="3.42578125" style="218" customWidth="1"/>
    <col min="11996" max="11996" width="0" style="1" hidden="1" customWidth="1"/>
    <col min="11997" max="11997" width="23.7109375" style="218" customWidth="1"/>
    <col min="11998" max="11998" width="10" style="218" customWidth="1"/>
    <col min="11999" max="11999" width="0" style="1" hidden="1" customWidth="1"/>
    <col min="12000" max="12001" width="14.7109375" style="218" customWidth="1"/>
    <col min="12002" max="12002" width="12.85546875" style="218" customWidth="1"/>
    <col min="12003" max="12003" width="3.28515625" style="218" customWidth="1"/>
    <col min="12004" max="12004" width="30.28515625" style="218" customWidth="1"/>
    <col min="12005" max="12005" width="5" style="218" customWidth="1"/>
    <col min="12006" max="12006" width="0" style="1" hidden="1" customWidth="1"/>
    <col min="12007" max="12007" width="14.28515625" style="218" customWidth="1"/>
    <col min="12008" max="12008" width="5.7109375" style="218" customWidth="1"/>
    <col min="12009" max="12009" width="0" style="1" hidden="1" customWidth="1"/>
    <col min="12010" max="12010" width="17.28515625" style="218" customWidth="1"/>
    <col min="12011" max="12011" width="12.7109375" style="218" customWidth="1"/>
    <col min="12012" max="12012" width="0" style="1" hidden="1" customWidth="1"/>
    <col min="12013" max="12013" width="5.28515625" style="218" customWidth="1"/>
    <col min="12014" max="12014" width="0" style="1" hidden="1" customWidth="1"/>
    <col min="12015" max="12015" width="17" style="218" customWidth="1"/>
    <col min="12016" max="12016" width="6.28515625" style="218" customWidth="1"/>
    <col min="12017" max="12017" width="0" style="1" hidden="1" customWidth="1"/>
    <col min="12018" max="12018" width="14.28515625" style="218" customWidth="1"/>
    <col min="12019" max="12019" width="7.5703125" style="218" customWidth="1"/>
    <col min="12020" max="12020" width="0" style="1" hidden="1" customWidth="1"/>
    <col min="12021" max="12022" width="14.28515625" style="218" customWidth="1"/>
    <col min="12023" max="12023" width="20.85546875" style="218" customWidth="1"/>
    <col min="12024" max="12024" width="14.42578125" style="218" customWidth="1"/>
    <col min="12025" max="12025" width="15" style="218" customWidth="1"/>
    <col min="12026" max="12026" width="2.7109375" style="218" customWidth="1"/>
    <col min="12027" max="12027" width="11.7109375" style="218" customWidth="1"/>
    <col min="12028" max="12028" width="11.5703125" style="218" customWidth="1"/>
    <col min="12029" max="12029" width="2.28515625" style="218" customWidth="1"/>
    <col min="12030" max="12030" width="41" style="218" customWidth="1"/>
    <col min="12031" max="12031" width="14.28515625" style="218" customWidth="1"/>
    <col min="12032" max="12033" width="11.5703125" style="218" customWidth="1"/>
    <col min="12034" max="12034" width="21.85546875" style="218" customWidth="1"/>
    <col min="12035" max="12226" width="11.42578125" style="218"/>
    <col min="12227" max="12227" width="21.85546875" style="218" customWidth="1"/>
    <col min="12228" max="12228" width="13.85546875" style="218" customWidth="1"/>
    <col min="12229" max="12229" width="38.7109375" style="218" customWidth="1"/>
    <col min="12230" max="12230" width="3" style="218" bestFit="1" customWidth="1"/>
    <col min="12231" max="12231" width="32.28515625" style="218" customWidth="1"/>
    <col min="12232" max="12232" width="46.28515625" style="218" customWidth="1"/>
    <col min="12233" max="12233" width="19" style="218" customWidth="1"/>
    <col min="12234" max="12234" width="0" style="1" hidden="1" customWidth="1"/>
    <col min="12235" max="12235" width="17.7109375" style="218" customWidth="1"/>
    <col min="12236" max="12236" width="0" style="1" hidden="1" customWidth="1"/>
    <col min="12237" max="12237" width="22.28515625" style="218" customWidth="1"/>
    <col min="12238" max="12238" width="5.28515625" style="218" customWidth="1"/>
    <col min="12239" max="12239" width="36.28515625" style="218" customWidth="1"/>
    <col min="12240" max="12240" width="5.7109375" style="218" customWidth="1"/>
    <col min="12241" max="12241" width="0" style="1" hidden="1" customWidth="1"/>
    <col min="12242" max="12242" width="20.7109375" style="218" customWidth="1"/>
    <col min="12243" max="12243" width="4.85546875" style="218" customWidth="1"/>
    <col min="12244" max="12244" width="0" style="1" hidden="1" customWidth="1"/>
    <col min="12245" max="12245" width="24.7109375" style="218" customWidth="1"/>
    <col min="12246" max="12246" width="12.28515625" style="218" customWidth="1"/>
    <col min="12247" max="12247" width="0" style="1" hidden="1" customWidth="1"/>
    <col min="12248" max="12248" width="3.42578125" style="218" customWidth="1"/>
    <col min="12249" max="12249" width="0" style="1" hidden="1" customWidth="1"/>
    <col min="12250" max="12250" width="17.7109375" style="218" customWidth="1"/>
    <col min="12251" max="12251" width="3.42578125" style="218" customWidth="1"/>
    <col min="12252" max="12252" width="0" style="1" hidden="1" customWidth="1"/>
    <col min="12253" max="12253" width="23.7109375" style="218" customWidth="1"/>
    <col min="12254" max="12254" width="10" style="218" customWidth="1"/>
    <col min="12255" max="12255" width="0" style="1" hidden="1" customWidth="1"/>
    <col min="12256" max="12257" width="14.7109375" style="218" customWidth="1"/>
    <col min="12258" max="12258" width="12.85546875" style="218" customWidth="1"/>
    <col min="12259" max="12259" width="3.28515625" style="218" customWidth="1"/>
    <col min="12260" max="12260" width="30.28515625" style="218" customWidth="1"/>
    <col min="12261" max="12261" width="5" style="218" customWidth="1"/>
    <col min="12262" max="12262" width="0" style="1" hidden="1" customWidth="1"/>
    <col min="12263" max="12263" width="14.28515625" style="218" customWidth="1"/>
    <col min="12264" max="12264" width="5.7109375" style="218" customWidth="1"/>
    <col min="12265" max="12265" width="0" style="1" hidden="1" customWidth="1"/>
    <col min="12266" max="12266" width="17.28515625" style="218" customWidth="1"/>
    <col min="12267" max="12267" width="12.7109375" style="218" customWidth="1"/>
    <col min="12268" max="12268" width="0" style="1" hidden="1" customWidth="1"/>
    <col min="12269" max="12269" width="5.28515625" style="218" customWidth="1"/>
    <col min="12270" max="12270" width="0" style="1" hidden="1" customWidth="1"/>
    <col min="12271" max="12271" width="17" style="218" customWidth="1"/>
    <col min="12272" max="12272" width="6.28515625" style="218" customWidth="1"/>
    <col min="12273" max="12273" width="0" style="1" hidden="1" customWidth="1"/>
    <col min="12274" max="12274" width="14.28515625" style="218" customWidth="1"/>
    <col min="12275" max="12275" width="7.5703125" style="218" customWidth="1"/>
    <col min="12276" max="12276" width="0" style="1" hidden="1" customWidth="1"/>
    <col min="12277" max="12278" width="14.28515625" style="218" customWidth="1"/>
    <col min="12279" max="12279" width="20.85546875" style="218" customWidth="1"/>
    <col min="12280" max="12280" width="14.42578125" style="218" customWidth="1"/>
    <col min="12281" max="12281" width="15" style="218" customWidth="1"/>
    <col min="12282" max="12282" width="2.7109375" style="218" customWidth="1"/>
    <col min="12283" max="12283" width="11.7109375" style="218" customWidth="1"/>
    <col min="12284" max="12284" width="11.5703125" style="218" customWidth="1"/>
    <col min="12285" max="12285" width="2.28515625" style="218" customWidth="1"/>
    <col min="12286" max="12286" width="41" style="218" customWidth="1"/>
    <col min="12287" max="12287" width="14.28515625" style="218" customWidth="1"/>
    <col min="12288" max="12289" width="11.5703125" style="218" customWidth="1"/>
    <col min="12290" max="12290" width="21.85546875" style="218" customWidth="1"/>
    <col min="12291" max="12482" width="11.42578125" style="218"/>
    <col min="12483" max="12483" width="21.85546875" style="218" customWidth="1"/>
    <col min="12484" max="12484" width="13.85546875" style="218" customWidth="1"/>
    <col min="12485" max="12485" width="38.7109375" style="218" customWidth="1"/>
    <col min="12486" max="12486" width="3" style="218" bestFit="1" customWidth="1"/>
    <col min="12487" max="12487" width="32.28515625" style="218" customWidth="1"/>
    <col min="12488" max="12488" width="46.28515625" style="218" customWidth="1"/>
    <col min="12489" max="12489" width="19" style="218" customWidth="1"/>
    <col min="12490" max="12490" width="0" style="1" hidden="1" customWidth="1"/>
    <col min="12491" max="12491" width="17.7109375" style="218" customWidth="1"/>
    <col min="12492" max="12492" width="0" style="1" hidden="1" customWidth="1"/>
    <col min="12493" max="12493" width="22.28515625" style="218" customWidth="1"/>
    <col min="12494" max="12494" width="5.28515625" style="218" customWidth="1"/>
    <col min="12495" max="12495" width="36.28515625" style="218" customWidth="1"/>
    <col min="12496" max="12496" width="5.7109375" style="218" customWidth="1"/>
    <col min="12497" max="12497" width="0" style="1" hidden="1" customWidth="1"/>
    <col min="12498" max="12498" width="20.7109375" style="218" customWidth="1"/>
    <col min="12499" max="12499" width="4.85546875" style="218" customWidth="1"/>
    <col min="12500" max="12500" width="0" style="1" hidden="1" customWidth="1"/>
    <col min="12501" max="12501" width="24.7109375" style="218" customWidth="1"/>
    <col min="12502" max="12502" width="12.28515625" style="218" customWidth="1"/>
    <col min="12503" max="12503" width="0" style="1" hidden="1" customWidth="1"/>
    <col min="12504" max="12504" width="3.42578125" style="218" customWidth="1"/>
    <col min="12505" max="12505" width="0" style="1" hidden="1" customWidth="1"/>
    <col min="12506" max="12506" width="17.7109375" style="218" customWidth="1"/>
    <col min="12507" max="12507" width="3.42578125" style="218" customWidth="1"/>
    <col min="12508" max="12508" width="0" style="1" hidden="1" customWidth="1"/>
    <col min="12509" max="12509" width="23.7109375" style="218" customWidth="1"/>
    <col min="12510" max="12510" width="10" style="218" customWidth="1"/>
    <col min="12511" max="12511" width="0" style="1" hidden="1" customWidth="1"/>
    <col min="12512" max="12513" width="14.7109375" style="218" customWidth="1"/>
    <col min="12514" max="12514" width="12.85546875" style="218" customWidth="1"/>
    <col min="12515" max="12515" width="3.28515625" style="218" customWidth="1"/>
    <col min="12516" max="12516" width="30.28515625" style="218" customWidth="1"/>
    <col min="12517" max="12517" width="5" style="218" customWidth="1"/>
    <col min="12518" max="12518" width="0" style="1" hidden="1" customWidth="1"/>
    <col min="12519" max="12519" width="14.28515625" style="218" customWidth="1"/>
    <col min="12520" max="12520" width="5.7109375" style="218" customWidth="1"/>
    <col min="12521" max="12521" width="0" style="1" hidden="1" customWidth="1"/>
    <col min="12522" max="12522" width="17.28515625" style="218" customWidth="1"/>
    <col min="12523" max="12523" width="12.7109375" style="218" customWidth="1"/>
    <col min="12524" max="12524" width="0" style="1" hidden="1" customWidth="1"/>
    <col min="12525" max="12525" width="5.28515625" style="218" customWidth="1"/>
    <col min="12526" max="12526" width="0" style="1" hidden="1" customWidth="1"/>
    <col min="12527" max="12527" width="17" style="218" customWidth="1"/>
    <col min="12528" max="12528" width="6.28515625" style="218" customWidth="1"/>
    <col min="12529" max="12529" width="0" style="1" hidden="1" customWidth="1"/>
    <col min="12530" max="12530" width="14.28515625" style="218" customWidth="1"/>
    <col min="12531" max="12531" width="7.5703125" style="218" customWidth="1"/>
    <col min="12532" max="12532" width="0" style="1" hidden="1" customWidth="1"/>
    <col min="12533" max="12534" width="14.28515625" style="218" customWidth="1"/>
    <col min="12535" max="12535" width="20.85546875" style="218" customWidth="1"/>
    <col min="12536" max="12536" width="14.42578125" style="218" customWidth="1"/>
    <col min="12537" max="12537" width="15" style="218" customWidth="1"/>
    <col min="12538" max="12538" width="2.7109375" style="218" customWidth="1"/>
    <col min="12539" max="12539" width="11.7109375" style="218" customWidth="1"/>
    <col min="12540" max="12540" width="11.5703125" style="218" customWidth="1"/>
    <col min="12541" max="12541" width="2.28515625" style="218" customWidth="1"/>
    <col min="12542" max="12542" width="41" style="218" customWidth="1"/>
    <col min="12543" max="12543" width="14.28515625" style="218" customWidth="1"/>
    <col min="12544" max="12545" width="11.5703125" style="218" customWidth="1"/>
    <col min="12546" max="12546" width="21.85546875" style="218" customWidth="1"/>
    <col min="12547" max="12738" width="11.42578125" style="218"/>
    <col min="12739" max="12739" width="21.85546875" style="218" customWidth="1"/>
    <col min="12740" max="12740" width="13.85546875" style="218" customWidth="1"/>
    <col min="12741" max="12741" width="38.7109375" style="218" customWidth="1"/>
    <col min="12742" max="12742" width="3" style="218" bestFit="1" customWidth="1"/>
    <col min="12743" max="12743" width="32.28515625" style="218" customWidth="1"/>
    <col min="12744" max="12744" width="46.28515625" style="218" customWidth="1"/>
    <col min="12745" max="12745" width="19" style="218" customWidth="1"/>
    <col min="12746" max="12746" width="0" style="1" hidden="1" customWidth="1"/>
    <col min="12747" max="12747" width="17.7109375" style="218" customWidth="1"/>
    <col min="12748" max="12748" width="0" style="1" hidden="1" customWidth="1"/>
    <col min="12749" max="12749" width="22.28515625" style="218" customWidth="1"/>
    <col min="12750" max="12750" width="5.28515625" style="218" customWidth="1"/>
    <col min="12751" max="12751" width="36.28515625" style="218" customWidth="1"/>
    <col min="12752" max="12752" width="5.7109375" style="218" customWidth="1"/>
    <col min="12753" max="12753" width="0" style="1" hidden="1" customWidth="1"/>
    <col min="12754" max="12754" width="20.7109375" style="218" customWidth="1"/>
    <col min="12755" max="12755" width="4.85546875" style="218" customWidth="1"/>
    <col min="12756" max="12756" width="0" style="1" hidden="1" customWidth="1"/>
    <col min="12757" max="12757" width="24.7109375" style="218" customWidth="1"/>
    <col min="12758" max="12758" width="12.28515625" style="218" customWidth="1"/>
    <col min="12759" max="12759" width="0" style="1" hidden="1" customWidth="1"/>
    <col min="12760" max="12760" width="3.42578125" style="218" customWidth="1"/>
    <col min="12761" max="12761" width="0" style="1" hidden="1" customWidth="1"/>
    <col min="12762" max="12762" width="17.7109375" style="218" customWidth="1"/>
    <col min="12763" max="12763" width="3.42578125" style="218" customWidth="1"/>
    <col min="12764" max="12764" width="0" style="1" hidden="1" customWidth="1"/>
    <col min="12765" max="12765" width="23.7109375" style="218" customWidth="1"/>
    <col min="12766" max="12766" width="10" style="218" customWidth="1"/>
    <col min="12767" max="12767" width="0" style="1" hidden="1" customWidth="1"/>
    <col min="12768" max="12769" width="14.7109375" style="218" customWidth="1"/>
    <col min="12770" max="12770" width="12.85546875" style="218" customWidth="1"/>
    <col min="12771" max="12771" width="3.28515625" style="218" customWidth="1"/>
    <col min="12772" max="12772" width="30.28515625" style="218" customWidth="1"/>
    <col min="12773" max="12773" width="5" style="218" customWidth="1"/>
    <col min="12774" max="12774" width="0" style="1" hidden="1" customWidth="1"/>
    <col min="12775" max="12775" width="14.28515625" style="218" customWidth="1"/>
    <col min="12776" max="12776" width="5.7109375" style="218" customWidth="1"/>
    <col min="12777" max="12777" width="0" style="1" hidden="1" customWidth="1"/>
    <col min="12778" max="12778" width="17.28515625" style="218" customWidth="1"/>
    <col min="12779" max="12779" width="12.7109375" style="218" customWidth="1"/>
    <col min="12780" max="12780" width="0" style="1" hidden="1" customWidth="1"/>
    <col min="12781" max="12781" width="5.28515625" style="218" customWidth="1"/>
    <col min="12782" max="12782" width="0" style="1" hidden="1" customWidth="1"/>
    <col min="12783" max="12783" width="17" style="218" customWidth="1"/>
    <col min="12784" max="12784" width="6.28515625" style="218" customWidth="1"/>
    <col min="12785" max="12785" width="0" style="1" hidden="1" customWidth="1"/>
    <col min="12786" max="12786" width="14.28515625" style="218" customWidth="1"/>
    <col min="12787" max="12787" width="7.5703125" style="218" customWidth="1"/>
    <col min="12788" max="12788" width="0" style="1" hidden="1" customWidth="1"/>
    <col min="12789" max="12790" width="14.28515625" style="218" customWidth="1"/>
    <col min="12791" max="12791" width="20.85546875" style="218" customWidth="1"/>
    <col min="12792" max="12792" width="14.42578125" style="218" customWidth="1"/>
    <col min="12793" max="12793" width="15" style="218" customWidth="1"/>
    <col min="12794" max="12794" width="2.7109375" style="218" customWidth="1"/>
    <col min="12795" max="12795" width="11.7109375" style="218" customWidth="1"/>
    <col min="12796" max="12796" width="11.5703125" style="218" customWidth="1"/>
    <col min="12797" max="12797" width="2.28515625" style="218" customWidth="1"/>
    <col min="12798" max="12798" width="41" style="218" customWidth="1"/>
    <col min="12799" max="12799" width="14.28515625" style="218" customWidth="1"/>
    <col min="12800" max="12801" width="11.5703125" style="218" customWidth="1"/>
    <col min="12802" max="12802" width="21.85546875" style="218" customWidth="1"/>
    <col min="12803" max="12994" width="11.42578125" style="218"/>
    <col min="12995" max="12995" width="21.85546875" style="218" customWidth="1"/>
    <col min="12996" max="12996" width="13.85546875" style="218" customWidth="1"/>
    <col min="12997" max="12997" width="38.7109375" style="218" customWidth="1"/>
    <col min="12998" max="12998" width="3" style="218" bestFit="1" customWidth="1"/>
    <col min="12999" max="12999" width="32.28515625" style="218" customWidth="1"/>
    <col min="13000" max="13000" width="46.28515625" style="218" customWidth="1"/>
    <col min="13001" max="13001" width="19" style="218" customWidth="1"/>
    <col min="13002" max="13002" width="0" style="1" hidden="1" customWidth="1"/>
    <col min="13003" max="13003" width="17.7109375" style="218" customWidth="1"/>
    <col min="13004" max="13004" width="0" style="1" hidden="1" customWidth="1"/>
    <col min="13005" max="13005" width="22.28515625" style="218" customWidth="1"/>
    <col min="13006" max="13006" width="5.28515625" style="218" customWidth="1"/>
    <col min="13007" max="13007" width="36.28515625" style="218" customWidth="1"/>
    <col min="13008" max="13008" width="5.7109375" style="218" customWidth="1"/>
    <col min="13009" max="13009" width="0" style="1" hidden="1" customWidth="1"/>
    <col min="13010" max="13010" width="20.7109375" style="218" customWidth="1"/>
    <col min="13011" max="13011" width="4.85546875" style="218" customWidth="1"/>
    <col min="13012" max="13012" width="0" style="1" hidden="1" customWidth="1"/>
    <col min="13013" max="13013" width="24.7109375" style="218" customWidth="1"/>
    <col min="13014" max="13014" width="12.28515625" style="218" customWidth="1"/>
    <col min="13015" max="13015" width="0" style="1" hidden="1" customWidth="1"/>
    <col min="13016" max="13016" width="3.42578125" style="218" customWidth="1"/>
    <col min="13017" max="13017" width="0" style="1" hidden="1" customWidth="1"/>
    <col min="13018" max="13018" width="17.7109375" style="218" customWidth="1"/>
    <col min="13019" max="13019" width="3.42578125" style="218" customWidth="1"/>
    <col min="13020" max="13020" width="0" style="1" hidden="1" customWidth="1"/>
    <col min="13021" max="13021" width="23.7109375" style="218" customWidth="1"/>
    <col min="13022" max="13022" width="10" style="218" customWidth="1"/>
    <col min="13023" max="13023" width="0" style="1" hidden="1" customWidth="1"/>
    <col min="13024" max="13025" width="14.7109375" style="218" customWidth="1"/>
    <col min="13026" max="13026" width="12.85546875" style="218" customWidth="1"/>
    <col min="13027" max="13027" width="3.28515625" style="218" customWidth="1"/>
    <col min="13028" max="13028" width="30.28515625" style="218" customWidth="1"/>
    <col min="13029" max="13029" width="5" style="218" customWidth="1"/>
    <col min="13030" max="13030" width="0" style="1" hidden="1" customWidth="1"/>
    <col min="13031" max="13031" width="14.28515625" style="218" customWidth="1"/>
    <col min="13032" max="13032" width="5.7109375" style="218" customWidth="1"/>
    <col min="13033" max="13033" width="0" style="1" hidden="1" customWidth="1"/>
    <col min="13034" max="13034" width="17.28515625" style="218" customWidth="1"/>
    <col min="13035" max="13035" width="12.7109375" style="218" customWidth="1"/>
    <col min="13036" max="13036" width="0" style="1" hidden="1" customWidth="1"/>
    <col min="13037" max="13037" width="5.28515625" style="218" customWidth="1"/>
    <col min="13038" max="13038" width="0" style="1" hidden="1" customWidth="1"/>
    <col min="13039" max="13039" width="17" style="218" customWidth="1"/>
    <col min="13040" max="13040" width="6.28515625" style="218" customWidth="1"/>
    <col min="13041" max="13041" width="0" style="1" hidden="1" customWidth="1"/>
    <col min="13042" max="13042" width="14.28515625" style="218" customWidth="1"/>
    <col min="13043" max="13043" width="7.5703125" style="218" customWidth="1"/>
    <col min="13044" max="13044" width="0" style="1" hidden="1" customWidth="1"/>
    <col min="13045" max="13046" width="14.28515625" style="218" customWidth="1"/>
    <col min="13047" max="13047" width="20.85546875" style="218" customWidth="1"/>
    <col min="13048" max="13048" width="14.42578125" style="218" customWidth="1"/>
    <col min="13049" max="13049" width="15" style="218" customWidth="1"/>
    <col min="13050" max="13050" width="2.7109375" style="218" customWidth="1"/>
    <col min="13051" max="13051" width="11.7109375" style="218" customWidth="1"/>
    <col min="13052" max="13052" width="11.5703125" style="218" customWidth="1"/>
    <col min="13053" max="13053" width="2.28515625" style="218" customWidth="1"/>
    <col min="13054" max="13054" width="41" style="218" customWidth="1"/>
    <col min="13055" max="13055" width="14.28515625" style="218" customWidth="1"/>
    <col min="13056" max="13057" width="11.5703125" style="218" customWidth="1"/>
    <col min="13058" max="13058" width="21.85546875" style="218" customWidth="1"/>
    <col min="13059" max="13250" width="11.42578125" style="218"/>
    <col min="13251" max="13251" width="21.85546875" style="218" customWidth="1"/>
    <col min="13252" max="13252" width="13.85546875" style="218" customWidth="1"/>
    <col min="13253" max="13253" width="38.7109375" style="218" customWidth="1"/>
    <col min="13254" max="13254" width="3" style="218" bestFit="1" customWidth="1"/>
    <col min="13255" max="13255" width="32.28515625" style="218" customWidth="1"/>
    <col min="13256" max="13256" width="46.28515625" style="218" customWidth="1"/>
    <col min="13257" max="13257" width="19" style="218" customWidth="1"/>
    <col min="13258" max="13258" width="0" style="1" hidden="1" customWidth="1"/>
    <col min="13259" max="13259" width="17.7109375" style="218" customWidth="1"/>
    <col min="13260" max="13260" width="0" style="1" hidden="1" customWidth="1"/>
    <col min="13261" max="13261" width="22.28515625" style="218" customWidth="1"/>
    <col min="13262" max="13262" width="5.28515625" style="218" customWidth="1"/>
    <col min="13263" max="13263" width="36.28515625" style="218" customWidth="1"/>
    <col min="13264" max="13264" width="5.7109375" style="218" customWidth="1"/>
    <col min="13265" max="13265" width="0" style="1" hidden="1" customWidth="1"/>
    <col min="13266" max="13266" width="20.7109375" style="218" customWidth="1"/>
    <col min="13267" max="13267" width="4.85546875" style="218" customWidth="1"/>
    <col min="13268" max="13268" width="0" style="1" hidden="1" customWidth="1"/>
    <col min="13269" max="13269" width="24.7109375" style="218" customWidth="1"/>
    <col min="13270" max="13270" width="12.28515625" style="218" customWidth="1"/>
    <col min="13271" max="13271" width="0" style="1" hidden="1" customWidth="1"/>
    <col min="13272" max="13272" width="3.42578125" style="218" customWidth="1"/>
    <col min="13273" max="13273" width="0" style="1" hidden="1" customWidth="1"/>
    <col min="13274" max="13274" width="17.7109375" style="218" customWidth="1"/>
    <col min="13275" max="13275" width="3.42578125" style="218" customWidth="1"/>
    <col min="13276" max="13276" width="0" style="1" hidden="1" customWidth="1"/>
    <col min="13277" max="13277" width="23.7109375" style="218" customWidth="1"/>
    <col min="13278" max="13278" width="10" style="218" customWidth="1"/>
    <col min="13279" max="13279" width="0" style="1" hidden="1" customWidth="1"/>
    <col min="13280" max="13281" width="14.7109375" style="218" customWidth="1"/>
    <col min="13282" max="13282" width="12.85546875" style="218" customWidth="1"/>
    <col min="13283" max="13283" width="3.28515625" style="218" customWidth="1"/>
    <col min="13284" max="13284" width="30.28515625" style="218" customWidth="1"/>
    <col min="13285" max="13285" width="5" style="218" customWidth="1"/>
    <col min="13286" max="13286" width="0" style="1" hidden="1" customWidth="1"/>
    <col min="13287" max="13287" width="14.28515625" style="218" customWidth="1"/>
    <col min="13288" max="13288" width="5.7109375" style="218" customWidth="1"/>
    <col min="13289" max="13289" width="0" style="1" hidden="1" customWidth="1"/>
    <col min="13290" max="13290" width="17.28515625" style="218" customWidth="1"/>
    <col min="13291" max="13291" width="12.7109375" style="218" customWidth="1"/>
    <col min="13292" max="13292" width="0" style="1" hidden="1" customWidth="1"/>
    <col min="13293" max="13293" width="5.28515625" style="218" customWidth="1"/>
    <col min="13294" max="13294" width="0" style="1" hidden="1" customWidth="1"/>
    <col min="13295" max="13295" width="17" style="218" customWidth="1"/>
    <col min="13296" max="13296" width="6.28515625" style="218" customWidth="1"/>
    <col min="13297" max="13297" width="0" style="1" hidden="1" customWidth="1"/>
    <col min="13298" max="13298" width="14.28515625" style="218" customWidth="1"/>
    <col min="13299" max="13299" width="7.5703125" style="218" customWidth="1"/>
    <col min="13300" max="13300" width="0" style="1" hidden="1" customWidth="1"/>
    <col min="13301" max="13302" width="14.28515625" style="218" customWidth="1"/>
    <col min="13303" max="13303" width="20.85546875" style="218" customWidth="1"/>
    <col min="13304" max="13304" width="14.42578125" style="218" customWidth="1"/>
    <col min="13305" max="13305" width="15" style="218" customWidth="1"/>
    <col min="13306" max="13306" width="2.7109375" style="218" customWidth="1"/>
    <col min="13307" max="13307" width="11.7109375" style="218" customWidth="1"/>
    <col min="13308" max="13308" width="11.5703125" style="218" customWidth="1"/>
    <col min="13309" max="13309" width="2.28515625" style="218" customWidth="1"/>
    <col min="13310" max="13310" width="41" style="218" customWidth="1"/>
    <col min="13311" max="13311" width="14.28515625" style="218" customWidth="1"/>
    <col min="13312" max="13313" width="11.5703125" style="218" customWidth="1"/>
    <col min="13314" max="13314" width="21.85546875" style="218" customWidth="1"/>
    <col min="13315" max="13506" width="11.42578125" style="218"/>
    <col min="13507" max="13507" width="21.85546875" style="218" customWidth="1"/>
    <col min="13508" max="13508" width="13.85546875" style="218" customWidth="1"/>
    <col min="13509" max="13509" width="38.7109375" style="218" customWidth="1"/>
    <col min="13510" max="13510" width="3" style="218" bestFit="1" customWidth="1"/>
    <col min="13511" max="13511" width="32.28515625" style="218" customWidth="1"/>
    <col min="13512" max="13512" width="46.28515625" style="218" customWidth="1"/>
    <col min="13513" max="13513" width="19" style="218" customWidth="1"/>
    <col min="13514" max="13514" width="0" style="1" hidden="1" customWidth="1"/>
    <col min="13515" max="13515" width="17.7109375" style="218" customWidth="1"/>
    <col min="13516" max="13516" width="0" style="1" hidden="1" customWidth="1"/>
    <col min="13517" max="13517" width="22.28515625" style="218" customWidth="1"/>
    <col min="13518" max="13518" width="5.28515625" style="218" customWidth="1"/>
    <col min="13519" max="13519" width="36.28515625" style="218" customWidth="1"/>
    <col min="13520" max="13520" width="5.7109375" style="218" customWidth="1"/>
    <col min="13521" max="13521" width="0" style="1" hidden="1" customWidth="1"/>
    <col min="13522" max="13522" width="20.7109375" style="218" customWidth="1"/>
    <col min="13523" max="13523" width="4.85546875" style="218" customWidth="1"/>
    <col min="13524" max="13524" width="0" style="1" hidden="1" customWidth="1"/>
    <col min="13525" max="13525" width="24.7109375" style="218" customWidth="1"/>
    <col min="13526" max="13526" width="12.28515625" style="218" customWidth="1"/>
    <col min="13527" max="13527" width="0" style="1" hidden="1" customWidth="1"/>
    <col min="13528" max="13528" width="3.42578125" style="218" customWidth="1"/>
    <col min="13529" max="13529" width="0" style="1" hidden="1" customWidth="1"/>
    <col min="13530" max="13530" width="17.7109375" style="218" customWidth="1"/>
    <col min="13531" max="13531" width="3.42578125" style="218" customWidth="1"/>
    <col min="13532" max="13532" width="0" style="1" hidden="1" customWidth="1"/>
    <col min="13533" max="13533" width="23.7109375" style="218" customWidth="1"/>
    <col min="13534" max="13534" width="10" style="218" customWidth="1"/>
    <col min="13535" max="13535" width="0" style="1" hidden="1" customWidth="1"/>
    <col min="13536" max="13537" width="14.7109375" style="218" customWidth="1"/>
    <col min="13538" max="13538" width="12.85546875" style="218" customWidth="1"/>
    <col min="13539" max="13539" width="3.28515625" style="218" customWidth="1"/>
    <col min="13540" max="13540" width="30.28515625" style="218" customWidth="1"/>
    <col min="13541" max="13541" width="5" style="218" customWidth="1"/>
    <col min="13542" max="13542" width="0" style="1" hidden="1" customWidth="1"/>
    <col min="13543" max="13543" width="14.28515625" style="218" customWidth="1"/>
    <col min="13544" max="13544" width="5.7109375" style="218" customWidth="1"/>
    <col min="13545" max="13545" width="0" style="1" hidden="1" customWidth="1"/>
    <col min="13546" max="13546" width="17.28515625" style="218" customWidth="1"/>
    <col min="13547" max="13547" width="12.7109375" style="218" customWidth="1"/>
    <col min="13548" max="13548" width="0" style="1" hidden="1" customWidth="1"/>
    <col min="13549" max="13549" width="5.28515625" style="218" customWidth="1"/>
    <col min="13550" max="13550" width="0" style="1" hidden="1" customWidth="1"/>
    <col min="13551" max="13551" width="17" style="218" customWidth="1"/>
    <col min="13552" max="13552" width="6.28515625" style="218" customWidth="1"/>
    <col min="13553" max="13553" width="0" style="1" hidden="1" customWidth="1"/>
    <col min="13554" max="13554" width="14.28515625" style="218" customWidth="1"/>
    <col min="13555" max="13555" width="7.5703125" style="218" customWidth="1"/>
    <col min="13556" max="13556" width="0" style="1" hidden="1" customWidth="1"/>
    <col min="13557" max="13558" width="14.28515625" style="218" customWidth="1"/>
    <col min="13559" max="13559" width="20.85546875" style="218" customWidth="1"/>
    <col min="13560" max="13560" width="14.42578125" style="218" customWidth="1"/>
    <col min="13561" max="13561" width="15" style="218" customWidth="1"/>
    <col min="13562" max="13562" width="2.7109375" style="218" customWidth="1"/>
    <col min="13563" max="13563" width="11.7109375" style="218" customWidth="1"/>
    <col min="13564" max="13564" width="11.5703125" style="218" customWidth="1"/>
    <col min="13565" max="13565" width="2.28515625" style="218" customWidth="1"/>
    <col min="13566" max="13566" width="41" style="218" customWidth="1"/>
    <col min="13567" max="13567" width="14.28515625" style="218" customWidth="1"/>
    <col min="13568" max="13569" width="11.5703125" style="218" customWidth="1"/>
    <col min="13570" max="13570" width="21.85546875" style="218" customWidth="1"/>
    <col min="13571" max="13762" width="11.42578125" style="218"/>
    <col min="13763" max="13763" width="21.85546875" style="218" customWidth="1"/>
    <col min="13764" max="13764" width="13.85546875" style="218" customWidth="1"/>
    <col min="13765" max="13765" width="38.7109375" style="218" customWidth="1"/>
    <col min="13766" max="13766" width="3" style="218" bestFit="1" customWidth="1"/>
    <col min="13767" max="13767" width="32.28515625" style="218" customWidth="1"/>
    <col min="13768" max="13768" width="46.28515625" style="218" customWidth="1"/>
    <col min="13769" max="13769" width="19" style="218" customWidth="1"/>
    <col min="13770" max="13770" width="0" style="1" hidden="1" customWidth="1"/>
    <col min="13771" max="13771" width="17.7109375" style="218" customWidth="1"/>
    <col min="13772" max="13772" width="0" style="1" hidden="1" customWidth="1"/>
    <col min="13773" max="13773" width="22.28515625" style="218" customWidth="1"/>
    <col min="13774" max="13774" width="5.28515625" style="218" customWidth="1"/>
    <col min="13775" max="13775" width="36.28515625" style="218" customWidth="1"/>
    <col min="13776" max="13776" width="5.7109375" style="218" customWidth="1"/>
    <col min="13777" max="13777" width="0" style="1" hidden="1" customWidth="1"/>
    <col min="13778" max="13778" width="20.7109375" style="218" customWidth="1"/>
    <col min="13779" max="13779" width="4.85546875" style="218" customWidth="1"/>
    <col min="13780" max="13780" width="0" style="1" hidden="1" customWidth="1"/>
    <col min="13781" max="13781" width="24.7109375" style="218" customWidth="1"/>
    <col min="13782" max="13782" width="12.28515625" style="218" customWidth="1"/>
    <col min="13783" max="13783" width="0" style="1" hidden="1" customWidth="1"/>
    <col min="13784" max="13784" width="3.42578125" style="218" customWidth="1"/>
    <col min="13785" max="13785" width="0" style="1" hidden="1" customWidth="1"/>
    <col min="13786" max="13786" width="17.7109375" style="218" customWidth="1"/>
    <col min="13787" max="13787" width="3.42578125" style="218" customWidth="1"/>
    <col min="13788" max="13788" width="0" style="1" hidden="1" customWidth="1"/>
    <col min="13789" max="13789" width="23.7109375" style="218" customWidth="1"/>
    <col min="13790" max="13790" width="10" style="218" customWidth="1"/>
    <col min="13791" max="13791" width="0" style="1" hidden="1" customWidth="1"/>
    <col min="13792" max="13793" width="14.7109375" style="218" customWidth="1"/>
    <col min="13794" max="13794" width="12.85546875" style="218" customWidth="1"/>
    <col min="13795" max="13795" width="3.28515625" style="218" customWidth="1"/>
    <col min="13796" max="13796" width="30.28515625" style="218" customWidth="1"/>
    <col min="13797" max="13797" width="5" style="218" customWidth="1"/>
    <col min="13798" max="13798" width="0" style="1" hidden="1" customWidth="1"/>
    <col min="13799" max="13799" width="14.28515625" style="218" customWidth="1"/>
    <col min="13800" max="13800" width="5.7109375" style="218" customWidth="1"/>
    <col min="13801" max="13801" width="0" style="1" hidden="1" customWidth="1"/>
    <col min="13802" max="13802" width="17.28515625" style="218" customWidth="1"/>
    <col min="13803" max="13803" width="12.7109375" style="218" customWidth="1"/>
    <col min="13804" max="13804" width="0" style="1" hidden="1" customWidth="1"/>
    <col min="13805" max="13805" width="5.28515625" style="218" customWidth="1"/>
    <col min="13806" max="13806" width="0" style="1" hidden="1" customWidth="1"/>
    <col min="13807" max="13807" width="17" style="218" customWidth="1"/>
    <col min="13808" max="13808" width="6.28515625" style="218" customWidth="1"/>
    <col min="13809" max="13809" width="0" style="1" hidden="1" customWidth="1"/>
    <col min="13810" max="13810" width="14.28515625" style="218" customWidth="1"/>
    <col min="13811" max="13811" width="7.5703125" style="218" customWidth="1"/>
    <col min="13812" max="13812" width="0" style="1" hidden="1" customWidth="1"/>
    <col min="13813" max="13814" width="14.28515625" style="218" customWidth="1"/>
    <col min="13815" max="13815" width="20.85546875" style="218" customWidth="1"/>
    <col min="13816" max="13816" width="14.42578125" style="218" customWidth="1"/>
    <col min="13817" max="13817" width="15" style="218" customWidth="1"/>
    <col min="13818" max="13818" width="2.7109375" style="218" customWidth="1"/>
    <col min="13819" max="13819" width="11.7109375" style="218" customWidth="1"/>
    <col min="13820" max="13820" width="11.5703125" style="218" customWidth="1"/>
    <col min="13821" max="13821" width="2.28515625" style="218" customWidth="1"/>
    <col min="13822" max="13822" width="41" style="218" customWidth="1"/>
    <col min="13823" max="13823" width="14.28515625" style="218" customWidth="1"/>
    <col min="13824" max="13825" width="11.5703125" style="218" customWidth="1"/>
    <col min="13826" max="13826" width="21.85546875" style="218" customWidth="1"/>
    <col min="13827" max="14018" width="11.42578125" style="218"/>
    <col min="14019" max="14019" width="21.85546875" style="218" customWidth="1"/>
    <col min="14020" max="14020" width="13.85546875" style="218" customWidth="1"/>
    <col min="14021" max="14021" width="38.7109375" style="218" customWidth="1"/>
    <col min="14022" max="14022" width="3" style="218" bestFit="1" customWidth="1"/>
    <col min="14023" max="14023" width="32.28515625" style="218" customWidth="1"/>
    <col min="14024" max="14024" width="46.28515625" style="218" customWidth="1"/>
    <col min="14025" max="14025" width="19" style="218" customWidth="1"/>
    <col min="14026" max="14026" width="0" style="1" hidden="1" customWidth="1"/>
    <col min="14027" max="14027" width="17.7109375" style="218" customWidth="1"/>
    <col min="14028" max="14028" width="0" style="1" hidden="1" customWidth="1"/>
    <col min="14029" max="14029" width="22.28515625" style="218" customWidth="1"/>
    <col min="14030" max="14030" width="5.28515625" style="218" customWidth="1"/>
    <col min="14031" max="14031" width="36.28515625" style="218" customWidth="1"/>
    <col min="14032" max="14032" width="5.7109375" style="218" customWidth="1"/>
    <col min="14033" max="14033" width="0" style="1" hidden="1" customWidth="1"/>
    <col min="14034" max="14034" width="20.7109375" style="218" customWidth="1"/>
    <col min="14035" max="14035" width="4.85546875" style="218" customWidth="1"/>
    <col min="14036" max="14036" width="0" style="1" hidden="1" customWidth="1"/>
    <col min="14037" max="14037" width="24.7109375" style="218" customWidth="1"/>
    <col min="14038" max="14038" width="12.28515625" style="218" customWidth="1"/>
    <col min="14039" max="14039" width="0" style="1" hidden="1" customWidth="1"/>
    <col min="14040" max="14040" width="3.42578125" style="218" customWidth="1"/>
    <col min="14041" max="14041" width="0" style="1" hidden="1" customWidth="1"/>
    <col min="14042" max="14042" width="17.7109375" style="218" customWidth="1"/>
    <col min="14043" max="14043" width="3.42578125" style="218" customWidth="1"/>
    <col min="14044" max="14044" width="0" style="1" hidden="1" customWidth="1"/>
    <col min="14045" max="14045" width="23.7109375" style="218" customWidth="1"/>
    <col min="14046" max="14046" width="10" style="218" customWidth="1"/>
    <col min="14047" max="14047" width="0" style="1" hidden="1" customWidth="1"/>
    <col min="14048" max="14049" width="14.7109375" style="218" customWidth="1"/>
    <col min="14050" max="14050" width="12.85546875" style="218" customWidth="1"/>
    <col min="14051" max="14051" width="3.28515625" style="218" customWidth="1"/>
    <col min="14052" max="14052" width="30.28515625" style="218" customWidth="1"/>
    <col min="14053" max="14053" width="5" style="218" customWidth="1"/>
    <col min="14054" max="14054" width="0" style="1" hidden="1" customWidth="1"/>
    <col min="14055" max="14055" width="14.28515625" style="218" customWidth="1"/>
    <col min="14056" max="14056" width="5.7109375" style="218" customWidth="1"/>
    <col min="14057" max="14057" width="0" style="1" hidden="1" customWidth="1"/>
    <col min="14058" max="14058" width="17.28515625" style="218" customWidth="1"/>
    <col min="14059" max="14059" width="12.7109375" style="218" customWidth="1"/>
    <col min="14060" max="14060" width="0" style="1" hidden="1" customWidth="1"/>
    <col min="14061" max="14061" width="5.28515625" style="218" customWidth="1"/>
    <col min="14062" max="14062" width="0" style="1" hidden="1" customWidth="1"/>
    <col min="14063" max="14063" width="17" style="218" customWidth="1"/>
    <col min="14064" max="14064" width="6.28515625" style="218" customWidth="1"/>
    <col min="14065" max="14065" width="0" style="1" hidden="1" customWidth="1"/>
    <col min="14066" max="14066" width="14.28515625" style="218" customWidth="1"/>
    <col min="14067" max="14067" width="7.5703125" style="218" customWidth="1"/>
    <col min="14068" max="14068" width="0" style="1" hidden="1" customWidth="1"/>
    <col min="14069" max="14070" width="14.28515625" style="218" customWidth="1"/>
    <col min="14071" max="14071" width="20.85546875" style="218" customWidth="1"/>
    <col min="14072" max="14072" width="14.42578125" style="218" customWidth="1"/>
    <col min="14073" max="14073" width="15" style="218" customWidth="1"/>
    <col min="14074" max="14074" width="2.7109375" style="218" customWidth="1"/>
    <col min="14075" max="14075" width="11.7109375" style="218" customWidth="1"/>
    <col min="14076" max="14076" width="11.5703125" style="218" customWidth="1"/>
    <col min="14077" max="14077" width="2.28515625" style="218" customWidth="1"/>
    <col min="14078" max="14078" width="41" style="218" customWidth="1"/>
    <col min="14079" max="14079" width="14.28515625" style="218" customWidth="1"/>
    <col min="14080" max="14081" width="11.5703125" style="218" customWidth="1"/>
    <col min="14082" max="14082" width="21.85546875" style="218" customWidth="1"/>
    <col min="14083" max="14274" width="11.42578125" style="218"/>
    <col min="14275" max="14275" width="21.85546875" style="218" customWidth="1"/>
    <col min="14276" max="14276" width="13.85546875" style="218" customWidth="1"/>
    <col min="14277" max="14277" width="38.7109375" style="218" customWidth="1"/>
    <col min="14278" max="14278" width="3" style="218" bestFit="1" customWidth="1"/>
    <col min="14279" max="14279" width="32.28515625" style="218" customWidth="1"/>
    <col min="14280" max="14280" width="46.28515625" style="218" customWidth="1"/>
    <col min="14281" max="14281" width="19" style="218" customWidth="1"/>
    <col min="14282" max="14282" width="0" style="1" hidden="1" customWidth="1"/>
    <col min="14283" max="14283" width="17.7109375" style="218" customWidth="1"/>
    <col min="14284" max="14284" width="0" style="1" hidden="1" customWidth="1"/>
    <col min="14285" max="14285" width="22.28515625" style="218" customWidth="1"/>
    <col min="14286" max="14286" width="5.28515625" style="218" customWidth="1"/>
    <col min="14287" max="14287" width="36.28515625" style="218" customWidth="1"/>
    <col min="14288" max="14288" width="5.7109375" style="218" customWidth="1"/>
    <col min="14289" max="14289" width="0" style="1" hidden="1" customWidth="1"/>
    <col min="14290" max="14290" width="20.7109375" style="218" customWidth="1"/>
    <col min="14291" max="14291" width="4.85546875" style="218" customWidth="1"/>
    <col min="14292" max="14292" width="0" style="1" hidden="1" customWidth="1"/>
    <col min="14293" max="14293" width="24.7109375" style="218" customWidth="1"/>
    <col min="14294" max="14294" width="12.28515625" style="218" customWidth="1"/>
    <col min="14295" max="14295" width="0" style="1" hidden="1" customWidth="1"/>
    <col min="14296" max="14296" width="3.42578125" style="218" customWidth="1"/>
    <col min="14297" max="14297" width="0" style="1" hidden="1" customWidth="1"/>
    <col min="14298" max="14298" width="17.7109375" style="218" customWidth="1"/>
    <col min="14299" max="14299" width="3.42578125" style="218" customWidth="1"/>
    <col min="14300" max="14300" width="0" style="1" hidden="1" customWidth="1"/>
    <col min="14301" max="14301" width="23.7109375" style="218" customWidth="1"/>
    <col min="14302" max="14302" width="10" style="218" customWidth="1"/>
    <col min="14303" max="14303" width="0" style="1" hidden="1" customWidth="1"/>
    <col min="14304" max="14305" width="14.7109375" style="218" customWidth="1"/>
    <col min="14306" max="14306" width="12.85546875" style="218" customWidth="1"/>
    <col min="14307" max="14307" width="3.28515625" style="218" customWidth="1"/>
    <col min="14308" max="14308" width="30.28515625" style="218" customWidth="1"/>
    <col min="14309" max="14309" width="5" style="218" customWidth="1"/>
    <col min="14310" max="14310" width="0" style="1" hidden="1" customWidth="1"/>
    <col min="14311" max="14311" width="14.28515625" style="218" customWidth="1"/>
    <col min="14312" max="14312" width="5.7109375" style="218" customWidth="1"/>
    <col min="14313" max="14313" width="0" style="1" hidden="1" customWidth="1"/>
    <col min="14314" max="14314" width="17.28515625" style="218" customWidth="1"/>
    <col min="14315" max="14315" width="12.7109375" style="218" customWidth="1"/>
    <col min="14316" max="14316" width="0" style="1" hidden="1" customWidth="1"/>
    <col min="14317" max="14317" width="5.28515625" style="218" customWidth="1"/>
    <col min="14318" max="14318" width="0" style="1" hidden="1" customWidth="1"/>
    <col min="14319" max="14319" width="17" style="218" customWidth="1"/>
    <col min="14320" max="14320" width="6.28515625" style="218" customWidth="1"/>
    <col min="14321" max="14321" width="0" style="1" hidden="1" customWidth="1"/>
    <col min="14322" max="14322" width="14.28515625" style="218" customWidth="1"/>
    <col min="14323" max="14323" width="7.5703125" style="218" customWidth="1"/>
    <col min="14324" max="14324" width="0" style="1" hidden="1" customWidth="1"/>
    <col min="14325" max="14326" width="14.28515625" style="218" customWidth="1"/>
    <col min="14327" max="14327" width="20.85546875" style="218" customWidth="1"/>
    <col min="14328" max="14328" width="14.42578125" style="218" customWidth="1"/>
    <col min="14329" max="14329" width="15" style="218" customWidth="1"/>
    <col min="14330" max="14330" width="2.7109375" style="218" customWidth="1"/>
    <col min="14331" max="14331" width="11.7109375" style="218" customWidth="1"/>
    <col min="14332" max="14332" width="11.5703125" style="218" customWidth="1"/>
    <col min="14333" max="14333" width="2.28515625" style="218" customWidth="1"/>
    <col min="14334" max="14334" width="41" style="218" customWidth="1"/>
    <col min="14335" max="14335" width="14.28515625" style="218" customWidth="1"/>
    <col min="14336" max="14337" width="11.5703125" style="218" customWidth="1"/>
    <col min="14338" max="14338" width="21.85546875" style="218" customWidth="1"/>
    <col min="14339" max="14530" width="11.42578125" style="218"/>
    <col min="14531" max="14531" width="21.85546875" style="218" customWidth="1"/>
    <col min="14532" max="14532" width="13.85546875" style="218" customWidth="1"/>
    <col min="14533" max="14533" width="38.7109375" style="218" customWidth="1"/>
    <col min="14534" max="14534" width="3" style="218" bestFit="1" customWidth="1"/>
    <col min="14535" max="14535" width="32.28515625" style="218" customWidth="1"/>
    <col min="14536" max="14536" width="46.28515625" style="218" customWidth="1"/>
    <col min="14537" max="14537" width="19" style="218" customWidth="1"/>
    <col min="14538" max="14538" width="0" style="1" hidden="1" customWidth="1"/>
    <col min="14539" max="14539" width="17.7109375" style="218" customWidth="1"/>
    <col min="14540" max="14540" width="0" style="1" hidden="1" customWidth="1"/>
    <col min="14541" max="14541" width="22.28515625" style="218" customWidth="1"/>
    <col min="14542" max="14542" width="5.28515625" style="218" customWidth="1"/>
    <col min="14543" max="14543" width="36.28515625" style="218" customWidth="1"/>
    <col min="14544" max="14544" width="5.7109375" style="218" customWidth="1"/>
    <col min="14545" max="14545" width="0" style="1" hidden="1" customWidth="1"/>
    <col min="14546" max="14546" width="20.7109375" style="218" customWidth="1"/>
    <col min="14547" max="14547" width="4.85546875" style="218" customWidth="1"/>
    <col min="14548" max="14548" width="0" style="1" hidden="1" customWidth="1"/>
    <col min="14549" max="14549" width="24.7109375" style="218" customWidth="1"/>
    <col min="14550" max="14550" width="12.28515625" style="218" customWidth="1"/>
    <col min="14551" max="14551" width="0" style="1" hidden="1" customWidth="1"/>
    <col min="14552" max="14552" width="3.42578125" style="218" customWidth="1"/>
    <col min="14553" max="14553" width="0" style="1" hidden="1" customWidth="1"/>
    <col min="14554" max="14554" width="17.7109375" style="218" customWidth="1"/>
    <col min="14555" max="14555" width="3.42578125" style="218" customWidth="1"/>
    <col min="14556" max="14556" width="0" style="1" hidden="1" customWidth="1"/>
    <col min="14557" max="14557" width="23.7109375" style="218" customWidth="1"/>
    <col min="14558" max="14558" width="10" style="218" customWidth="1"/>
    <col min="14559" max="14559" width="0" style="1" hidden="1" customWidth="1"/>
    <col min="14560" max="14561" width="14.7109375" style="218" customWidth="1"/>
    <col min="14562" max="14562" width="12.85546875" style="218" customWidth="1"/>
    <col min="14563" max="14563" width="3.28515625" style="218" customWidth="1"/>
    <col min="14564" max="14564" width="30.28515625" style="218" customWidth="1"/>
    <col min="14565" max="14565" width="5" style="218" customWidth="1"/>
    <col min="14566" max="14566" width="0" style="1" hidden="1" customWidth="1"/>
    <col min="14567" max="14567" width="14.28515625" style="218" customWidth="1"/>
    <col min="14568" max="14568" width="5.7109375" style="218" customWidth="1"/>
    <col min="14569" max="14569" width="0" style="1" hidden="1" customWidth="1"/>
    <col min="14570" max="14570" width="17.28515625" style="218" customWidth="1"/>
    <col min="14571" max="14571" width="12.7109375" style="218" customWidth="1"/>
    <col min="14572" max="14572" width="0" style="1" hidden="1" customWidth="1"/>
    <col min="14573" max="14573" width="5.28515625" style="218" customWidth="1"/>
    <col min="14574" max="14574" width="0" style="1" hidden="1" customWidth="1"/>
    <col min="14575" max="14575" width="17" style="218" customWidth="1"/>
    <col min="14576" max="14576" width="6.28515625" style="218" customWidth="1"/>
    <col min="14577" max="14577" width="0" style="1" hidden="1" customWidth="1"/>
    <col min="14578" max="14578" width="14.28515625" style="218" customWidth="1"/>
    <col min="14579" max="14579" width="7.5703125" style="218" customWidth="1"/>
    <col min="14580" max="14580" width="0" style="1" hidden="1" customWidth="1"/>
    <col min="14581" max="14582" width="14.28515625" style="218" customWidth="1"/>
    <col min="14583" max="14583" width="20.85546875" style="218" customWidth="1"/>
    <col min="14584" max="14584" width="14.42578125" style="218" customWidth="1"/>
    <col min="14585" max="14585" width="15" style="218" customWidth="1"/>
    <col min="14586" max="14586" width="2.7109375" style="218" customWidth="1"/>
    <col min="14587" max="14587" width="11.7109375" style="218" customWidth="1"/>
    <col min="14588" max="14588" width="11.5703125" style="218" customWidth="1"/>
    <col min="14589" max="14589" width="2.28515625" style="218" customWidth="1"/>
    <col min="14590" max="14590" width="41" style="218" customWidth="1"/>
    <col min="14591" max="14591" width="14.28515625" style="218" customWidth="1"/>
    <col min="14592" max="14593" width="11.5703125" style="218" customWidth="1"/>
    <col min="14594" max="14594" width="21.85546875" style="218" customWidth="1"/>
    <col min="14595" max="14786" width="11.42578125" style="218"/>
    <col min="14787" max="14787" width="21.85546875" style="218" customWidth="1"/>
    <col min="14788" max="14788" width="13.85546875" style="218" customWidth="1"/>
    <col min="14789" max="14789" width="38.7109375" style="218" customWidth="1"/>
    <col min="14790" max="14790" width="3" style="218" bestFit="1" customWidth="1"/>
    <col min="14791" max="14791" width="32.28515625" style="218" customWidth="1"/>
    <col min="14792" max="14792" width="46.28515625" style="218" customWidth="1"/>
    <col min="14793" max="14793" width="19" style="218" customWidth="1"/>
    <col min="14794" max="14794" width="0" style="1" hidden="1" customWidth="1"/>
    <col min="14795" max="14795" width="17.7109375" style="218" customWidth="1"/>
    <col min="14796" max="14796" width="0" style="1" hidden="1" customWidth="1"/>
    <col min="14797" max="14797" width="22.28515625" style="218" customWidth="1"/>
    <col min="14798" max="14798" width="5.28515625" style="218" customWidth="1"/>
    <col min="14799" max="14799" width="36.28515625" style="218" customWidth="1"/>
    <col min="14800" max="14800" width="5.7109375" style="218" customWidth="1"/>
    <col min="14801" max="14801" width="0" style="1" hidden="1" customWidth="1"/>
    <col min="14802" max="14802" width="20.7109375" style="218" customWidth="1"/>
    <col min="14803" max="14803" width="4.85546875" style="218" customWidth="1"/>
    <col min="14804" max="14804" width="0" style="1" hidden="1" customWidth="1"/>
    <col min="14805" max="14805" width="24.7109375" style="218" customWidth="1"/>
    <col min="14806" max="14806" width="12.28515625" style="218" customWidth="1"/>
    <col min="14807" max="14807" width="0" style="1" hidden="1" customWidth="1"/>
    <col min="14808" max="14808" width="3.42578125" style="218" customWidth="1"/>
    <col min="14809" max="14809" width="0" style="1" hidden="1" customWidth="1"/>
    <col min="14810" max="14810" width="17.7109375" style="218" customWidth="1"/>
    <col min="14811" max="14811" width="3.42578125" style="218" customWidth="1"/>
    <col min="14812" max="14812" width="0" style="1" hidden="1" customWidth="1"/>
    <col min="14813" max="14813" width="23.7109375" style="218" customWidth="1"/>
    <col min="14814" max="14814" width="10" style="218" customWidth="1"/>
    <col min="14815" max="14815" width="0" style="1" hidden="1" customWidth="1"/>
    <col min="14816" max="14817" width="14.7109375" style="218" customWidth="1"/>
    <col min="14818" max="14818" width="12.85546875" style="218" customWidth="1"/>
    <col min="14819" max="14819" width="3.28515625" style="218" customWidth="1"/>
    <col min="14820" max="14820" width="30.28515625" style="218" customWidth="1"/>
    <col min="14821" max="14821" width="5" style="218" customWidth="1"/>
    <col min="14822" max="14822" width="0" style="1" hidden="1" customWidth="1"/>
    <col min="14823" max="14823" width="14.28515625" style="218" customWidth="1"/>
    <col min="14824" max="14824" width="5.7109375" style="218" customWidth="1"/>
    <col min="14825" max="14825" width="0" style="1" hidden="1" customWidth="1"/>
    <col min="14826" max="14826" width="17.28515625" style="218" customWidth="1"/>
    <col min="14827" max="14827" width="12.7109375" style="218" customWidth="1"/>
    <col min="14828" max="14828" width="0" style="1" hidden="1" customWidth="1"/>
    <col min="14829" max="14829" width="5.28515625" style="218" customWidth="1"/>
    <col min="14830" max="14830" width="0" style="1" hidden="1" customWidth="1"/>
    <col min="14831" max="14831" width="17" style="218" customWidth="1"/>
    <col min="14832" max="14832" width="6.28515625" style="218" customWidth="1"/>
    <col min="14833" max="14833" width="0" style="1" hidden="1" customWidth="1"/>
    <col min="14834" max="14834" width="14.28515625" style="218" customWidth="1"/>
    <col min="14835" max="14835" width="7.5703125" style="218" customWidth="1"/>
    <col min="14836" max="14836" width="0" style="1" hidden="1" customWidth="1"/>
    <col min="14837" max="14838" width="14.28515625" style="218" customWidth="1"/>
    <col min="14839" max="14839" width="20.85546875" style="218" customWidth="1"/>
    <col min="14840" max="14840" width="14.42578125" style="218" customWidth="1"/>
    <col min="14841" max="14841" width="15" style="218" customWidth="1"/>
    <col min="14842" max="14842" width="2.7109375" style="218" customWidth="1"/>
    <col min="14843" max="14843" width="11.7109375" style="218" customWidth="1"/>
    <col min="14844" max="14844" width="11.5703125" style="218" customWidth="1"/>
    <col min="14845" max="14845" width="2.28515625" style="218" customWidth="1"/>
    <col min="14846" max="14846" width="41" style="218" customWidth="1"/>
    <col min="14847" max="14847" width="14.28515625" style="218" customWidth="1"/>
    <col min="14848" max="14849" width="11.5703125" style="218" customWidth="1"/>
    <col min="14850" max="14850" width="21.85546875" style="218" customWidth="1"/>
    <col min="14851" max="15042" width="11.42578125" style="218"/>
    <col min="15043" max="15043" width="21.85546875" style="218" customWidth="1"/>
    <col min="15044" max="15044" width="13.85546875" style="218" customWidth="1"/>
    <col min="15045" max="15045" width="38.7109375" style="218" customWidth="1"/>
    <col min="15046" max="15046" width="3" style="218" bestFit="1" customWidth="1"/>
    <col min="15047" max="15047" width="32.28515625" style="218" customWidth="1"/>
    <col min="15048" max="15048" width="46.28515625" style="218" customWidth="1"/>
    <col min="15049" max="15049" width="19" style="218" customWidth="1"/>
    <col min="15050" max="15050" width="0" style="1" hidden="1" customWidth="1"/>
    <col min="15051" max="15051" width="17.7109375" style="218" customWidth="1"/>
    <col min="15052" max="15052" width="0" style="1" hidden="1" customWidth="1"/>
    <col min="15053" max="15053" width="22.28515625" style="218" customWidth="1"/>
    <col min="15054" max="15054" width="5.28515625" style="218" customWidth="1"/>
    <col min="15055" max="15055" width="36.28515625" style="218" customWidth="1"/>
    <col min="15056" max="15056" width="5.7109375" style="218" customWidth="1"/>
    <col min="15057" max="15057" width="0" style="1" hidden="1" customWidth="1"/>
    <col min="15058" max="15058" width="20.7109375" style="218" customWidth="1"/>
    <col min="15059" max="15059" width="4.85546875" style="218" customWidth="1"/>
    <col min="15060" max="15060" width="0" style="1" hidden="1" customWidth="1"/>
    <col min="15061" max="15061" width="24.7109375" style="218" customWidth="1"/>
    <col min="15062" max="15062" width="12.28515625" style="218" customWidth="1"/>
    <col min="15063" max="15063" width="0" style="1" hidden="1" customWidth="1"/>
    <col min="15064" max="15064" width="3.42578125" style="218" customWidth="1"/>
    <col min="15065" max="15065" width="0" style="1" hidden="1" customWidth="1"/>
    <col min="15066" max="15066" width="17.7109375" style="218" customWidth="1"/>
    <col min="15067" max="15067" width="3.42578125" style="218" customWidth="1"/>
    <col min="15068" max="15068" width="0" style="1" hidden="1" customWidth="1"/>
    <col min="15069" max="15069" width="23.7109375" style="218" customWidth="1"/>
    <col min="15070" max="15070" width="10" style="218" customWidth="1"/>
    <col min="15071" max="15071" width="0" style="1" hidden="1" customWidth="1"/>
    <col min="15072" max="15073" width="14.7109375" style="218" customWidth="1"/>
    <col min="15074" max="15074" width="12.85546875" style="218" customWidth="1"/>
    <col min="15075" max="15075" width="3.28515625" style="218" customWidth="1"/>
    <col min="15076" max="15076" width="30.28515625" style="218" customWidth="1"/>
    <col min="15077" max="15077" width="5" style="218" customWidth="1"/>
    <col min="15078" max="15078" width="0" style="1" hidden="1" customWidth="1"/>
    <col min="15079" max="15079" width="14.28515625" style="218" customWidth="1"/>
    <col min="15080" max="15080" width="5.7109375" style="218" customWidth="1"/>
    <col min="15081" max="15081" width="0" style="1" hidden="1" customWidth="1"/>
    <col min="15082" max="15082" width="17.28515625" style="218" customWidth="1"/>
    <col min="15083" max="15083" width="12.7109375" style="218" customWidth="1"/>
    <col min="15084" max="15084" width="0" style="1" hidden="1" customWidth="1"/>
    <col min="15085" max="15085" width="5.28515625" style="218" customWidth="1"/>
    <col min="15086" max="15086" width="0" style="1" hidden="1" customWidth="1"/>
    <col min="15087" max="15087" width="17" style="218" customWidth="1"/>
    <col min="15088" max="15088" width="6.28515625" style="218" customWidth="1"/>
    <col min="15089" max="15089" width="0" style="1" hidden="1" customWidth="1"/>
    <col min="15090" max="15090" width="14.28515625" style="218" customWidth="1"/>
    <col min="15091" max="15091" width="7.5703125" style="218" customWidth="1"/>
    <col min="15092" max="15092" width="0" style="1" hidden="1" customWidth="1"/>
    <col min="15093" max="15094" width="14.28515625" style="218" customWidth="1"/>
    <col min="15095" max="15095" width="20.85546875" style="218" customWidth="1"/>
    <col min="15096" max="15096" width="14.42578125" style="218" customWidth="1"/>
    <col min="15097" max="15097" width="15" style="218" customWidth="1"/>
    <col min="15098" max="15098" width="2.7109375" style="218" customWidth="1"/>
    <col min="15099" max="15099" width="11.7109375" style="218" customWidth="1"/>
    <col min="15100" max="15100" width="11.5703125" style="218" customWidth="1"/>
    <col min="15101" max="15101" width="2.28515625" style="218" customWidth="1"/>
    <col min="15102" max="15102" width="41" style="218" customWidth="1"/>
    <col min="15103" max="15103" width="14.28515625" style="218" customWidth="1"/>
    <col min="15104" max="15105" width="11.5703125" style="218" customWidth="1"/>
    <col min="15106" max="15106" width="21.85546875" style="218" customWidth="1"/>
    <col min="15107" max="15298" width="11.42578125" style="218"/>
    <col min="15299" max="15299" width="21.85546875" style="218" customWidth="1"/>
    <col min="15300" max="15300" width="13.85546875" style="218" customWidth="1"/>
    <col min="15301" max="15301" width="38.7109375" style="218" customWidth="1"/>
    <col min="15302" max="15302" width="3" style="218" bestFit="1" customWidth="1"/>
    <col min="15303" max="15303" width="32.28515625" style="218" customWidth="1"/>
    <col min="15304" max="15304" width="46.28515625" style="218" customWidth="1"/>
    <col min="15305" max="15305" width="19" style="218" customWidth="1"/>
    <col min="15306" max="15306" width="0" style="1" hidden="1" customWidth="1"/>
    <col min="15307" max="15307" width="17.7109375" style="218" customWidth="1"/>
    <col min="15308" max="15308" width="0" style="1" hidden="1" customWidth="1"/>
    <col min="15309" max="15309" width="22.28515625" style="218" customWidth="1"/>
    <col min="15310" max="15310" width="5.28515625" style="218" customWidth="1"/>
    <col min="15311" max="15311" width="36.28515625" style="218" customWidth="1"/>
    <col min="15312" max="15312" width="5.7109375" style="218" customWidth="1"/>
    <col min="15313" max="15313" width="0" style="1" hidden="1" customWidth="1"/>
    <col min="15314" max="15314" width="20.7109375" style="218" customWidth="1"/>
    <col min="15315" max="15315" width="4.85546875" style="218" customWidth="1"/>
    <col min="15316" max="15316" width="0" style="1" hidden="1" customWidth="1"/>
    <col min="15317" max="15317" width="24.7109375" style="218" customWidth="1"/>
    <col min="15318" max="15318" width="12.28515625" style="218" customWidth="1"/>
    <col min="15319" max="15319" width="0" style="1" hidden="1" customWidth="1"/>
    <col min="15320" max="15320" width="3.42578125" style="218" customWidth="1"/>
    <col min="15321" max="15321" width="0" style="1" hidden="1" customWidth="1"/>
    <col min="15322" max="15322" width="17.7109375" style="218" customWidth="1"/>
    <col min="15323" max="15323" width="3.42578125" style="218" customWidth="1"/>
    <col min="15324" max="15324" width="0" style="1" hidden="1" customWidth="1"/>
    <col min="15325" max="15325" width="23.7109375" style="218" customWidth="1"/>
    <col min="15326" max="15326" width="10" style="218" customWidth="1"/>
    <col min="15327" max="15327" width="0" style="1" hidden="1" customWidth="1"/>
    <col min="15328" max="15329" width="14.7109375" style="218" customWidth="1"/>
    <col min="15330" max="15330" width="12.85546875" style="218" customWidth="1"/>
    <col min="15331" max="15331" width="3.28515625" style="218" customWidth="1"/>
    <col min="15332" max="15332" width="30.28515625" style="218" customWidth="1"/>
    <col min="15333" max="15333" width="5" style="218" customWidth="1"/>
    <col min="15334" max="15334" width="0" style="1" hidden="1" customWidth="1"/>
    <col min="15335" max="15335" width="14.28515625" style="218" customWidth="1"/>
    <col min="15336" max="15336" width="5.7109375" style="218" customWidth="1"/>
    <col min="15337" max="15337" width="0" style="1" hidden="1" customWidth="1"/>
    <col min="15338" max="15338" width="17.28515625" style="218" customWidth="1"/>
    <col min="15339" max="15339" width="12.7109375" style="218" customWidth="1"/>
    <col min="15340" max="15340" width="0" style="1" hidden="1" customWidth="1"/>
    <col min="15341" max="15341" width="5.28515625" style="218" customWidth="1"/>
    <col min="15342" max="15342" width="0" style="1" hidden="1" customWidth="1"/>
    <col min="15343" max="15343" width="17" style="218" customWidth="1"/>
    <col min="15344" max="15344" width="6.28515625" style="218" customWidth="1"/>
    <col min="15345" max="15345" width="0" style="1" hidden="1" customWidth="1"/>
    <col min="15346" max="15346" width="14.28515625" style="218" customWidth="1"/>
    <col min="15347" max="15347" width="7.5703125" style="218" customWidth="1"/>
    <col min="15348" max="15348" width="0" style="1" hidden="1" customWidth="1"/>
    <col min="15349" max="15350" width="14.28515625" style="218" customWidth="1"/>
    <col min="15351" max="15351" width="20.85546875" style="218" customWidth="1"/>
    <col min="15352" max="15352" width="14.42578125" style="218" customWidth="1"/>
    <col min="15353" max="15353" width="15" style="218" customWidth="1"/>
    <col min="15354" max="15354" width="2.7109375" style="218" customWidth="1"/>
    <col min="15355" max="15355" width="11.7109375" style="218" customWidth="1"/>
    <col min="15356" max="15356" width="11.5703125" style="218" customWidth="1"/>
    <col min="15357" max="15357" width="2.28515625" style="218" customWidth="1"/>
    <col min="15358" max="15358" width="41" style="218" customWidth="1"/>
    <col min="15359" max="15359" width="14.28515625" style="218" customWidth="1"/>
    <col min="15360" max="15361" width="11.5703125" style="218" customWidth="1"/>
    <col min="15362" max="15362" width="21.85546875" style="218" customWidth="1"/>
    <col min="15363" max="15554" width="11.42578125" style="218"/>
    <col min="15555" max="15555" width="21.85546875" style="218" customWidth="1"/>
    <col min="15556" max="15556" width="13.85546875" style="218" customWidth="1"/>
    <col min="15557" max="15557" width="38.7109375" style="218" customWidth="1"/>
    <col min="15558" max="15558" width="3" style="218" bestFit="1" customWidth="1"/>
    <col min="15559" max="15559" width="32.28515625" style="218" customWidth="1"/>
    <col min="15560" max="15560" width="46.28515625" style="218" customWidth="1"/>
    <col min="15561" max="15561" width="19" style="218" customWidth="1"/>
    <col min="15562" max="15562" width="0" style="1" hidden="1" customWidth="1"/>
    <col min="15563" max="15563" width="17.7109375" style="218" customWidth="1"/>
    <col min="15564" max="15564" width="0" style="1" hidden="1" customWidth="1"/>
    <col min="15565" max="15565" width="22.28515625" style="218" customWidth="1"/>
    <col min="15566" max="15566" width="5.28515625" style="218" customWidth="1"/>
    <col min="15567" max="15567" width="36.28515625" style="218" customWidth="1"/>
    <col min="15568" max="15568" width="5.7109375" style="218" customWidth="1"/>
    <col min="15569" max="15569" width="0" style="1" hidden="1" customWidth="1"/>
    <col min="15570" max="15570" width="20.7109375" style="218" customWidth="1"/>
    <col min="15571" max="15571" width="4.85546875" style="218" customWidth="1"/>
    <col min="15572" max="15572" width="0" style="1" hidden="1" customWidth="1"/>
    <col min="15573" max="15573" width="24.7109375" style="218" customWidth="1"/>
    <col min="15574" max="15574" width="12.28515625" style="218" customWidth="1"/>
    <col min="15575" max="15575" width="0" style="1" hidden="1" customWidth="1"/>
    <col min="15576" max="15576" width="3.42578125" style="218" customWidth="1"/>
    <col min="15577" max="15577" width="0" style="1" hidden="1" customWidth="1"/>
    <col min="15578" max="15578" width="17.7109375" style="218" customWidth="1"/>
    <col min="15579" max="15579" width="3.42578125" style="218" customWidth="1"/>
    <col min="15580" max="15580" width="0" style="1" hidden="1" customWidth="1"/>
    <col min="15581" max="15581" width="23.7109375" style="218" customWidth="1"/>
    <col min="15582" max="15582" width="10" style="218" customWidth="1"/>
    <col min="15583" max="15583" width="0" style="1" hidden="1" customWidth="1"/>
    <col min="15584" max="15585" width="14.7109375" style="218" customWidth="1"/>
    <col min="15586" max="15586" width="12.85546875" style="218" customWidth="1"/>
    <col min="15587" max="15587" width="3.28515625" style="218" customWidth="1"/>
    <col min="15588" max="15588" width="30.28515625" style="218" customWidth="1"/>
    <col min="15589" max="15589" width="5" style="218" customWidth="1"/>
    <col min="15590" max="15590" width="0" style="1" hidden="1" customWidth="1"/>
    <col min="15591" max="15591" width="14.28515625" style="218" customWidth="1"/>
    <col min="15592" max="15592" width="5.7109375" style="218" customWidth="1"/>
    <col min="15593" max="15593" width="0" style="1" hidden="1" customWidth="1"/>
    <col min="15594" max="15594" width="17.28515625" style="218" customWidth="1"/>
    <col min="15595" max="15595" width="12.7109375" style="218" customWidth="1"/>
    <col min="15596" max="15596" width="0" style="1" hidden="1" customWidth="1"/>
    <col min="15597" max="15597" width="5.28515625" style="218" customWidth="1"/>
    <col min="15598" max="15598" width="0" style="1" hidden="1" customWidth="1"/>
    <col min="15599" max="15599" width="17" style="218" customWidth="1"/>
    <col min="15600" max="15600" width="6.28515625" style="218" customWidth="1"/>
    <col min="15601" max="15601" width="0" style="1" hidden="1" customWidth="1"/>
    <col min="15602" max="15602" width="14.28515625" style="218" customWidth="1"/>
    <col min="15603" max="15603" width="7.5703125" style="218" customWidth="1"/>
    <col min="15604" max="15604" width="0" style="1" hidden="1" customWidth="1"/>
    <col min="15605" max="15606" width="14.28515625" style="218" customWidth="1"/>
    <col min="15607" max="15607" width="20.85546875" style="218" customWidth="1"/>
    <col min="15608" max="15608" width="14.42578125" style="218" customWidth="1"/>
    <col min="15609" max="15609" width="15" style="218" customWidth="1"/>
    <col min="15610" max="15610" width="2.7109375" style="218" customWidth="1"/>
    <col min="15611" max="15611" width="11.7109375" style="218" customWidth="1"/>
    <col min="15612" max="15612" width="11.5703125" style="218" customWidth="1"/>
    <col min="15613" max="15613" width="2.28515625" style="218" customWidth="1"/>
    <col min="15614" max="15614" width="41" style="218" customWidth="1"/>
    <col min="15615" max="15615" width="14.28515625" style="218" customWidth="1"/>
    <col min="15616" max="15617" width="11.5703125" style="218" customWidth="1"/>
    <col min="15618" max="15618" width="21.85546875" style="218" customWidth="1"/>
    <col min="15619" max="15810" width="11.42578125" style="218"/>
    <col min="15811" max="15811" width="21.85546875" style="218" customWidth="1"/>
    <col min="15812" max="15812" width="13.85546875" style="218" customWidth="1"/>
    <col min="15813" max="15813" width="38.7109375" style="218" customWidth="1"/>
    <col min="15814" max="15814" width="3" style="218" bestFit="1" customWidth="1"/>
    <col min="15815" max="15815" width="32.28515625" style="218" customWidth="1"/>
    <col min="15816" max="15816" width="46.28515625" style="218" customWidth="1"/>
    <col min="15817" max="15817" width="19" style="218" customWidth="1"/>
    <col min="15818" max="15818" width="0" style="1" hidden="1" customWidth="1"/>
    <col min="15819" max="15819" width="17.7109375" style="218" customWidth="1"/>
    <col min="15820" max="15820" width="0" style="1" hidden="1" customWidth="1"/>
    <col min="15821" max="15821" width="22.28515625" style="218" customWidth="1"/>
    <col min="15822" max="15822" width="5.28515625" style="218" customWidth="1"/>
    <col min="15823" max="15823" width="36.28515625" style="218" customWidth="1"/>
    <col min="15824" max="15824" width="5.7109375" style="218" customWidth="1"/>
    <col min="15825" max="15825" width="0" style="1" hidden="1" customWidth="1"/>
    <col min="15826" max="15826" width="20.7109375" style="218" customWidth="1"/>
    <col min="15827" max="15827" width="4.85546875" style="218" customWidth="1"/>
    <col min="15828" max="15828" width="0" style="1" hidden="1" customWidth="1"/>
    <col min="15829" max="15829" width="24.7109375" style="218" customWidth="1"/>
    <col min="15830" max="15830" width="12.28515625" style="218" customWidth="1"/>
    <col min="15831" max="15831" width="0" style="1" hidden="1" customWidth="1"/>
    <col min="15832" max="15832" width="3.42578125" style="218" customWidth="1"/>
    <col min="15833" max="15833" width="0" style="1" hidden="1" customWidth="1"/>
    <col min="15834" max="15834" width="17.7109375" style="218" customWidth="1"/>
    <col min="15835" max="15835" width="3.42578125" style="218" customWidth="1"/>
    <col min="15836" max="15836" width="0" style="1" hidden="1" customWidth="1"/>
    <col min="15837" max="15837" width="23.7109375" style="218" customWidth="1"/>
    <col min="15838" max="15838" width="10" style="218" customWidth="1"/>
    <col min="15839" max="15839" width="0" style="1" hidden="1" customWidth="1"/>
    <col min="15840" max="15841" width="14.7109375" style="218" customWidth="1"/>
    <col min="15842" max="15842" width="12.85546875" style="218" customWidth="1"/>
    <col min="15843" max="15843" width="3.28515625" style="218" customWidth="1"/>
    <col min="15844" max="15844" width="30.28515625" style="218" customWidth="1"/>
    <col min="15845" max="15845" width="5" style="218" customWidth="1"/>
    <col min="15846" max="15846" width="0" style="1" hidden="1" customWidth="1"/>
    <col min="15847" max="15847" width="14.28515625" style="218" customWidth="1"/>
    <col min="15848" max="15848" width="5.7109375" style="218" customWidth="1"/>
    <col min="15849" max="15849" width="0" style="1" hidden="1" customWidth="1"/>
    <col min="15850" max="15850" width="17.28515625" style="218" customWidth="1"/>
    <col min="15851" max="15851" width="12.7109375" style="218" customWidth="1"/>
    <col min="15852" max="15852" width="0" style="1" hidden="1" customWidth="1"/>
    <col min="15853" max="15853" width="5.28515625" style="218" customWidth="1"/>
    <col min="15854" max="15854" width="0" style="1" hidden="1" customWidth="1"/>
    <col min="15855" max="15855" width="17" style="218" customWidth="1"/>
    <col min="15856" max="15856" width="6.28515625" style="218" customWidth="1"/>
    <col min="15857" max="15857" width="0" style="1" hidden="1" customWidth="1"/>
    <col min="15858" max="15858" width="14.28515625" style="218" customWidth="1"/>
    <col min="15859" max="15859" width="7.5703125" style="218" customWidth="1"/>
    <col min="15860" max="15860" width="0" style="1" hidden="1" customWidth="1"/>
    <col min="15861" max="15862" width="14.28515625" style="218" customWidth="1"/>
    <col min="15863" max="15863" width="20.85546875" style="218" customWidth="1"/>
    <col min="15864" max="15864" width="14.42578125" style="218" customWidth="1"/>
    <col min="15865" max="15865" width="15" style="218" customWidth="1"/>
    <col min="15866" max="15866" width="2.7109375" style="218" customWidth="1"/>
    <col min="15867" max="15867" width="11.7109375" style="218" customWidth="1"/>
    <col min="15868" max="15868" width="11.5703125" style="218" customWidth="1"/>
    <col min="15869" max="15869" width="2.28515625" style="218" customWidth="1"/>
    <col min="15870" max="15870" width="41" style="218" customWidth="1"/>
    <col min="15871" max="15871" width="14.28515625" style="218" customWidth="1"/>
    <col min="15872" max="15873" width="11.5703125" style="218" customWidth="1"/>
    <col min="15874" max="15874" width="21.85546875" style="218" customWidth="1"/>
    <col min="15875" max="16066" width="11.42578125" style="218"/>
    <col min="16067" max="16067" width="21.85546875" style="218" customWidth="1"/>
    <col min="16068" max="16068" width="13.85546875" style="218" customWidth="1"/>
    <col min="16069" max="16069" width="38.7109375" style="218" customWidth="1"/>
    <col min="16070" max="16070" width="3" style="218" bestFit="1" customWidth="1"/>
    <col min="16071" max="16071" width="32.28515625" style="218" customWidth="1"/>
    <col min="16072" max="16072" width="46.28515625" style="218" customWidth="1"/>
    <col min="16073" max="16073" width="19" style="218" customWidth="1"/>
    <col min="16074" max="16074" width="0" style="1" hidden="1" customWidth="1"/>
    <col min="16075" max="16075" width="17.7109375" style="218" customWidth="1"/>
    <col min="16076" max="16076" width="0" style="1" hidden="1" customWidth="1"/>
    <col min="16077" max="16077" width="22.28515625" style="218" customWidth="1"/>
    <col min="16078" max="16078" width="5.28515625" style="218" customWidth="1"/>
    <col min="16079" max="16079" width="36.28515625" style="218" customWidth="1"/>
    <col min="16080" max="16080" width="5.7109375" style="218" customWidth="1"/>
    <col min="16081" max="16081" width="0" style="1" hidden="1" customWidth="1"/>
    <col min="16082" max="16082" width="20.7109375" style="218" customWidth="1"/>
    <col min="16083" max="16083" width="4.85546875" style="218" customWidth="1"/>
    <col min="16084" max="16084" width="0" style="1" hidden="1" customWidth="1"/>
    <col min="16085" max="16085" width="24.7109375" style="218" customWidth="1"/>
    <col min="16086" max="16086" width="12.28515625" style="218" customWidth="1"/>
    <col min="16087" max="16087" width="0" style="1" hidden="1" customWidth="1"/>
    <col min="16088" max="16088" width="3.42578125" style="218" customWidth="1"/>
    <col min="16089" max="16089" width="0" style="1" hidden="1" customWidth="1"/>
    <col min="16090" max="16090" width="17.7109375" style="218" customWidth="1"/>
    <col min="16091" max="16091" width="3.42578125" style="218" customWidth="1"/>
    <col min="16092" max="16092" width="0" style="1" hidden="1" customWidth="1"/>
    <col min="16093" max="16093" width="23.7109375" style="218" customWidth="1"/>
    <col min="16094" max="16094" width="10" style="218" customWidth="1"/>
    <col min="16095" max="16095" width="0" style="1" hidden="1" customWidth="1"/>
    <col min="16096" max="16097" width="14.7109375" style="218" customWidth="1"/>
    <col min="16098" max="16098" width="12.85546875" style="218" customWidth="1"/>
    <col min="16099" max="16099" width="3.28515625" style="218" customWidth="1"/>
    <col min="16100" max="16100" width="30.28515625" style="218" customWidth="1"/>
    <col min="16101" max="16101" width="5" style="218" customWidth="1"/>
    <col min="16102" max="16102" width="0" style="1" hidden="1" customWidth="1"/>
    <col min="16103" max="16103" width="14.28515625" style="218" customWidth="1"/>
    <col min="16104" max="16104" width="5.7109375" style="218" customWidth="1"/>
    <col min="16105" max="16105" width="0" style="1" hidden="1" customWidth="1"/>
    <col min="16106" max="16106" width="17.28515625" style="218" customWidth="1"/>
    <col min="16107" max="16107" width="12.7109375" style="218" customWidth="1"/>
    <col min="16108" max="16108" width="0" style="1" hidden="1" customWidth="1"/>
    <col min="16109" max="16109" width="5.28515625" style="218" customWidth="1"/>
    <col min="16110" max="16110" width="0" style="1" hidden="1" customWidth="1"/>
    <col min="16111" max="16111" width="17" style="218" customWidth="1"/>
    <col min="16112" max="16112" width="6.28515625" style="218" customWidth="1"/>
    <col min="16113" max="16113" width="0" style="1" hidden="1" customWidth="1"/>
    <col min="16114" max="16114" width="14.28515625" style="218" customWidth="1"/>
    <col min="16115" max="16115" width="7.5703125" style="218" customWidth="1"/>
    <col min="16116" max="16116" width="0" style="1" hidden="1" customWidth="1"/>
    <col min="16117" max="16118" width="14.28515625" style="218" customWidth="1"/>
    <col min="16119" max="16119" width="20.85546875" style="218" customWidth="1"/>
    <col min="16120" max="16120" width="14.42578125" style="218" customWidth="1"/>
    <col min="16121" max="16121" width="15" style="218" customWidth="1"/>
    <col min="16122" max="16122" width="2.7109375" style="218" customWidth="1"/>
    <col min="16123" max="16123" width="11.7109375" style="218" customWidth="1"/>
    <col min="16124" max="16124" width="11.5703125" style="218" customWidth="1"/>
    <col min="16125" max="16125" width="2.28515625" style="218" customWidth="1"/>
    <col min="16126" max="16126" width="41" style="218" customWidth="1"/>
    <col min="16127" max="16127" width="14.28515625" style="218" customWidth="1"/>
    <col min="16128" max="16129" width="11.5703125" style="218" customWidth="1"/>
    <col min="16130" max="16130" width="21.85546875" style="218" customWidth="1"/>
    <col min="16131" max="16384" width="11.42578125" style="218"/>
  </cols>
  <sheetData>
    <row r="1" spans="1:46" s="1" customFormat="1" ht="45.75" customHeight="1" thickBot="1">
      <c r="A1" s="879" t="s">
        <v>1228</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579" t="s">
        <v>1227</v>
      </c>
      <c r="AT1" s="579" t="s">
        <v>1255</v>
      </c>
    </row>
    <row r="2" spans="1:46" s="1" customFormat="1" ht="18.75" customHeight="1">
      <c r="A2" s="824" t="s">
        <v>171</v>
      </c>
      <c r="B2" s="825"/>
      <c r="C2" s="825"/>
      <c r="D2" s="825"/>
      <c r="E2" s="825"/>
      <c r="F2" s="825"/>
      <c r="G2" s="825"/>
      <c r="H2" s="825"/>
      <c r="I2" s="825"/>
      <c r="J2" s="825"/>
      <c r="K2" s="825"/>
      <c r="L2" s="825"/>
      <c r="M2" s="825"/>
      <c r="N2" s="825"/>
      <c r="O2" s="825"/>
      <c r="P2" s="825"/>
      <c r="Q2" s="825"/>
      <c r="R2" s="825"/>
      <c r="S2" s="825"/>
      <c r="T2" s="825"/>
      <c r="U2" s="828" t="s">
        <v>172</v>
      </c>
      <c r="V2" s="828"/>
      <c r="W2" s="828"/>
      <c r="X2" s="828"/>
      <c r="Y2" s="828"/>
      <c r="Z2" s="828"/>
      <c r="AA2" s="828"/>
      <c r="AB2" s="828"/>
      <c r="AC2" s="830" t="s">
        <v>173</v>
      </c>
      <c r="AD2" s="830"/>
      <c r="AE2" s="830"/>
      <c r="AF2" s="830"/>
      <c r="AG2" s="830"/>
      <c r="AH2" s="830"/>
      <c r="AI2" s="830"/>
      <c r="AJ2" s="830"/>
      <c r="AK2" s="830"/>
      <c r="AL2" s="367"/>
      <c r="AM2" s="831" t="s">
        <v>174</v>
      </c>
      <c r="AN2" s="831"/>
      <c r="AO2" s="832"/>
      <c r="AP2" s="880" t="s">
        <v>543</v>
      </c>
      <c r="AQ2" s="881"/>
      <c r="AR2" s="881"/>
    </row>
    <row r="3" spans="1:46" s="1" customFormat="1" ht="18" customHeight="1">
      <c r="A3" s="826"/>
      <c r="B3" s="827"/>
      <c r="C3" s="827"/>
      <c r="D3" s="827"/>
      <c r="E3" s="827"/>
      <c r="F3" s="827"/>
      <c r="G3" s="827"/>
      <c r="H3" s="827"/>
      <c r="I3" s="827"/>
      <c r="J3" s="827"/>
      <c r="K3" s="827"/>
      <c r="L3" s="827"/>
      <c r="M3" s="827"/>
      <c r="N3" s="827"/>
      <c r="O3" s="827"/>
      <c r="P3" s="827"/>
      <c r="Q3" s="827"/>
      <c r="R3" s="827"/>
      <c r="S3" s="827"/>
      <c r="T3" s="827"/>
      <c r="U3" s="829"/>
      <c r="V3" s="829"/>
      <c r="W3" s="829"/>
      <c r="X3" s="829"/>
      <c r="Y3" s="829"/>
      <c r="Z3" s="829"/>
      <c r="AA3" s="829"/>
      <c r="AB3" s="829"/>
      <c r="AC3" s="820" t="s">
        <v>175</v>
      </c>
      <c r="AD3" s="820" t="s">
        <v>177</v>
      </c>
      <c r="AE3" s="820"/>
      <c r="AF3" s="820"/>
      <c r="AG3" s="820"/>
      <c r="AH3" s="820" t="s">
        <v>178</v>
      </c>
      <c r="AI3" s="820" t="s">
        <v>179</v>
      </c>
      <c r="AJ3" s="820"/>
      <c r="AK3" s="820"/>
      <c r="AL3" s="821" t="s">
        <v>180</v>
      </c>
      <c r="AM3" s="821"/>
      <c r="AN3" s="821"/>
      <c r="AO3" s="822" t="s">
        <v>9</v>
      </c>
      <c r="AP3" s="823" t="s">
        <v>181</v>
      </c>
      <c r="AQ3" s="817"/>
      <c r="AR3" s="817" t="s">
        <v>140</v>
      </c>
    </row>
    <row r="4" spans="1:46" s="15" customFormat="1" ht="53.25" customHeight="1">
      <c r="A4" s="123" t="s">
        <v>186</v>
      </c>
      <c r="B4" s="318" t="s">
        <v>138</v>
      </c>
      <c r="C4" s="318" t="s">
        <v>6</v>
      </c>
      <c r="D4" s="318" t="s">
        <v>1</v>
      </c>
      <c r="E4" s="318" t="s">
        <v>2</v>
      </c>
      <c r="F4" s="318" t="s">
        <v>187</v>
      </c>
      <c r="G4" s="885" t="s">
        <v>188</v>
      </c>
      <c r="H4" s="885"/>
      <c r="I4" s="318" t="s">
        <v>189</v>
      </c>
      <c r="J4" s="318" t="s">
        <v>16</v>
      </c>
      <c r="K4" s="318" t="s">
        <v>190</v>
      </c>
      <c r="L4" s="318" t="s">
        <v>191</v>
      </c>
      <c r="M4" s="318" t="s">
        <v>13</v>
      </c>
      <c r="N4" s="318" t="s">
        <v>167</v>
      </c>
      <c r="O4" s="318" t="s">
        <v>14</v>
      </c>
      <c r="P4" s="318" t="s">
        <v>167</v>
      </c>
      <c r="Q4" s="318" t="s">
        <v>15</v>
      </c>
      <c r="R4" s="318" t="s">
        <v>167</v>
      </c>
      <c r="S4" s="318" t="s">
        <v>192</v>
      </c>
      <c r="T4" s="318" t="s">
        <v>11</v>
      </c>
      <c r="U4" s="124" t="s">
        <v>193</v>
      </c>
      <c r="V4" s="125" t="s">
        <v>194</v>
      </c>
      <c r="W4" s="124" t="s">
        <v>167</v>
      </c>
      <c r="X4" s="125" t="s">
        <v>195</v>
      </c>
      <c r="Y4" s="124" t="s">
        <v>167</v>
      </c>
      <c r="Z4" s="125" t="s">
        <v>196</v>
      </c>
      <c r="AA4" s="125" t="s">
        <v>167</v>
      </c>
      <c r="AB4" s="125" t="s">
        <v>197</v>
      </c>
      <c r="AC4" s="882"/>
      <c r="AD4" s="319" t="s">
        <v>5</v>
      </c>
      <c r="AE4" s="126" t="s">
        <v>198</v>
      </c>
      <c r="AF4" s="319" t="s">
        <v>199</v>
      </c>
      <c r="AG4" s="319" t="s">
        <v>198</v>
      </c>
      <c r="AH4" s="882"/>
      <c r="AI4" s="319" t="s">
        <v>200</v>
      </c>
      <c r="AJ4" s="882" t="s">
        <v>7</v>
      </c>
      <c r="AK4" s="882"/>
      <c r="AL4" s="883"/>
      <c r="AM4" s="883"/>
      <c r="AN4" s="883"/>
      <c r="AO4" s="884"/>
      <c r="AP4" s="823"/>
      <c r="AQ4" s="817"/>
      <c r="AR4" s="817"/>
    </row>
    <row r="5" spans="1:46" ht="177.6" customHeight="1">
      <c r="A5" s="334" t="s">
        <v>216</v>
      </c>
      <c r="B5" s="332" t="s">
        <v>85</v>
      </c>
      <c r="C5" s="332" t="s">
        <v>92</v>
      </c>
      <c r="D5" s="332" t="s">
        <v>18</v>
      </c>
      <c r="E5" s="332" t="s">
        <v>96</v>
      </c>
      <c r="F5" s="389" t="s">
        <v>648</v>
      </c>
      <c r="G5" s="377" t="s">
        <v>633</v>
      </c>
      <c r="H5" s="696" t="s">
        <v>1258</v>
      </c>
      <c r="I5" s="377" t="s">
        <v>650</v>
      </c>
      <c r="J5" s="377" t="s">
        <v>66</v>
      </c>
      <c r="K5" s="377">
        <v>3</v>
      </c>
      <c r="L5" s="376">
        <f>IF(J5="Diaria",+(K5/360),IF(J5="Mensual",+(K5/12),IF(J5="Bimestral",+(K5/6),IF(J5="Trimestral",+(K5/4),IF(J5="Semestral",+(K5/2),IF(J5="Anual",+(K5/1),""))))))</f>
        <v>0.25</v>
      </c>
      <c r="M5" s="377" t="s">
        <v>47</v>
      </c>
      <c r="N5" s="337">
        <f t="shared" ref="N5:N11" si="0">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378" t="s">
        <v>76</v>
      </c>
      <c r="P5" s="337" t="str">
        <f t="shared" ref="P5:P10" si="1">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77" t="s">
        <v>73</v>
      </c>
      <c r="R5" s="33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80" t="s">
        <v>60</v>
      </c>
      <c r="T5" s="380" t="s">
        <v>73</v>
      </c>
      <c r="U5" s="375">
        <f>+MAX(N5,P5,R5)</f>
        <v>0.4</v>
      </c>
      <c r="V5" s="379" t="str">
        <f>IF(L5&lt;=20%,"Muy baja",IF(L5&lt;=40%,"Baja",IF(L5&lt;=60%,"Media",IF(L5&lt;=80%,"Alta",IF(L5&lt;=100%,"Muy alta",IF(L5&gt;=100%,"Muy alta",""))))))</f>
        <v>Baja</v>
      </c>
      <c r="W5" s="374">
        <f>+IFERROR(VLOOKUP(V5,[3]Fórmula!$F$1:$G$6,2,FALSE),"")</f>
        <v>0.4</v>
      </c>
      <c r="X5" s="388" t="s">
        <v>56</v>
      </c>
      <c r="Y5" s="374">
        <f>+IFERROR(VLOOKUP(X5,[3]Fórmula!$H$1:$I$6,2,FALSE),"")</f>
        <v>0.6</v>
      </c>
      <c r="Z5" s="388" t="str">
        <f>+IFERROR(VLOOKUP(V5&amp;X5,[3]Fórmula!$C$2:$D$26,2,FALSE),"")</f>
        <v>Moderado</v>
      </c>
      <c r="AA5" s="374">
        <f>IF(Z5="Bajo",25%,IF(Z5="Moderado",50%,IF(Z5="Alto",75%,IF(Z5="Extremo",100%,""))))</f>
        <v>0.5</v>
      </c>
      <c r="AB5" s="506" t="s">
        <v>651</v>
      </c>
      <c r="AC5" s="383" t="s">
        <v>652</v>
      </c>
      <c r="AD5" s="332" t="s">
        <v>39</v>
      </c>
      <c r="AE5" s="341">
        <f t="shared" ref="AE5:AE12" si="2">IF(AD5="Preventivo",25%,IF(AD5="Detectivo",15%,IF(AD5="Correctivo",10%,"")))</f>
        <v>0.15</v>
      </c>
      <c r="AF5" s="332" t="s">
        <v>214</v>
      </c>
      <c r="AG5" s="341">
        <f t="shared" ref="AG5:AG16" si="3">IF(AF5="Manual",15%,IF(AF5="Automático",25%,""))</f>
        <v>0.15</v>
      </c>
      <c r="AH5" s="341">
        <f t="shared" ref="AH5:AH16" si="4">+AG5+AE5</f>
        <v>0.3</v>
      </c>
      <c r="AI5" s="332" t="s">
        <v>215</v>
      </c>
      <c r="AJ5" s="332" t="s">
        <v>24</v>
      </c>
      <c r="AK5" s="332" t="s">
        <v>653</v>
      </c>
      <c r="AL5" s="291">
        <f>+AA5*AH5</f>
        <v>0.15</v>
      </c>
      <c r="AM5" s="299">
        <f>+AA5-AL5</f>
        <v>0.35</v>
      </c>
      <c r="AN5" s="338" t="str">
        <f>IF(AM5&lt;=25%,"Bajo",IF(AM5&lt;=50%,"Moderado",IF(AM5&lt;=75%,"Alto",IF(AM5&gt;75%,"Extremo",""))))</f>
        <v>Moderado</v>
      </c>
      <c r="AO5" s="339" t="s">
        <v>59</v>
      </c>
      <c r="AP5" s="236">
        <v>1</v>
      </c>
      <c r="AQ5" s="387" t="s">
        <v>654</v>
      </c>
      <c r="AR5" s="344" t="s">
        <v>655</v>
      </c>
    </row>
    <row r="6" spans="1:46" s="230" customFormat="1" ht="334.5" customHeight="1">
      <c r="A6" s="232" t="s">
        <v>51</v>
      </c>
      <c r="B6" s="233" t="s">
        <v>85</v>
      </c>
      <c r="C6" s="233" t="s">
        <v>58</v>
      </c>
      <c r="D6" s="233" t="s">
        <v>79</v>
      </c>
      <c r="E6" s="233" t="s">
        <v>80</v>
      </c>
      <c r="F6" s="332" t="s">
        <v>657</v>
      </c>
      <c r="G6" s="336" t="s">
        <v>208</v>
      </c>
      <c r="H6" s="332" t="s">
        <v>658</v>
      </c>
      <c r="I6" s="245" t="s">
        <v>659</v>
      </c>
      <c r="J6" s="332" t="s">
        <v>95</v>
      </c>
      <c r="K6" s="332">
        <v>0</v>
      </c>
      <c r="L6" s="234">
        <f>IF(J6="Diaria",+(K6/360),IF(J6="Semanal",+(K6/52),IF(J6="Mensual",+(K6/12),IF(J6="Bimestral",+(K6/6),IF(J6="Trimestral",+(K6/4),IF(J6="Semestral",+(K6/2),IF(J6="Anual",+(K6/1),"")))))))</f>
        <v>0</v>
      </c>
      <c r="M6" s="233" t="s">
        <v>73</v>
      </c>
      <c r="N6" s="351">
        <f t="shared" si="0"/>
        <v>0</v>
      </c>
      <c r="O6" s="233" t="s">
        <v>31</v>
      </c>
      <c r="P6" s="351">
        <f t="shared" si="1"/>
        <v>0.2</v>
      </c>
      <c r="Q6" s="233" t="s">
        <v>73</v>
      </c>
      <c r="R6" s="35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35" t="s">
        <v>60</v>
      </c>
      <c r="T6" s="235" t="s">
        <v>61</v>
      </c>
      <c r="U6" s="352">
        <f>+MAX(N6,P6,R6)</f>
        <v>0.2</v>
      </c>
      <c r="V6" s="335" t="str">
        <f>IF(L6&lt;=20%,"Muy baja",IF(L6&lt;=40%,"Baja",IF(L6&lt;=60%,"Media",IF(L6&lt;=80%,"Alta",IF(L6&lt;=100%,"Muy alta",IF(L6&gt;=100%,"Muy alta",""))))))</f>
        <v>Muy baja</v>
      </c>
      <c r="W6" s="353">
        <f>+IFERROR(VLOOKUP(V6,[3]Fórmula!$F$1:$G$6,2,FALSE),"")</f>
        <v>0.2</v>
      </c>
      <c r="X6" s="338" t="s">
        <v>56</v>
      </c>
      <c r="Y6" s="353">
        <f>+IFERROR(VLOOKUP(X6,[3]Fórmula!$H$1:$I$6,2,FALSE),"")</f>
        <v>0.6</v>
      </c>
      <c r="Z6" s="338" t="s">
        <v>56</v>
      </c>
      <c r="AA6" s="353">
        <f>IF(Z6="Bajo",25%,IF(Z6="Moderado",50%,IF(Z6="Alto",75%,IF(Z6="Extremo",100%,""))))</f>
        <v>0.5</v>
      </c>
      <c r="AB6" s="341" t="s">
        <v>660</v>
      </c>
      <c r="AC6" s="245" t="s">
        <v>661</v>
      </c>
      <c r="AD6" s="332" t="s">
        <v>39</v>
      </c>
      <c r="AE6" s="341">
        <f t="shared" si="2"/>
        <v>0.15</v>
      </c>
      <c r="AF6" s="332" t="s">
        <v>214</v>
      </c>
      <c r="AG6" s="341">
        <f t="shared" si="3"/>
        <v>0.15</v>
      </c>
      <c r="AH6" s="341">
        <f t="shared" si="4"/>
        <v>0.3</v>
      </c>
      <c r="AI6" s="332" t="s">
        <v>215</v>
      </c>
      <c r="AJ6" s="332" t="s">
        <v>24</v>
      </c>
      <c r="AK6" s="332" t="s">
        <v>662</v>
      </c>
      <c r="AL6" s="351">
        <f>+AA6*AH6</f>
        <v>0.15</v>
      </c>
      <c r="AM6" s="356">
        <f>+AA6-AL6</f>
        <v>0.35</v>
      </c>
      <c r="AN6" s="338" t="str">
        <f>+IF(C6="Corrupción","Moderado",IF(#REF!&lt;=25%,"Bajo",IF(#REF!&lt;=50%,"Moderado",IF(#REF!&lt;=75%,"Alto",IF(#REF!&gt;75%,"Extremo","")))))</f>
        <v>Moderado</v>
      </c>
      <c r="AO6" s="231" t="s">
        <v>59</v>
      </c>
      <c r="AP6" s="237">
        <v>1</v>
      </c>
      <c r="AQ6" s="238" t="s">
        <v>663</v>
      </c>
      <c r="AR6" s="233" t="e">
        <f>+#REF!</f>
        <v>#REF!</v>
      </c>
    </row>
    <row r="7" spans="1:46" s="1" customFormat="1" ht="149.25" customHeight="1">
      <c r="A7" s="386" t="s">
        <v>51</v>
      </c>
      <c r="B7" s="332" t="s">
        <v>85</v>
      </c>
      <c r="C7" s="294" t="s">
        <v>1115</v>
      </c>
      <c r="D7" s="332" t="s">
        <v>79</v>
      </c>
      <c r="E7" s="332" t="s">
        <v>36</v>
      </c>
      <c r="F7" s="332" t="s">
        <v>664</v>
      </c>
      <c r="G7" s="336" t="s">
        <v>926</v>
      </c>
      <c r="H7" s="332" t="s">
        <v>665</v>
      </c>
      <c r="I7" s="332" t="s">
        <v>666</v>
      </c>
      <c r="J7" s="366" t="s">
        <v>95</v>
      </c>
      <c r="K7" s="366">
        <v>1</v>
      </c>
      <c r="L7" s="373">
        <f>IF(J7="Diaria",+(K7/360),IF(J7="Mensual",+(K7/12),IF(J7="Bimestral",+(K7/6),IF(J7="Trimestral",+(K7/4),IF(J7="Semestral",+(K7/2),IF(J7="Anual",+(K7/1),""))))))</f>
        <v>0.5</v>
      </c>
      <c r="M7" s="294" t="s">
        <v>30</v>
      </c>
      <c r="N7" s="294">
        <f t="shared" si="0"/>
        <v>0.2</v>
      </c>
      <c r="O7" s="294" t="s">
        <v>73</v>
      </c>
      <c r="P7" s="294">
        <f t="shared" si="1"/>
        <v>0</v>
      </c>
      <c r="Q7" s="294" t="s">
        <v>73</v>
      </c>
      <c r="R7" s="294">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1" t="s">
        <v>60</v>
      </c>
      <c r="T7" s="381" t="s">
        <v>45</v>
      </c>
      <c r="U7" s="381">
        <f>+MAX(N7,P7,R7)</f>
        <v>0.2</v>
      </c>
      <c r="V7" s="288" t="str">
        <f>IF(L7&lt;=20%,"Muy baja",IF(L7&lt;=40%,"Baja",IF(L7&lt;=60%,"Media",IF(L7&lt;=80%,"Alta",IF(L7&lt;=100%,"Muy alta",IF(L7&gt;=100%,"Muy alta",""))))))</f>
        <v>Media</v>
      </c>
      <c r="W7" s="289">
        <f>+IFERROR(VLOOKUP(V7,[3]Fórmula!$F$1:$G$6,2,FALSE),"")</f>
        <v>0.6</v>
      </c>
      <c r="X7" s="288" t="str">
        <f>IF(U7=20%,"Leve",IF(U7=40%,"Menor",IF(U7=60%,"Moderado",IF(U7=80%,"Mayor",IF(U7=100%,"Catastrófico","")))))</f>
        <v>Leve</v>
      </c>
      <c r="Y7" s="289">
        <f>+IFERROR(VLOOKUP(X7,[3]Fórmula!$H$1:$I$6,2,FALSE),"")</f>
        <v>0.2</v>
      </c>
      <c r="Z7" s="290" t="str">
        <f>+IFERROR(VLOOKUP(V7&amp;X7,[3]Fórmula!$C$2:$D$26,2,FALSE),"")</f>
        <v>Moderado</v>
      </c>
      <c r="AA7" s="289">
        <f>IF(Z7="Bajo",25%,IF(Z7="Moderado",50%,IF(Z7="Alto",75%,IF(Z7="Extremo",100%,""))))</f>
        <v>0.5</v>
      </c>
      <c r="AB7" s="341" t="s">
        <v>667</v>
      </c>
      <c r="AC7" s="245" t="s">
        <v>1127</v>
      </c>
      <c r="AD7" s="294" t="s">
        <v>57</v>
      </c>
      <c r="AE7" s="373">
        <f t="shared" si="2"/>
        <v>0.25</v>
      </c>
      <c r="AF7" s="294" t="s">
        <v>214</v>
      </c>
      <c r="AG7" s="373">
        <f t="shared" si="3"/>
        <v>0.15</v>
      </c>
      <c r="AH7" s="373">
        <f t="shared" si="4"/>
        <v>0.4</v>
      </c>
      <c r="AI7" s="294" t="s">
        <v>215</v>
      </c>
      <c r="AJ7" s="332" t="s">
        <v>668</v>
      </c>
      <c r="AK7" s="294"/>
      <c r="AL7" s="294">
        <f>+AA7*AH7</f>
        <v>0.2</v>
      </c>
      <c r="AM7" s="373">
        <f>+AA7-AL7</f>
        <v>0.3</v>
      </c>
      <c r="AN7" s="290" t="str">
        <f>+IF(C7="Corrupción","Moderado",IF(AM7&lt;=25%,"Bajo",IF(AM7&lt;=50%,"Moderado",IF(AM7&lt;=75%,"Alto",IF(AM7&gt;75%,"Extremo","")))))</f>
        <v>Moderado</v>
      </c>
      <c r="AO7" s="385" t="s">
        <v>59</v>
      </c>
      <c r="AP7" s="384">
        <v>1</v>
      </c>
      <c r="AQ7" s="332" t="s">
        <v>669</v>
      </c>
      <c r="AR7" s="366" t="s">
        <v>670</v>
      </c>
    </row>
    <row r="8" spans="1:46" ht="184.5" customHeight="1">
      <c r="A8" s="334" t="s">
        <v>216</v>
      </c>
      <c r="B8" s="332" t="s">
        <v>85</v>
      </c>
      <c r="C8" s="332" t="s">
        <v>58</v>
      </c>
      <c r="D8" s="332" t="s">
        <v>18</v>
      </c>
      <c r="E8" s="332" t="s">
        <v>67</v>
      </c>
      <c r="F8" s="332" t="s">
        <v>671</v>
      </c>
      <c r="G8" s="336" t="s">
        <v>230</v>
      </c>
      <c r="H8" s="332" t="s">
        <v>672</v>
      </c>
      <c r="I8" s="332" t="s">
        <v>673</v>
      </c>
      <c r="J8" s="332" t="s">
        <v>89</v>
      </c>
      <c r="K8" s="332">
        <v>1</v>
      </c>
      <c r="L8" s="421">
        <f>IF(J8="Diaria",+(K8/360),IF(J8="Mensual",+(K8/12),IF(J8="Bimestral",+(K8/6),IF(J8="Trimestral",+(K8/4),IF(J8="Semestral",+(K8/2),IF(J8="Anual",+(K8/1),""))))))</f>
        <v>0.25</v>
      </c>
      <c r="M8" s="332" t="s">
        <v>75</v>
      </c>
      <c r="N8" s="291">
        <f t="shared" si="0"/>
        <v>0.8</v>
      </c>
      <c r="O8" s="332" t="s">
        <v>64</v>
      </c>
      <c r="P8" s="291">
        <f t="shared" si="1"/>
        <v>0.6</v>
      </c>
      <c r="Q8" s="332" t="s">
        <v>73</v>
      </c>
      <c r="R8" s="29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19" t="s">
        <v>60</v>
      </c>
      <c r="T8" s="419" t="s">
        <v>61</v>
      </c>
      <c r="U8" s="286">
        <f>+MAX(N8,P8,R8)</f>
        <v>0.8</v>
      </c>
      <c r="V8" s="335" t="str">
        <f>IF(L8&lt;=20%,"Muy baja",IF(L8&lt;=40%,"Baja",IF(L8&lt;=60%,"Media",IF(L8&lt;=80%,"Alta",IF(L8&lt;=100%,"Muy alta",IF(L8&gt;=100%,"Muy alta",""))))))</f>
        <v>Baja</v>
      </c>
      <c r="W8" s="289">
        <f>+IFERROR(VLOOKUP(V8,[3]Fórmula!$F$1:$G$6,2,FALSE),"")</f>
        <v>0.4</v>
      </c>
      <c r="X8" s="420" t="str">
        <f>IF(U8=20%,"Leve",IF(U8=40%,"Menor",IF(U8=60%,"Moderado",IF(U8=80%,"Mayor",IF(U8=100%,"Catastrófico","")))))</f>
        <v>Mayor</v>
      </c>
      <c r="Y8" s="289">
        <f>+IFERROR(VLOOKUP(X8,[3]Fórmula!$H$1:$I$6,2,FALSE),"")</f>
        <v>0.8</v>
      </c>
      <c r="Z8" s="420" t="str">
        <f>+IFERROR(VLOOKUP(V8&amp;X8,[3]Fórmula!$C$2:$D$26,2,FALSE),"")</f>
        <v>Alto</v>
      </c>
      <c r="AA8" s="289">
        <f>IF(Z8="Bajo",25%,IF(Z8="Moderado",50%,IF(Z8="Alto",75%,IF(Z8="Extremo",100%,""))))</f>
        <v>0.75</v>
      </c>
      <c r="AB8" s="341" t="s">
        <v>674</v>
      </c>
      <c r="AC8" s="245" t="s">
        <v>675</v>
      </c>
      <c r="AD8" s="332" t="s">
        <v>57</v>
      </c>
      <c r="AE8" s="341">
        <f t="shared" si="2"/>
        <v>0.25</v>
      </c>
      <c r="AF8" s="332" t="s">
        <v>214</v>
      </c>
      <c r="AG8" s="341">
        <f t="shared" si="3"/>
        <v>0.15</v>
      </c>
      <c r="AH8" s="341">
        <f t="shared" si="4"/>
        <v>0.4</v>
      </c>
      <c r="AI8" s="332" t="s">
        <v>215</v>
      </c>
      <c r="AJ8" s="332" t="s">
        <v>668</v>
      </c>
      <c r="AK8" s="332"/>
      <c r="AL8" s="291">
        <f>+AA8*AH8</f>
        <v>0.30000000000000004</v>
      </c>
      <c r="AM8" s="299">
        <f>+AA8-AL8</f>
        <v>0.44999999999999996</v>
      </c>
      <c r="AN8" s="338" t="str">
        <f>IF(AM8&lt;=25%,"Bajo",IF(AM8&lt;=50%,"Moderado",IF(AM8&lt;=75%,"Alto",IF(AM8&gt;75%,"Extremo",""))))</f>
        <v>Moderado</v>
      </c>
      <c r="AO8" s="339" t="s">
        <v>59</v>
      </c>
      <c r="AP8" s="239">
        <v>1</v>
      </c>
      <c r="AQ8" s="332" t="s">
        <v>676</v>
      </c>
      <c r="AR8" s="233" t="s">
        <v>677</v>
      </c>
    </row>
    <row r="9" spans="1:46" ht="255.75" customHeight="1">
      <c r="A9" s="927" t="s">
        <v>216</v>
      </c>
      <c r="B9" s="917" t="s">
        <v>85</v>
      </c>
      <c r="C9" s="917" t="s">
        <v>92</v>
      </c>
      <c r="D9" s="917" t="s">
        <v>79</v>
      </c>
      <c r="E9" s="917" t="s">
        <v>36</v>
      </c>
      <c r="F9" s="917" t="s">
        <v>678</v>
      </c>
      <c r="G9" s="931" t="s">
        <v>649</v>
      </c>
      <c r="H9" s="917" t="s">
        <v>680</v>
      </c>
      <c r="I9" s="929" t="s">
        <v>681</v>
      </c>
      <c r="J9" s="917" t="s">
        <v>95</v>
      </c>
      <c r="K9" s="917">
        <v>1</v>
      </c>
      <c r="L9" s="935">
        <f>IF(J9="Diaria",+(K9/360),IF(J9="Mensual",+(K9/12),IF(J9="Bimestral",+(K9/6),IF(J9="Trimestral",+(K9/4),IF(J9="Semestral",+(K9/2),IF(J9="Anual",+(K9/1),""))))))</f>
        <v>0.5</v>
      </c>
      <c r="M9" s="937" t="s">
        <v>63</v>
      </c>
      <c r="N9" s="291">
        <f t="shared" si="0"/>
        <v>0.6</v>
      </c>
      <c r="O9" s="937" t="s">
        <v>87</v>
      </c>
      <c r="P9" s="291" t="str">
        <f t="shared" si="1"/>
        <v/>
      </c>
      <c r="Q9" s="937" t="s">
        <v>65</v>
      </c>
      <c r="R9" s="79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0.6</v>
      </c>
      <c r="S9" s="921" t="s">
        <v>60</v>
      </c>
      <c r="T9" s="921" t="s">
        <v>61</v>
      </c>
      <c r="U9" s="790">
        <f>+MAX(N9,P9,R9)</f>
        <v>0.6</v>
      </c>
      <c r="V9" s="923" t="str">
        <f>IF(L9&lt;=20%,"Muy baja",IF(L9&lt;=40%,"Baja",IF(L9&lt;=60%,"Media",IF(L9&lt;=80%,"Alta",IF(L9&lt;=100%,"Muy alta",IF(L9&gt;=100%,"Muy alta",""))))))</f>
        <v>Media</v>
      </c>
      <c r="W9" s="793">
        <f>+IFERROR(VLOOKUP(V9,[3]Fórmula!$F$1:$G$6,2,FALSE),"")</f>
        <v>0.6</v>
      </c>
      <c r="X9" s="939" t="str">
        <f>IF(U9=20%,"Leve",IF(U9=40%,"Menor",IF(U9=60%,"Moderado",IF(U9=80%,"Mayor",IF(U9=100%,"Catastrófico","")))))</f>
        <v>Moderado</v>
      </c>
      <c r="Y9" s="793">
        <f>+IFERROR(VLOOKUP(X9,[3]Fórmula!$H$1:$I$6,2,FALSE),"")</f>
        <v>0.6</v>
      </c>
      <c r="Z9" s="941" t="str">
        <f>+IFERROR(VLOOKUP(V9&amp;X9,[3]Fórmula!$C$2:$D$26,2,FALSE),"")</f>
        <v>Moderado</v>
      </c>
      <c r="AA9" s="793">
        <f>IF(Z9="Bajo",25%,IF(Z9="Moderado",50%,IF(Z9="Alto",75%,IF(Z9="Extremo",100%,""))))</f>
        <v>0.5</v>
      </c>
      <c r="AB9" s="925" t="s">
        <v>682</v>
      </c>
      <c r="AC9" s="383" t="s">
        <v>683</v>
      </c>
      <c r="AD9" s="332" t="s">
        <v>57</v>
      </c>
      <c r="AE9" s="341">
        <f t="shared" si="2"/>
        <v>0.25</v>
      </c>
      <c r="AF9" s="332" t="s">
        <v>214</v>
      </c>
      <c r="AG9" s="341">
        <f t="shared" si="3"/>
        <v>0.15</v>
      </c>
      <c r="AH9" s="341">
        <f t="shared" si="4"/>
        <v>0.4</v>
      </c>
      <c r="AI9" s="332" t="s">
        <v>215</v>
      </c>
      <c r="AJ9" s="332" t="s">
        <v>24</v>
      </c>
      <c r="AK9" s="332" t="s">
        <v>684</v>
      </c>
      <c r="AL9" s="291">
        <f>+AA9*AH9</f>
        <v>0.2</v>
      </c>
      <c r="AM9" s="299">
        <f>+AA9-AL9</f>
        <v>0.3</v>
      </c>
      <c r="AN9" s="913" t="str">
        <f>IF(AM10&lt;=25%,"Bajo",IF(AM10&lt;=50%,"Moderado",IF(AM10&lt;=75%,"Alto",IF(AM10&gt;75%,"Extremo",""))))</f>
        <v>Bajo</v>
      </c>
      <c r="AO9" s="915" t="s">
        <v>59</v>
      </c>
      <c r="AP9" s="239">
        <v>1</v>
      </c>
      <c r="AQ9" s="332" t="s">
        <v>685</v>
      </c>
      <c r="AR9" s="240" t="s">
        <v>670</v>
      </c>
    </row>
    <row r="10" spans="1:46" ht="120.75" customHeight="1" thickBot="1">
      <c r="A10" s="928"/>
      <c r="B10" s="918"/>
      <c r="C10" s="918"/>
      <c r="D10" s="918"/>
      <c r="E10" s="918"/>
      <c r="F10" s="918"/>
      <c r="G10" s="932"/>
      <c r="H10" s="918"/>
      <c r="I10" s="930"/>
      <c r="J10" s="918"/>
      <c r="K10" s="918"/>
      <c r="L10" s="936"/>
      <c r="M10" s="938"/>
      <c r="N10" s="291" t="str">
        <f t="shared" si="0"/>
        <v/>
      </c>
      <c r="O10" s="938"/>
      <c r="P10" s="291" t="str">
        <f t="shared" si="1"/>
        <v/>
      </c>
      <c r="Q10" s="938"/>
      <c r="R10" s="780"/>
      <c r="S10" s="922"/>
      <c r="T10" s="922"/>
      <c r="U10" s="772"/>
      <c r="V10" s="924"/>
      <c r="W10" s="760"/>
      <c r="X10" s="940"/>
      <c r="Y10" s="760"/>
      <c r="Z10" s="942"/>
      <c r="AA10" s="760"/>
      <c r="AB10" s="926"/>
      <c r="AC10" s="246" t="s">
        <v>686</v>
      </c>
      <c r="AD10" s="333" t="s">
        <v>22</v>
      </c>
      <c r="AE10" s="342">
        <f t="shared" si="2"/>
        <v>0.1</v>
      </c>
      <c r="AF10" s="333" t="s">
        <v>214</v>
      </c>
      <c r="AG10" s="342">
        <f t="shared" si="3"/>
        <v>0.15</v>
      </c>
      <c r="AH10" s="342">
        <f t="shared" si="4"/>
        <v>0.25</v>
      </c>
      <c r="AI10" s="333" t="s">
        <v>215</v>
      </c>
      <c r="AJ10" s="333" t="s">
        <v>24</v>
      </c>
      <c r="AK10" s="333" t="s">
        <v>687</v>
      </c>
      <c r="AL10" s="281">
        <f>+AM9*AH10</f>
        <v>7.4999999999999997E-2</v>
      </c>
      <c r="AM10" s="284">
        <f>+AM9-AL10</f>
        <v>0.22499999999999998</v>
      </c>
      <c r="AN10" s="914"/>
      <c r="AO10" s="916"/>
      <c r="AP10" s="241">
        <v>2</v>
      </c>
      <c r="AQ10" s="333" t="s">
        <v>688</v>
      </c>
      <c r="AR10" s="242" t="s">
        <v>670</v>
      </c>
    </row>
    <row r="11" spans="1:46" ht="153" customHeight="1">
      <c r="A11" s="927" t="s">
        <v>216</v>
      </c>
      <c r="B11" s="917" t="s">
        <v>85</v>
      </c>
      <c r="C11" s="917" t="s">
        <v>92</v>
      </c>
      <c r="D11" s="917" t="s">
        <v>689</v>
      </c>
      <c r="E11" s="917" t="s">
        <v>36</v>
      </c>
      <c r="F11" s="929" t="s">
        <v>690</v>
      </c>
      <c r="G11" s="931" t="s">
        <v>1182</v>
      </c>
      <c r="H11" s="917" t="s">
        <v>1128</v>
      </c>
      <c r="I11" s="929" t="s">
        <v>692</v>
      </c>
      <c r="J11" s="917" t="s">
        <v>33</v>
      </c>
      <c r="K11" s="917">
        <v>1</v>
      </c>
      <c r="L11" s="933">
        <f>IF(J11="Diaria",+(K11/360),IF(J11="Mensual",+(K11/12),IF(J11="Bimestral",+(K11/6),IF(J11="Trimestral",+(K11/4),IF(J11="Semestral",+(K11/2),IF(J11="Anual",+(K11/1),""))))))</f>
        <v>2.7777777777777779E-3</v>
      </c>
      <c r="M11" s="917" t="s">
        <v>30</v>
      </c>
      <c r="N11" s="795">
        <f t="shared" si="0"/>
        <v>0.2</v>
      </c>
      <c r="O11" s="917" t="s">
        <v>87</v>
      </c>
      <c r="P11" s="795">
        <v>100</v>
      </c>
      <c r="Q11" s="917" t="s">
        <v>73</v>
      </c>
      <c r="R11" s="79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921" t="s">
        <v>60</v>
      </c>
      <c r="T11" s="921" t="s">
        <v>61</v>
      </c>
      <c r="U11" s="790">
        <f>+MAX(N11,P11,R11)</f>
        <v>100</v>
      </c>
      <c r="V11" s="923" t="str">
        <f>IF(L11&lt;=20%,"Muy baja",IF(L11&lt;=40%,"Baja",IF(L11&lt;=60%,"Media",IF(L11&lt;=80%,"Alta",IF(L11&lt;=100%,"Muy alta",IF(L11&gt;=100%,"Muy alta",""))))))</f>
        <v>Muy baja</v>
      </c>
      <c r="W11" s="793">
        <f>+IFERROR(VLOOKUP(V11,[3]Fórmula!$F$1:$G$6,2,FALSE),"")</f>
        <v>0.2</v>
      </c>
      <c r="X11" s="919" t="s">
        <v>82</v>
      </c>
      <c r="Y11" s="793">
        <f>+IFERROR(VLOOKUP(X11,[3]Fórmula!$H$1:$I$6,2,FALSE),"")</f>
        <v>1</v>
      </c>
      <c r="Z11" s="919" t="str">
        <f>+IFERROR(VLOOKUP(V11&amp;X11,[3]Fórmula!$C$2:$D$26,2,FALSE),"")</f>
        <v>Extremo</v>
      </c>
      <c r="AA11" s="793">
        <f>IF(Z11="Bajo",25%,IF(Z11="Moderado",50%,IF(Z11="Alto",75%,IF(Z11="Extremo",100%,""))))</f>
        <v>1</v>
      </c>
      <c r="AB11" s="925" t="s">
        <v>693</v>
      </c>
      <c r="AC11" s="245" t="s">
        <v>694</v>
      </c>
      <c r="AD11" s="332" t="s">
        <v>57</v>
      </c>
      <c r="AE11" s="341">
        <f t="shared" si="2"/>
        <v>0.25</v>
      </c>
      <c r="AF11" s="332" t="s">
        <v>214</v>
      </c>
      <c r="AG11" s="341">
        <f t="shared" si="3"/>
        <v>0.15</v>
      </c>
      <c r="AH11" s="341">
        <f t="shared" si="4"/>
        <v>0.4</v>
      </c>
      <c r="AI11" s="332" t="s">
        <v>215</v>
      </c>
      <c r="AJ11" s="332" t="s">
        <v>24</v>
      </c>
      <c r="AK11" s="332" t="s">
        <v>695</v>
      </c>
      <c r="AL11" s="291">
        <f>+AA11*AH11</f>
        <v>0.4</v>
      </c>
      <c r="AM11" s="299">
        <f>+AA11-AL11</f>
        <v>0.6</v>
      </c>
      <c r="AN11" s="913" t="str">
        <f>IF(AM12&lt;=25%,"Bajo",IF(AM12&lt;=50%,"Moderado",IF(AM12&lt;=75%,"Alto",IF(AM12&gt;75%,"Extremo",""))))</f>
        <v>Moderado</v>
      </c>
      <c r="AO11" s="915" t="s">
        <v>59</v>
      </c>
      <c r="AP11" s="239">
        <v>1</v>
      </c>
      <c r="AQ11" s="332" t="s">
        <v>696</v>
      </c>
      <c r="AR11" s="240" t="s">
        <v>670</v>
      </c>
    </row>
    <row r="12" spans="1:46" ht="237.6" customHeight="1" thickBot="1">
      <c r="A12" s="928"/>
      <c r="B12" s="918"/>
      <c r="C12" s="918"/>
      <c r="D12" s="918"/>
      <c r="E12" s="918"/>
      <c r="F12" s="930"/>
      <c r="G12" s="932"/>
      <c r="H12" s="918"/>
      <c r="I12" s="930"/>
      <c r="J12" s="918"/>
      <c r="K12" s="918"/>
      <c r="L12" s="934"/>
      <c r="M12" s="918"/>
      <c r="N12" s="780"/>
      <c r="O12" s="918"/>
      <c r="P12" s="780"/>
      <c r="Q12" s="918"/>
      <c r="R12" s="780"/>
      <c r="S12" s="922"/>
      <c r="T12" s="922"/>
      <c r="U12" s="772"/>
      <c r="V12" s="924"/>
      <c r="W12" s="760"/>
      <c r="X12" s="920"/>
      <c r="Y12" s="760"/>
      <c r="Z12" s="920"/>
      <c r="AA12" s="760"/>
      <c r="AB12" s="926"/>
      <c r="AC12" s="246" t="s">
        <v>697</v>
      </c>
      <c r="AD12" s="333" t="s">
        <v>57</v>
      </c>
      <c r="AE12" s="342">
        <f t="shared" si="2"/>
        <v>0.25</v>
      </c>
      <c r="AF12" s="333" t="s">
        <v>214</v>
      </c>
      <c r="AG12" s="342">
        <f t="shared" si="3"/>
        <v>0.15</v>
      </c>
      <c r="AH12" s="342">
        <f t="shared" si="4"/>
        <v>0.4</v>
      </c>
      <c r="AI12" s="333" t="s">
        <v>215</v>
      </c>
      <c r="AJ12" s="333" t="s">
        <v>24</v>
      </c>
      <c r="AK12" s="333" t="s">
        <v>698</v>
      </c>
      <c r="AL12" s="281">
        <f>+AM11*AH12</f>
        <v>0.24</v>
      </c>
      <c r="AM12" s="284">
        <f>+AM11-AL12</f>
        <v>0.36</v>
      </c>
      <c r="AN12" s="914"/>
      <c r="AO12" s="916"/>
      <c r="AP12" s="241">
        <v>2</v>
      </c>
      <c r="AQ12" s="246" t="s">
        <v>699</v>
      </c>
      <c r="AR12" s="242" t="s">
        <v>670</v>
      </c>
    </row>
    <row r="13" spans="1:46" ht="172.5" customHeight="1" thickBot="1">
      <c r="A13" s="300" t="s">
        <v>216</v>
      </c>
      <c r="B13" s="280" t="s">
        <v>85</v>
      </c>
      <c r="C13" s="280" t="s">
        <v>92</v>
      </c>
      <c r="D13" s="280" t="s">
        <v>79</v>
      </c>
      <c r="E13" s="280" t="s">
        <v>36</v>
      </c>
      <c r="F13" s="302" t="s">
        <v>594</v>
      </c>
      <c r="G13" s="291" t="s">
        <v>595</v>
      </c>
      <c r="H13" s="459" t="s">
        <v>596</v>
      </c>
      <c r="I13" s="302" t="s">
        <v>597</v>
      </c>
      <c r="J13" s="280" t="s">
        <v>66</v>
      </c>
      <c r="K13" s="280">
        <v>1</v>
      </c>
      <c r="L13" s="283">
        <v>2.7777777777777779E-3</v>
      </c>
      <c r="M13" s="280" t="s">
        <v>30</v>
      </c>
      <c r="N13" s="28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280" t="s">
        <v>64</v>
      </c>
      <c r="P13" s="280">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280" t="s">
        <v>73</v>
      </c>
      <c r="R13" s="280">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276" t="s">
        <v>60</v>
      </c>
      <c r="T13" s="276" t="s">
        <v>45</v>
      </c>
      <c r="U13" s="276">
        <f>+MAX(N13,P13,R13)</f>
        <v>0.6</v>
      </c>
      <c r="V13" s="287" t="str">
        <f>IF(L13&lt;=20%,"Muy baja",IF(L13&lt;=40%,"Baja",IF(L13&lt;=60%,"Media",IF(L13&lt;=80%,"Alta",IF(L13&lt;=100%,"Muy alta",IF(L13&gt;=100%,"Muy alta",""))))))</f>
        <v>Muy baja</v>
      </c>
      <c r="W13" s="269">
        <f>+IFERROR(VLOOKUP(V13,Fórmula!$F$1:$G$6,2,FALSE),"")</f>
        <v>0.2</v>
      </c>
      <c r="X13" s="278" t="str">
        <f>IF(U13=20%,"Leve",IF(U13=40%,"Menor",IF(U13=60%,"Moderado",IF(U13=80%,"Mayor",IF(U13=100%,"Catastrófico","")))))</f>
        <v>Moderado</v>
      </c>
      <c r="Y13" s="295" t="s">
        <v>56</v>
      </c>
      <c r="Z13" s="273" t="str">
        <f>+IFERROR(VLOOKUP(V13&amp;X13,Fórmula!$C$2:$D$26,2,FALSE),"")</f>
        <v>Moderado</v>
      </c>
      <c r="AA13" s="295" t="s">
        <v>56</v>
      </c>
      <c r="AB13" s="510" t="s">
        <v>598</v>
      </c>
      <c r="AC13" s="57" t="s">
        <v>1124</v>
      </c>
      <c r="AD13" s="49" t="s">
        <v>57</v>
      </c>
      <c r="AE13" s="22">
        <f t="shared" ref="AE13:AE16" si="5">IF(AD13="Preventivo",25%,IF(AD13="Detectivo",15%,IF(AD13="Correctivo",10%,"")))</f>
        <v>0.25</v>
      </c>
      <c r="AF13" s="302" t="s">
        <v>214</v>
      </c>
      <c r="AG13" s="22">
        <f t="shared" si="3"/>
        <v>0.15</v>
      </c>
      <c r="AH13" s="22">
        <f t="shared" si="4"/>
        <v>0.4</v>
      </c>
      <c r="AI13" s="302" t="s">
        <v>215</v>
      </c>
      <c r="AJ13" s="280" t="s">
        <v>24</v>
      </c>
      <c r="AK13" s="302" t="s">
        <v>638</v>
      </c>
      <c r="AM13" s="363">
        <v>0.3</v>
      </c>
      <c r="AN13" s="338" t="s">
        <v>56</v>
      </c>
      <c r="AO13" s="375" t="s">
        <v>59</v>
      </c>
      <c r="AP13" s="427">
        <v>1</v>
      </c>
      <c r="AQ13" s="485" t="s">
        <v>600</v>
      </c>
      <c r="AR13" s="6" t="s">
        <v>670</v>
      </c>
    </row>
    <row r="14" spans="1:46" ht="210.75" thickBot="1">
      <c r="A14" s="439" t="s">
        <v>216</v>
      </c>
      <c r="B14" s="436" t="s">
        <v>144</v>
      </c>
      <c r="C14" s="291" t="s">
        <v>109</v>
      </c>
      <c r="D14" s="436" t="s">
        <v>640</v>
      </c>
      <c r="E14" s="436" t="s">
        <v>80</v>
      </c>
      <c r="F14" s="442" t="s">
        <v>700</v>
      </c>
      <c r="G14" s="337" t="s">
        <v>701</v>
      </c>
      <c r="H14" s="448" t="s">
        <v>702</v>
      </c>
      <c r="I14" s="442" t="s">
        <v>703</v>
      </c>
      <c r="J14" s="436" t="s">
        <v>33</v>
      </c>
      <c r="K14" s="436">
        <v>72</v>
      </c>
      <c r="L14" s="443">
        <f>IF(J14="Diaria",+(K14/360),IF(J14="Mensual",+(K14/12),IF(J14="Bimestral",+(K14/6),IF(J14="Trimestral",+(K14/4),IF(J14="Semestral",+(K14/2),IF(J14="Anual",+(K14/1),""))))))</f>
        <v>0.2</v>
      </c>
      <c r="M14" s="442" t="s">
        <v>73</v>
      </c>
      <c r="N14" s="43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442" t="s">
        <v>704</v>
      </c>
      <c r="P14" s="436">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442" t="s">
        <v>73</v>
      </c>
      <c r="R14" s="43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37" t="s">
        <v>72</v>
      </c>
      <c r="T14" s="437" t="s">
        <v>28</v>
      </c>
      <c r="U14" s="437">
        <f t="shared" ref="U14:U15" si="6">+MAX(N14,P14,R14)</f>
        <v>1</v>
      </c>
      <c r="V14" s="441" t="str">
        <f t="shared" ref="V14:V15" si="7">IF(L14&lt;=20%,"Muy baja",IF(L14&lt;=40%,"Baja",IF(L14&lt;=60%,"Media",IF(L14&lt;=80%,"Alta",IF(L14&lt;=100%,"Muy alta",IF(L14&gt;=100%,"Muy alta",""))))))</f>
        <v>Muy baja</v>
      </c>
      <c r="W14" s="470">
        <f>+IFERROR(VLOOKUP(V14,[6]Fórmula!$F$1:$G$6,2,FALSE),"")</f>
        <v>0.2</v>
      </c>
      <c r="X14" s="491" t="str">
        <f t="shared" ref="X14:X15" si="8">IF(U14=20%,"Leve",IF(U14=40%,"Menor",IF(U14=60%,"Moderado",IF(U14=80%,"Mayor",IF(U14=100%,"Catastrófico","")))))</f>
        <v>Catastrófico</v>
      </c>
      <c r="Y14" s="470">
        <f>+IFERROR(VLOOKUP(X14,[6]Fórmula!$H$1:$I$6,2,FALSE),"")</f>
        <v>1</v>
      </c>
      <c r="Z14" s="440" t="str">
        <f>+IFERROR(VLOOKUP(V14&amp;X14,[6]Fórmula!$C$2:$D$26,2,FALSE),"")</f>
        <v>Extremo</v>
      </c>
      <c r="AA14" s="444">
        <f t="shared" ref="AA14:AA15" si="9">IF(Z14="Bajo",25%,IF(Z14="Moderado",50%,IF(Z14="Alto",75%,IF(Z14="Extremo",100%,""))))</f>
        <v>1</v>
      </c>
      <c r="AB14" s="445" t="s">
        <v>705</v>
      </c>
      <c r="AC14" s="697" t="s">
        <v>1259</v>
      </c>
      <c r="AD14" s="49" t="s">
        <v>57</v>
      </c>
      <c r="AE14" s="446">
        <f t="shared" si="5"/>
        <v>0.25</v>
      </c>
      <c r="AF14" s="302" t="s">
        <v>214</v>
      </c>
      <c r="AG14" s="446">
        <f t="shared" si="3"/>
        <v>0.15</v>
      </c>
      <c r="AH14" s="446">
        <f t="shared" si="4"/>
        <v>0.4</v>
      </c>
      <c r="AI14" s="302" t="s">
        <v>215</v>
      </c>
      <c r="AJ14" s="280" t="s">
        <v>24</v>
      </c>
      <c r="AK14" s="302" t="s">
        <v>706</v>
      </c>
      <c r="AL14" s="302">
        <f t="shared" ref="AL14:AL15" si="10">+AH14*AA14</f>
        <v>0.4</v>
      </c>
      <c r="AM14" s="447">
        <f t="shared" ref="AM14:AM15" si="11">+AA14-AL14</f>
        <v>0.6</v>
      </c>
      <c r="AN14" s="273" t="str">
        <f t="shared" ref="AN14:AN15" si="12">+IF(C14="Corrupción","Moderado",IF(AM14&lt;=25%,"Bajo",IF(AM14&lt;=50%,"Moderado",IF(AM14&lt;=75%,"Alto",IF(AM14&gt;75%,"Extremo","")))))</f>
        <v>Alto</v>
      </c>
      <c r="AO14" s="286" t="s">
        <v>59</v>
      </c>
      <c r="AP14" s="486"/>
      <c r="AQ14" s="486"/>
      <c r="AR14" s="487"/>
    </row>
    <row r="15" spans="1:46" ht="210">
      <c r="A15" s="439" t="s">
        <v>216</v>
      </c>
      <c r="B15" s="291" t="s">
        <v>144</v>
      </c>
      <c r="C15" s="291" t="s">
        <v>109</v>
      </c>
      <c r="D15" s="291" t="s">
        <v>640</v>
      </c>
      <c r="E15" s="291" t="s">
        <v>80</v>
      </c>
      <c r="F15" s="29" t="s">
        <v>707</v>
      </c>
      <c r="G15" s="291" t="s">
        <v>708</v>
      </c>
      <c r="H15" s="461" t="s">
        <v>709</v>
      </c>
      <c r="I15" s="29" t="s">
        <v>703</v>
      </c>
      <c r="J15" s="291" t="s">
        <v>33</v>
      </c>
      <c r="K15" s="291">
        <v>72</v>
      </c>
      <c r="L15" s="462">
        <f>IF(J15="Diaria",+(K15/360),IF(J15="Mensual",+(K15/12),IF(J15="Bimestral",+(K15/6),IF(J15="Trimestral",+(K15/4),IF(J15="Semestral",+(K15/2),IF(J15="Anual",+(K15/1),""))))))</f>
        <v>0.2</v>
      </c>
      <c r="M15" s="29" t="s">
        <v>73</v>
      </c>
      <c r="N15" s="29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704</v>
      </c>
      <c r="P15" s="29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73</v>
      </c>
      <c r="R15" s="29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286" t="s">
        <v>72</v>
      </c>
      <c r="T15" s="286" t="s">
        <v>28</v>
      </c>
      <c r="U15" s="286">
        <f t="shared" si="6"/>
        <v>1</v>
      </c>
      <c r="V15" s="288" t="str">
        <f t="shared" si="7"/>
        <v>Muy baja</v>
      </c>
      <c r="W15" s="463">
        <f>+IFERROR(VLOOKUP(V15,[6]Fórmula!$F$1:$G$6,2,FALSE),"")</f>
        <v>0.2</v>
      </c>
      <c r="X15" s="493" t="str">
        <f t="shared" si="8"/>
        <v>Catastrófico</v>
      </c>
      <c r="Y15" s="463">
        <f>+IFERROR(VLOOKUP(X15,[6]Fórmula!$H$1:$I$6,2,FALSE),"")</f>
        <v>1</v>
      </c>
      <c r="Z15" s="297" t="str">
        <f>+IFERROR(VLOOKUP(V15&amp;X15,[6]Fórmula!$C$2:$D$26,2,FALSE),"")</f>
        <v>Extremo</v>
      </c>
      <c r="AA15" s="444">
        <f t="shared" si="9"/>
        <v>1</v>
      </c>
      <c r="AB15" s="478" t="s">
        <v>705</v>
      </c>
      <c r="AC15" s="361" t="s">
        <v>1219</v>
      </c>
      <c r="AD15" s="49" t="s">
        <v>57</v>
      </c>
      <c r="AE15" s="446">
        <f t="shared" si="5"/>
        <v>0.25</v>
      </c>
      <c r="AF15" s="302" t="s">
        <v>214</v>
      </c>
      <c r="AG15" s="446">
        <f t="shared" si="3"/>
        <v>0.15</v>
      </c>
      <c r="AH15" s="446">
        <f t="shared" si="4"/>
        <v>0.4</v>
      </c>
      <c r="AI15" s="449" t="s">
        <v>215</v>
      </c>
      <c r="AJ15" s="450" t="s">
        <v>41</v>
      </c>
      <c r="AK15" s="449" t="s">
        <v>710</v>
      </c>
      <c r="AL15" s="302">
        <f t="shared" si="10"/>
        <v>0.4</v>
      </c>
      <c r="AM15" s="447">
        <f t="shared" si="11"/>
        <v>0.6</v>
      </c>
      <c r="AN15" s="273" t="str">
        <f t="shared" si="12"/>
        <v>Alto</v>
      </c>
      <c r="AO15" s="286" t="s">
        <v>59</v>
      </c>
      <c r="AP15" s="486"/>
      <c r="AQ15" s="486"/>
      <c r="AR15" s="487"/>
    </row>
    <row r="16" spans="1:46" s="571" customFormat="1" ht="409.5">
      <c r="A16" s="556" t="s">
        <v>51</v>
      </c>
      <c r="B16" s="29" t="s">
        <v>1180</v>
      </c>
      <c r="C16" s="29" t="s">
        <v>58</v>
      </c>
      <c r="D16" s="29" t="s">
        <v>79</v>
      </c>
      <c r="E16" s="29" t="s">
        <v>80</v>
      </c>
      <c r="F16" s="40" t="s">
        <v>1177</v>
      </c>
      <c r="G16" s="181" t="s">
        <v>532</v>
      </c>
      <c r="H16" s="576" t="s">
        <v>1178</v>
      </c>
      <c r="I16" s="40" t="s">
        <v>1179</v>
      </c>
      <c r="J16" s="557" t="s">
        <v>95</v>
      </c>
      <c r="K16" s="558">
        <v>1</v>
      </c>
      <c r="L16" s="559">
        <f>IF(J16="Diaria",+(K16/360),IF(J16="Mensual",+(K16/12),IF(J16="Bimestral",+(K16/6),IF(J16="Trimestral",+(K16/4),IF(J16="Semestral",+(K16/2),IF(J16="Anual",+(K16/1),""))))))</f>
        <v>0.5</v>
      </c>
      <c r="M16" s="558" t="s">
        <v>47</v>
      </c>
      <c r="N16" s="542">
        <f t="shared" ref="N16" si="13">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0.4</v>
      </c>
      <c r="O16" s="560" t="s">
        <v>76</v>
      </c>
      <c r="P16" s="542" t="str">
        <f t="shared" ref="P16" si="14">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
      </c>
      <c r="Q16" s="558" t="s">
        <v>73</v>
      </c>
      <c r="R16" s="542">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561" t="s">
        <v>60</v>
      </c>
      <c r="T16" s="561" t="s">
        <v>73</v>
      </c>
      <c r="U16" s="562">
        <f>+MAX(N16,P16,R16)</f>
        <v>0.4</v>
      </c>
      <c r="V16" s="563" t="str">
        <f>IF(L16&lt;=20%,"Muy baja",IF(L16&lt;=40%,"Baja",IF(L16&lt;=60%,"Media",IF(L16&lt;=80%,"Alta",IF(L16&lt;=100%,"Muy alta",IF(L16&gt;=100%,"Muy alta",""))))))</f>
        <v>Media</v>
      </c>
      <c r="W16" s="564">
        <f>+IFERROR(VLOOKUP(V16,[3]Fórmula!$F$1:$G$6,2,FALSE),"")</f>
        <v>0.6</v>
      </c>
      <c r="X16" s="565" t="s">
        <v>56</v>
      </c>
      <c r="Y16" s="564">
        <f>+IFERROR(VLOOKUP(X16,[3]Fórmula!$H$1:$I$6,2,FALSE),"")</f>
        <v>0.6</v>
      </c>
      <c r="Z16" s="565" t="str">
        <f>+IFERROR(VLOOKUP(V16&amp;X16,[3]Fórmula!$C$2:$D$26,2,FALSE),"")</f>
        <v>Moderado</v>
      </c>
      <c r="AA16" s="566">
        <f>IF(Z16="Bajo",25%,IF(Z16="Moderado",50%,IF(Z16="Alto",75%,IF(Z16="Extremo",100%,""))))</f>
        <v>0.5</v>
      </c>
      <c r="AB16" s="567"/>
      <c r="AC16" s="557" t="s">
        <v>1224</v>
      </c>
      <c r="AD16" s="40" t="s">
        <v>57</v>
      </c>
      <c r="AE16" s="543">
        <f t="shared" si="5"/>
        <v>0.25</v>
      </c>
      <c r="AF16" s="40" t="s">
        <v>214</v>
      </c>
      <c r="AG16" s="543">
        <f t="shared" si="3"/>
        <v>0.15</v>
      </c>
      <c r="AH16" s="543">
        <f t="shared" si="4"/>
        <v>0.4</v>
      </c>
      <c r="AI16" s="40" t="s">
        <v>215</v>
      </c>
      <c r="AJ16" s="40" t="s">
        <v>24</v>
      </c>
      <c r="AK16" s="40" t="s">
        <v>1225</v>
      </c>
      <c r="AL16" s="29">
        <f>+AA16*AH16</f>
        <v>0.2</v>
      </c>
      <c r="AM16" s="568">
        <f>+AA16-AL16</f>
        <v>0.3</v>
      </c>
      <c r="AN16" s="569" t="str">
        <f>IF(AM16&lt;=25%,"Bajo",IF(AM16&lt;=50%,"Moderado",IF(AM16&lt;=75%,"Alto",IF(AM16&gt;75%,"Extremo",""))))</f>
        <v>Moderado</v>
      </c>
      <c r="AO16" s="570" t="s">
        <v>59</v>
      </c>
      <c r="AP16" s="181"/>
      <c r="AQ16" s="46"/>
      <c r="AR16" s="572"/>
    </row>
    <row r="17" spans="1:47" s="1" customFormat="1" ht="290.25" customHeight="1">
      <c r="A17" s="591" t="s">
        <v>216</v>
      </c>
      <c r="B17" s="346" t="s">
        <v>29</v>
      </c>
      <c r="C17" s="346" t="s">
        <v>92</v>
      </c>
      <c r="D17" s="346" t="s">
        <v>79</v>
      </c>
      <c r="E17" s="346" t="s">
        <v>36</v>
      </c>
      <c r="F17" s="348" t="s">
        <v>1252</v>
      </c>
      <c r="G17" s="346" t="s">
        <v>1214</v>
      </c>
      <c r="H17" s="592" t="s">
        <v>824</v>
      </c>
      <c r="I17" s="348" t="s">
        <v>825</v>
      </c>
      <c r="J17" s="346" t="s">
        <v>66</v>
      </c>
      <c r="K17" s="346">
        <v>1</v>
      </c>
      <c r="L17" s="587">
        <f>IF(J17="Diaria",+(K17/360),IF(J17="Mensual",+(K17/12),IF(J17="Bimestral",+(K17/6),IF(J17="Trimestral",+(K17/4),IF(J17="Semestral",+(K17/2),IF(J17="Anual",+(K17/1),""))))))</f>
        <v>8.3333333333333329E-2</v>
      </c>
      <c r="M17" s="346" t="s">
        <v>73</v>
      </c>
      <c r="N17" s="346">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346" t="s">
        <v>31</v>
      </c>
      <c r="P17" s="346">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346" t="s">
        <v>73</v>
      </c>
      <c r="R17" s="346">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86" t="s">
        <v>60</v>
      </c>
      <c r="T17" s="586" t="s">
        <v>45</v>
      </c>
      <c r="U17" s="586">
        <f>+MAX(N17,P17,R17)</f>
        <v>0.2</v>
      </c>
      <c r="V17" s="588" t="str">
        <f>IF(L17&lt;=20%,"Muy baja",IF(L17&lt;=40%,"Baja",IF(L17&lt;=60%,"Media",IF(L17&lt;=80%,"Alta",IF(L17&lt;=100%,"Muy alta",IF(L17&gt;=100%,"Muy alta",""))))))</f>
        <v>Muy baja</v>
      </c>
      <c r="W17" s="590">
        <f>+IFERROR(VLOOKUP(V17,Fórmula!$F$1:$G$6,2,FALSE),"")</f>
        <v>0.2</v>
      </c>
      <c r="X17" s="588" t="str">
        <f>IF(U17=20%,"Leve",IF(U17=40%,"Menor",IF(U17=60%,"Moderado",IF(U17=80%,"Mayor",IF(U17=100%,"Catastrófico","")))))</f>
        <v>Leve</v>
      </c>
      <c r="Y17" s="590">
        <f>+IFERROR(VLOOKUP(X17,Fórmula!$H$1:$I$6,2,FALSE),"")</f>
        <v>0.2</v>
      </c>
      <c r="Z17" s="350" t="str">
        <f>+IFERROR(VLOOKUP(V17&amp;X17,Fórmula!$C$2:$D$26,2,FALSE),"")</f>
        <v>Bajo</v>
      </c>
      <c r="AA17" s="594">
        <f>IF(Z17="Bajo",25%,IF(Z17="Moderado",50%,IF(Z17="Alto",75%,IF(Z17="Extremo",100%,""))))</f>
        <v>0.25</v>
      </c>
      <c r="AB17" s="593" t="s">
        <v>826</v>
      </c>
      <c r="AC17" s="400" t="s">
        <v>1254</v>
      </c>
      <c r="AD17" s="71" t="s">
        <v>57</v>
      </c>
      <c r="AE17" s="72">
        <f>IF(AD17="Preventivo",25%,IF(AD17="Detectivo",15%,IF(AD17="Correctivo",10%,"")))</f>
        <v>0.25</v>
      </c>
      <c r="AF17" s="348" t="s">
        <v>729</v>
      </c>
      <c r="AG17" s="72">
        <f>IF(AF17="Manual",15%,IF(AF17="Automático",25%,""))</f>
        <v>0.25</v>
      </c>
      <c r="AH17" s="72">
        <f>+AG17+AE17</f>
        <v>0.5</v>
      </c>
      <c r="AI17" s="40" t="s">
        <v>215</v>
      </c>
      <c r="AJ17" s="346" t="s">
        <v>24</v>
      </c>
      <c r="AK17" s="348" t="s">
        <v>827</v>
      </c>
      <c r="AL17" s="73" t="e">
        <f>+AA17-AK17</f>
        <v>#VALUE!</v>
      </c>
      <c r="AM17" s="350" t="e">
        <f>+IF(C17="Corrupción","Moderado",IF(#REF!&lt;=25%,"Bajo",IF(#REF!&lt;=50%,"Moderado",IF(#REF!&lt;=75%,"Alto",IF(#REF!&gt;75%,"Extremo","")))))</f>
        <v>#REF!</v>
      </c>
      <c r="AN17" s="382" t="s">
        <v>168</v>
      </c>
      <c r="AO17" s="589" t="s">
        <v>59</v>
      </c>
      <c r="AP17" s="93"/>
      <c r="AQ17" s="291"/>
      <c r="AR17" s="36"/>
      <c r="AS17" s="36"/>
      <c r="AT17" s="294"/>
      <c r="AU17" s="34"/>
    </row>
  </sheetData>
  <sheetProtection formatCells="0" formatColumns="0" formatRows="0"/>
  <mergeCells count="74">
    <mergeCell ref="G4:H4"/>
    <mergeCell ref="AJ4:AK4"/>
    <mergeCell ref="AR3:AR4"/>
    <mergeCell ref="T9:T10"/>
    <mergeCell ref="AH3:AH4"/>
    <mergeCell ref="AI3:AK3"/>
    <mergeCell ref="AL3:AN4"/>
    <mergeCell ref="AO3:AO4"/>
    <mergeCell ref="AP3:AQ4"/>
    <mergeCell ref="Y9:Y10"/>
    <mergeCell ref="AO9:AO10"/>
    <mergeCell ref="X9:X10"/>
    <mergeCell ref="Z9:Z10"/>
    <mergeCell ref="AB9:AB10"/>
    <mergeCell ref="AA9:AA10"/>
    <mergeCell ref="AN9:AN10"/>
    <mergeCell ref="M9:M10"/>
    <mergeCell ref="O9:O10"/>
    <mergeCell ref="Q9:Q10"/>
    <mergeCell ref="R9:R10"/>
    <mergeCell ref="S9:S10"/>
    <mergeCell ref="M11:M12"/>
    <mergeCell ref="W9:W10"/>
    <mergeCell ref="C9:C10"/>
    <mergeCell ref="A9:A10"/>
    <mergeCell ref="B9:B10"/>
    <mergeCell ref="E9:E10"/>
    <mergeCell ref="D9:D10"/>
    <mergeCell ref="H9:H10"/>
    <mergeCell ref="J9:J10"/>
    <mergeCell ref="K9:K10"/>
    <mergeCell ref="F9:F10"/>
    <mergeCell ref="I9:I10"/>
    <mergeCell ref="G9:G10"/>
    <mergeCell ref="V9:V10"/>
    <mergeCell ref="U9:U10"/>
    <mergeCell ref="L9:L10"/>
    <mergeCell ref="Y11:Y12"/>
    <mergeCell ref="AA11:AA12"/>
    <mergeCell ref="AB11:AB12"/>
    <mergeCell ref="A11:A12"/>
    <mergeCell ref="B11:B12"/>
    <mergeCell ref="C11:C12"/>
    <mergeCell ref="D11:D12"/>
    <mergeCell ref="E11:E12"/>
    <mergeCell ref="F11:F12"/>
    <mergeCell ref="R11:R12"/>
    <mergeCell ref="G11:G12"/>
    <mergeCell ref="H11:H12"/>
    <mergeCell ref="I11:I12"/>
    <mergeCell ref="J11:J12"/>
    <mergeCell ref="K11:K12"/>
    <mergeCell ref="L11:L12"/>
    <mergeCell ref="T11:T12"/>
    <mergeCell ref="U11:U12"/>
    <mergeCell ref="V11:V12"/>
    <mergeCell ref="W11:W12"/>
    <mergeCell ref="X11:X12"/>
    <mergeCell ref="AN11:AN12"/>
    <mergeCell ref="AO11:AO12"/>
    <mergeCell ref="A1:AR1"/>
    <mergeCell ref="A2:T3"/>
    <mergeCell ref="U2:AB3"/>
    <mergeCell ref="AC2:AK2"/>
    <mergeCell ref="AM2:AO2"/>
    <mergeCell ref="AP2:AR2"/>
    <mergeCell ref="AC3:AC4"/>
    <mergeCell ref="AD3:AG3"/>
    <mergeCell ref="N11:N12"/>
    <mergeCell ref="O11:O12"/>
    <mergeCell ref="P11:P12"/>
    <mergeCell ref="Q11:Q12"/>
    <mergeCell ref="Z11:Z12"/>
    <mergeCell ref="S11:S12"/>
  </mergeCells>
  <conditionalFormatting sqref="AI5:AI8 AI9:AM12">
    <cfRule type="containsText" dxfId="830" priority="62" operator="containsText" text="MEDIA">
      <formula>NOT(ISERROR(SEARCH("MEDIA",AI5)))</formula>
    </cfRule>
  </conditionalFormatting>
  <conditionalFormatting sqref="AI5:AI8">
    <cfRule type="containsText" dxfId="829" priority="70" operator="containsText" text="ALTA">
      <formula>NOT(ISERROR(SEARCH("ALTA",AI5)))</formula>
    </cfRule>
  </conditionalFormatting>
  <conditionalFormatting sqref="AI13:AJ13">
    <cfRule type="containsText" dxfId="828" priority="49" operator="containsText" text="MEDIA">
      <formula>NOT(ISERROR(SEARCH("MEDIA",AI13)))</formula>
    </cfRule>
    <cfRule type="containsText" dxfId="827" priority="50" operator="containsText" text="ALTA">
      <formula>NOT(ISERROR(SEARCH("ALTA",AI13)))</formula>
    </cfRule>
    <cfRule type="containsText" dxfId="826" priority="48" operator="containsText" text="BAJA">
      <formula>NOT(ISERROR(SEARCH("BAJA",AI13)))</formula>
    </cfRule>
  </conditionalFormatting>
  <conditionalFormatting sqref="AI9:AM12 AI5:AI8">
    <cfRule type="containsText" dxfId="825" priority="61" operator="containsText" text="BAJA">
      <formula>NOT(ISERROR(SEARCH("BAJA",AI5)))</formula>
    </cfRule>
  </conditionalFormatting>
  <conditionalFormatting sqref="AI9:AM12">
    <cfRule type="containsText" dxfId="824" priority="69" operator="containsText" text="ALTA">
      <formula>NOT(ISERROR(SEARCH("ALTA",AI9)))</formula>
    </cfRule>
  </conditionalFormatting>
  <conditionalFormatting sqref="AK6:AK8">
    <cfRule type="containsText" dxfId="823" priority="71" operator="containsText" text="BAJA">
      <formula>NOT(ISERROR(SEARCH("BAJA",AK6)))</formula>
    </cfRule>
    <cfRule type="containsText" dxfId="822" priority="73" operator="containsText" text="ALTA">
      <formula>NOT(ISERROR(SEARCH("ALTA",AK6)))</formula>
    </cfRule>
    <cfRule type="containsText" dxfId="821" priority="72" operator="containsText" text="MEDIA">
      <formula>NOT(ISERROR(SEARCH("MEDIA",AK6)))</formula>
    </cfRule>
  </conditionalFormatting>
  <conditionalFormatting sqref="AL17">
    <cfRule type="cellIs" dxfId="820" priority="1" operator="greaterThan">
      <formula>75%</formula>
    </cfRule>
    <cfRule type="cellIs" dxfId="819" priority="2" operator="between">
      <formula>51%</formula>
      <formula>75%</formula>
    </cfRule>
    <cfRule type="cellIs" dxfId="818" priority="3" operator="between">
      <formula>26%</formula>
      <formula>50%</formula>
    </cfRule>
    <cfRule type="cellIs" dxfId="817" priority="4" operator="between">
      <formula>0%</formula>
      <formula>25%</formula>
    </cfRule>
    <cfRule type="containsText" dxfId="816" priority="5" operator="containsText" text="BAJA">
      <formula>NOT(ISERROR(SEARCH("BAJA",AL17)))</formula>
    </cfRule>
    <cfRule type="containsText" dxfId="815" priority="6" operator="containsText" text="MEDIA">
      <formula>NOT(ISERROR(SEARCH("MEDIA",AL17)))</formula>
    </cfRule>
    <cfRule type="containsText" dxfId="814" priority="7" operator="containsText" text="ALTA">
      <formula>NOT(ISERROR(SEARCH("ALTA",AL17)))</formula>
    </cfRule>
  </conditionalFormatting>
  <conditionalFormatting sqref="AL5:AM6">
    <cfRule type="cellIs" dxfId="813" priority="84" operator="greaterThan">
      <formula>75%</formula>
    </cfRule>
    <cfRule type="containsText" dxfId="812" priority="90" operator="containsText" text="ALTA">
      <formula>NOT(ISERROR(SEARCH("ALTA",AL5)))</formula>
    </cfRule>
    <cfRule type="cellIs" dxfId="811" priority="85" operator="between">
      <formula>51%</formula>
      <formula>75%</formula>
    </cfRule>
    <cfRule type="cellIs" dxfId="810" priority="86" operator="between">
      <formula>26%</formula>
      <formula>50%</formula>
    </cfRule>
    <cfRule type="cellIs" dxfId="809" priority="87" operator="between">
      <formula>0%</formula>
      <formula>25%</formula>
    </cfRule>
    <cfRule type="containsText" dxfId="808" priority="88" operator="containsText" text="BAJA">
      <formula>NOT(ISERROR(SEARCH("BAJA",AL5)))</formula>
    </cfRule>
    <cfRule type="containsText" dxfId="807" priority="89" operator="containsText" text="MEDIA">
      <formula>NOT(ISERROR(SEARCH("MEDIA",AL5)))</formula>
    </cfRule>
  </conditionalFormatting>
  <conditionalFormatting sqref="AL7:AM7">
    <cfRule type="containsText" dxfId="806" priority="82" operator="containsText" text="MEDIA">
      <formula>NOT(ISERROR(SEARCH("MEDIA",AL7)))</formula>
    </cfRule>
    <cfRule type="containsText" dxfId="805" priority="81" operator="containsText" text="BAJA">
      <formula>NOT(ISERROR(SEARCH("BAJA",AL7)))</formula>
    </cfRule>
    <cfRule type="containsText" dxfId="804" priority="83" operator="containsText" text="ALTA">
      <formula>NOT(ISERROR(SEARCH("ALTA",AL7)))</formula>
    </cfRule>
  </conditionalFormatting>
  <conditionalFormatting sqref="AL8:AM8">
    <cfRule type="containsText" dxfId="803" priority="76" operator="containsText" text="ALTA">
      <formula>NOT(ISERROR(SEARCH("ALTA",AL8)))</formula>
    </cfRule>
    <cfRule type="containsText" dxfId="802" priority="75" operator="containsText" text="MEDIA">
      <formula>NOT(ISERROR(SEARCH("MEDIA",AL8)))</formula>
    </cfRule>
    <cfRule type="containsText" dxfId="801" priority="74" operator="containsText" text="BAJA">
      <formula>NOT(ISERROR(SEARCH("BAJA",AL8)))</formula>
    </cfRule>
  </conditionalFormatting>
  <conditionalFormatting sqref="AL8:AM12">
    <cfRule type="cellIs" dxfId="800" priority="41" operator="between">
      <formula>0%</formula>
      <formula>25%</formula>
    </cfRule>
    <cfRule type="cellIs" dxfId="799" priority="40" operator="between">
      <formula>26%</formula>
      <formula>50%</formula>
    </cfRule>
    <cfRule type="cellIs" dxfId="798" priority="39" operator="between">
      <formula>51%</formula>
      <formula>75%</formula>
    </cfRule>
    <cfRule type="cellIs" dxfId="797" priority="38" operator="greaterThan">
      <formula>75%</formula>
    </cfRule>
  </conditionalFormatting>
  <conditionalFormatting sqref="AL14:AM16 AI14:AI17">
    <cfRule type="containsText" dxfId="796" priority="8" operator="containsText" text="BAJA">
      <formula>NOT(ISERROR(SEARCH("BAJA",AI14)))</formula>
    </cfRule>
    <cfRule type="containsText" dxfId="795" priority="9" operator="containsText" text="MEDIA">
      <formula>NOT(ISERROR(SEARCH("MEDIA",AI14)))</formula>
    </cfRule>
    <cfRule type="containsText" dxfId="794" priority="10" operator="containsText" text="ALTA">
      <formula>NOT(ISERROR(SEARCH("ALTA",AI14)))</formula>
    </cfRule>
  </conditionalFormatting>
  <conditionalFormatting sqref="AL16:AM16">
    <cfRule type="cellIs" dxfId="793" priority="11" operator="greaterThan">
      <formula>75%</formula>
    </cfRule>
    <cfRule type="cellIs" dxfId="792" priority="12" operator="between">
      <formula>51%</formula>
      <formula>75%</formula>
    </cfRule>
    <cfRule type="cellIs" dxfId="791" priority="13" operator="between">
      <formula>26%</formula>
      <formula>50%</formula>
    </cfRule>
    <cfRule type="cellIs" dxfId="790" priority="14" operator="between">
      <formula>0%</formula>
      <formula>25%</formula>
    </cfRule>
  </conditionalFormatting>
  <conditionalFormatting sqref="AM7">
    <cfRule type="cellIs" dxfId="789" priority="80" operator="between">
      <formula>0%</formula>
      <formula>25%</formula>
    </cfRule>
    <cfRule type="cellIs" dxfId="788" priority="78" operator="between">
      <formula>51%</formula>
      <formula>75%</formula>
    </cfRule>
    <cfRule type="cellIs" dxfId="787" priority="77" operator="greaterThan">
      <formula>75%</formula>
    </cfRule>
    <cfRule type="cellIs" dxfId="786" priority="79" operator="between">
      <formula>26%</formula>
      <formula>50%</formula>
    </cfRule>
  </conditionalFormatting>
  <conditionalFormatting sqref="AM13">
    <cfRule type="containsText" dxfId="785" priority="34" operator="containsText" text="ALTA">
      <formula>NOT(ISERROR(SEARCH("ALTA",AM13)))</formula>
    </cfRule>
    <cfRule type="containsText" dxfId="784" priority="33" operator="containsText" text="MEDIA">
      <formula>NOT(ISERROR(SEARCH("MEDIA",AM13)))</formula>
    </cfRule>
    <cfRule type="containsText" dxfId="783" priority="32" operator="containsText" text="BAJA">
      <formula>NOT(ISERROR(SEARCH("BAJA",AM13)))</formula>
    </cfRule>
  </conditionalFormatting>
  <conditionalFormatting sqref="AM13:AM15">
    <cfRule type="cellIs" dxfId="782" priority="23" operator="between">
      <formula>26%</formula>
      <formula>50%</formula>
    </cfRule>
    <cfRule type="cellIs" dxfId="781" priority="22" operator="between">
      <formula>51%</formula>
      <formula>75%</formula>
    </cfRule>
    <cfRule type="cellIs" dxfId="780" priority="21" operator="greaterThan">
      <formula>75%</formula>
    </cfRule>
    <cfRule type="cellIs" dxfId="779" priority="24" operator="between">
      <formula>0%</formula>
      <formula>25%</formula>
    </cfRule>
  </conditionalFormatting>
  <dataValidations count="17">
    <dataValidation type="list" allowBlank="1" showInputMessage="1" showErrorMessage="1" sqref="A11 A5:A9 A13:A17">
      <formula1>"SI,NO"</formula1>
    </dataValidation>
    <dataValidation type="list" allowBlank="1" showInputMessage="1" showErrorMessage="1" sqref="AD14:AD15">
      <formula1>INDIRECT("CONT[CONTROL]")</formula1>
    </dataValidation>
    <dataValidation type="list" allowBlank="1" showInputMessage="1" showErrorMessage="1" sqref="AI14:AI15">
      <formula1>INDIRECT("CONF[CONFIABLE]")</formula1>
    </dataValidation>
    <dataValidation type="list" allowBlank="1" showInputMessage="1" showErrorMessage="1" sqref="AF14:AF15">
      <formula1>INDIRECT("IMPL[IMPLEMENTACION]")</formula1>
    </dataValidation>
    <dataValidation type="list" allowBlank="1" showInputMessage="1" showErrorMessage="1" sqref="T14:T15">
      <formula1>INDIRECT("CRIT[CRITERIO]")</formula1>
    </dataValidation>
    <dataValidation type="list" allowBlank="1" showInputMessage="1" showErrorMessage="1" sqref="S14:S15">
      <formula1>INDIRECT("ACTI[ACTIVO]")</formula1>
    </dataValidation>
    <dataValidation type="list" allowBlank="1" showInputMessage="1" showErrorMessage="1" sqref="Q14:Q15">
      <formula1>INDIRECT("OPER[OPER]")</formula1>
    </dataValidation>
    <dataValidation type="list" allowBlank="1" showInputMessage="1" showErrorMessage="1" sqref="O14:O15">
      <formula1>INDIRECT("REPU[REPUT]")</formula1>
    </dataValidation>
    <dataValidation type="list" allowBlank="1" showInputMessage="1" showErrorMessage="1" sqref="M14:M15">
      <formula1>INDIRECT("ECON[ECONO]")</formula1>
    </dataValidation>
    <dataValidation type="list" allowBlank="1" showInputMessage="1" showErrorMessage="1" sqref="J14:J15">
      <formula1>INDIRECT("PERI[PERIODICIDAD]")</formula1>
    </dataValidation>
    <dataValidation type="list" allowBlank="1" showInputMessage="1" showErrorMessage="1" sqref="E14:E15">
      <formula1>INDIRECT("CLAS[CLASIFICACION]")</formula1>
    </dataValidation>
    <dataValidation type="list" allowBlank="1" showInputMessage="1" showErrorMessage="1" sqref="D14:D15">
      <formula1>INDIRECT("FACT[FACTOR]")</formula1>
    </dataValidation>
    <dataValidation type="list" allowBlank="1" showInputMessage="1" showErrorMessage="1" sqref="B14:B15">
      <formula1>INDIRECT("PROC[PROCESOS]")</formula1>
    </dataValidation>
    <dataValidation type="list" allowBlank="1" showInputMessage="1" showErrorMessage="1" sqref="AJ14:AJ15">
      <formula1>INDIRECT("DOCU[DOCUMENTADO]")</formula1>
    </dataValidation>
    <dataValidation type="list" allowBlank="1" showInputMessage="1" showErrorMessage="1" sqref="AO14:AO15">
      <formula1>INDIRECT("TRAT[TRATAMIENTO]")</formula1>
    </dataValidation>
    <dataValidation type="list" allowBlank="1" showInputMessage="1" showErrorMessage="1" sqref="AI5:AI13 AI16:AI17">
      <formula1>"Confiable,No confiable"</formula1>
    </dataValidation>
    <dataValidation type="list" allowBlank="1" showInputMessage="1" showErrorMessage="1" sqref="AF5:AF13 AF16:AF17">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Listas!$K$2:$K$6</xm:f>
          </x14:formula1>
          <xm:sqref>S13</xm:sqref>
        </x14:dataValidation>
        <x14:dataValidation type="list" allowBlank="1" showInputMessage="1" showErrorMessage="1">
          <x14:formula1>
            <xm:f>Listas!$G$2:$G$13</xm:f>
          </x14:formula1>
          <xm:sqref>C14:C15</xm:sqref>
        </x14:dataValidation>
        <x14:dataValidation type="list" allowBlank="1" showInputMessage="1" showErrorMessage="1">
          <x14:formula1>
            <xm:f>Listas!$N$2:$N$7</xm:f>
          </x14:formula1>
          <xm:sqref>M13 M17</xm:sqref>
        </x14:dataValidation>
        <x14:dataValidation type="list" allowBlank="1" showInputMessage="1" showErrorMessage="1">
          <x14:formula1>
            <xm:f>Listas!$O$2:$O$7</xm:f>
          </x14:formula1>
          <xm:sqref>O13 O17</xm:sqref>
        </x14:dataValidation>
        <x14:dataValidation type="list" allowBlank="1" showInputMessage="1" showErrorMessage="1">
          <x14:formula1>
            <xm:f>Listas!$P$2:$P$7</xm:f>
          </x14:formula1>
          <xm:sqref>Q13 Q17</xm:sqref>
        </x14:dataValidation>
        <x14:dataValidation type="list" allowBlank="1" showInputMessage="1" showErrorMessage="1">
          <x14:formula1>
            <xm:f>Listas!$Q$2:$Q$8</xm:f>
          </x14:formula1>
          <xm:sqref>J13 J17</xm:sqref>
        </x14:dataValidation>
        <x14:dataValidation type="list" allowBlank="1" showInputMessage="1" showErrorMessage="1">
          <x14:formula1>
            <xm:f>Listas!$F$2:$F$4</xm:f>
          </x14:formula1>
          <xm:sqref>AD13 AD17</xm:sqref>
        </x14:dataValidation>
        <x14:dataValidation type="list" allowBlank="1" showInputMessage="1" showErrorMessage="1">
          <x14:formula1>
            <xm:f>Listas!$C$2:$C$8</xm:f>
          </x14:formula1>
          <xm:sqref>E13 E17</xm:sqref>
        </x14:dataValidation>
        <x14:dataValidation type="list" allowBlank="1" showInputMessage="1" showErrorMessage="1">
          <x14:formula1>
            <xm:f>Listas!$H$2:$H$3</xm:f>
          </x14:formula1>
          <xm:sqref>AJ13 AJ17</xm:sqref>
        </x14:dataValidation>
        <x14:dataValidation type="list" allowBlank="1" showInputMessage="1" showErrorMessage="1">
          <x14:formula1>
            <xm:f>Listas!$B$2:$B$7</xm:f>
          </x14:formula1>
          <xm:sqref>D13 D17</xm:sqref>
        </x14:dataValidation>
        <x14:dataValidation type="list" allowBlank="1" showInputMessage="1" showErrorMessage="1">
          <x14:formula1>
            <xm:f>Listas!$G$2:$G$11</xm:f>
          </x14:formula1>
          <xm:sqref>C13 C17</xm:sqref>
        </x14:dataValidation>
        <x14:dataValidation type="list" allowBlank="1" showInputMessage="1" showErrorMessage="1">
          <x14:formula1>
            <xm:f>Listas!$L$2:$L$5</xm:f>
          </x14:formula1>
          <xm:sqref>T13 T17</xm:sqref>
        </x14:dataValidation>
        <x14:dataValidation type="list" allowBlank="1" showInputMessage="1" showErrorMessage="1">
          <x14:formula1>
            <xm:f>Listas!$M$2:$M$15</xm:f>
          </x14:formula1>
          <xm:sqref>B13 B17</xm:sqref>
        </x14:dataValidation>
        <x14:dataValidation type="list" allowBlank="1" showInputMessage="1" showErrorMessage="1">
          <x14:formula1>
            <xm:f>Listas!$K$2:$K$5</xm:f>
          </x14:formula1>
          <xm:sqref>S17</xm:sqref>
        </x14:dataValidation>
        <x14:dataValidation type="list" allowBlank="1" showInputMessage="1" showErrorMessage="1">
          <x14:formula1>
            <xm:f>Listas!$J$2:$J$6</xm:f>
          </x14:formula1>
          <xm:sqref>AO17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74FF96308005F47B50C050EE4B720A9" ma:contentTypeVersion="19" ma:contentTypeDescription="Crear nuevo documento." ma:contentTypeScope="" ma:versionID="cdcc644d0ea1f26d33bf3bd4bc4898ce">
  <xsd:schema xmlns:xsd="http://www.w3.org/2001/XMLSchema" xmlns:xs="http://www.w3.org/2001/XMLSchema" xmlns:p="http://schemas.microsoft.com/office/2006/metadata/properties" xmlns:ns3="2cb706de-9084-4f31-bf28-7955092ea670" xmlns:ns4="5582fd06-a5da-4c9b-8512-be67545367f6" targetNamespace="http://schemas.microsoft.com/office/2006/metadata/properties" ma:root="true" ma:fieldsID="22ed7e4ff536c62665aa60f518dea9ad" ns3:_="" ns4:_="">
    <xsd:import namespace="2cb706de-9084-4f31-bf28-7955092ea670"/>
    <xsd:import namespace="5582fd06-a5da-4c9b-8512-be67545367f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earchProperties" minOccurs="0"/>
                <xsd:element ref="ns3:MediaServiceSystemTags"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b706de-9084-4f31-bf28-7955092ea6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82fd06-a5da-4c9b-8512-be67545367f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582fd06-a5da-4c9b-8512-be67545367f6">
      <UserInfo>
        <DisplayName>Joan Sebastian Bustos Trujillo</DisplayName>
        <AccountId>132</AccountId>
        <AccountType/>
      </UserInfo>
      <UserInfo>
        <DisplayName>Luis Alejandro  Ruiz Alonso</DisplayName>
        <AccountId>179</AccountId>
        <AccountType/>
      </UserInfo>
    </SharedWithUsers>
    <_activity xmlns="2cb706de-9084-4f31-bf28-7955092ea670" xsi:nil="true"/>
  </documentManagement>
</p:properties>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C9323F73-2635-4683-9499-1ACFF0E0B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b706de-9084-4f31-bf28-7955092ea670"/>
    <ds:schemaRef ds:uri="5582fd06-a5da-4c9b-8512-be67545367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3C419A-6AC4-4DB1-90CB-FCD3670B2D4A}">
  <ds:schemaRefs>
    <ds:schemaRef ds:uri="5582fd06-a5da-4c9b-8512-be67545367f6"/>
    <ds:schemaRef ds:uri="http://purl.org/dc/terms/"/>
    <ds:schemaRef ds:uri="2cb706de-9084-4f31-bf28-7955092ea670"/>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Listas</vt:lpstr>
      <vt:lpstr>Control de cambios</vt:lpstr>
      <vt:lpstr>Ayudas diligenciamiento</vt:lpstr>
      <vt:lpstr>Inventario</vt:lpstr>
      <vt:lpstr>Fórmula</vt:lpstr>
      <vt:lpstr>Riesgos de Corrupción</vt:lpstr>
      <vt:lpstr>Planeación y D Estratégico</vt:lpstr>
      <vt:lpstr>G. Comunicaciones</vt:lpstr>
      <vt:lpstr>Explotación JSA AP</vt:lpstr>
      <vt:lpstr>Explotación JSA DOPC</vt:lpstr>
      <vt:lpstr>Control, Ins y Fisca</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User</cp:lastModifiedBy>
  <cp:revision/>
  <dcterms:created xsi:type="dcterms:W3CDTF">2024-02-20T20:59:12Z</dcterms:created>
  <dcterms:modified xsi:type="dcterms:W3CDTF">2025-09-09T15:07:50Z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0x010100B74FF96308005F47B50C050EE4B720A9</vt:lpwstr>
  </property>
  <property fmtid="{D5CDD505-2E9C-101B-9397-08002B2CF9AE}" pid="3" name="MediaServiceImageTags">
    <vt:lpwstr/>
  </property>
</Properties>
</file>