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3\4. Enfoque hacia la prevención\Seguimiento Planes de mejora\2. Contraloría\IV Trimestre\2. Evidencia publicación\"/>
    </mc:Choice>
  </mc:AlternateContent>
  <bookViews>
    <workbookView xWindow="0" yWindow="0" windowWidth="24000" windowHeight="9630" tabRatio="437" activeTab="3"/>
  </bookViews>
  <sheets>
    <sheet name="Instructivo" sheetId="26" r:id="rId1"/>
    <sheet name="Resultados seguimiento" sheetId="27" state="hidden" r:id="rId2"/>
    <sheet name="Resultados S" sheetId="29" r:id="rId3"/>
    <sheet name="Seguimiento" sheetId="28"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3" hidden="1">Seguimiento!$A$3:$V$3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5" i="28" l="1"/>
  <c r="AR65" i="28"/>
  <c r="AS65" i="28" s="1"/>
  <c r="AW65" i="28" s="1"/>
  <c r="AN65" i="28"/>
  <c r="S65" i="28"/>
  <c r="Q65" i="28"/>
  <c r="R65" i="28" s="1"/>
  <c r="V65" i="28" s="1"/>
  <c r="AT64" i="28"/>
  <c r="AR64" i="28"/>
  <c r="AS64" i="28" s="1"/>
  <c r="AW64" i="28" s="1"/>
  <c r="AN64" i="28"/>
  <c r="V64" i="28"/>
  <c r="S64" i="28"/>
  <c r="R64" i="28"/>
  <c r="Q64" i="28"/>
  <c r="AT63" i="28"/>
  <c r="AR63" i="28"/>
  <c r="AS63" i="28" s="1"/>
  <c r="AW63" i="28" s="1"/>
  <c r="AN63" i="28"/>
  <c r="S63" i="28"/>
  <c r="R63" i="28"/>
  <c r="V63" i="28" s="1"/>
  <c r="Q63" i="28"/>
  <c r="AT62" i="28"/>
  <c r="AR62" i="28"/>
  <c r="AS62" i="28" s="1"/>
  <c r="AW62" i="28" s="1"/>
  <c r="AN62" i="28"/>
  <c r="S62" i="28"/>
  <c r="Q62" i="28"/>
  <c r="R62" i="28" s="1"/>
  <c r="V62" i="28" s="1"/>
  <c r="AT61" i="28"/>
  <c r="AS61" i="28"/>
  <c r="AW61" i="28" s="1"/>
  <c r="AR61" i="28"/>
  <c r="AN61" i="28"/>
  <c r="S61" i="28"/>
  <c r="Q61" i="28"/>
  <c r="R61" i="28" s="1"/>
  <c r="V61" i="28" s="1"/>
  <c r="AT60" i="28"/>
  <c r="AR60" i="28"/>
  <c r="AS60" i="28" s="1"/>
  <c r="AW60" i="28" s="1"/>
  <c r="AN60" i="28"/>
  <c r="S60" i="28"/>
  <c r="R60" i="28"/>
  <c r="V60" i="28" s="1"/>
  <c r="Q60" i="28"/>
  <c r="AT59" i="28"/>
  <c r="AR59" i="28"/>
  <c r="AS59" i="28" s="1"/>
  <c r="AW59" i="28" s="1"/>
  <c r="AN59" i="28"/>
  <c r="S59" i="28"/>
  <c r="Q59" i="28"/>
  <c r="R59" i="28" s="1"/>
  <c r="V59" i="28" s="1"/>
  <c r="AT58" i="28"/>
  <c r="AS58" i="28"/>
  <c r="AW58" i="28" s="1"/>
  <c r="AR58" i="28"/>
  <c r="AN58" i="28"/>
  <c r="S58" i="28"/>
  <c r="R58" i="28"/>
  <c r="V58" i="28" s="1"/>
  <c r="Q58" i="28"/>
  <c r="AT57" i="28"/>
  <c r="AR57" i="28"/>
  <c r="AS57" i="28" s="1"/>
  <c r="AW57" i="28" s="1"/>
  <c r="AN57" i="28"/>
  <c r="S57" i="28"/>
  <c r="Q57" i="28"/>
  <c r="R57" i="28" s="1"/>
  <c r="V57" i="28" s="1"/>
  <c r="AT56" i="28"/>
  <c r="AR56" i="28"/>
  <c r="AS56" i="28" s="1"/>
  <c r="AW56" i="28" s="1"/>
  <c r="AN56" i="28"/>
  <c r="V56" i="28"/>
  <c r="S56" i="28"/>
  <c r="R56" i="28"/>
  <c r="Q56" i="28"/>
  <c r="AT55" i="28"/>
  <c r="AS55" i="28"/>
  <c r="AW55" i="28" s="1"/>
  <c r="AR55" i="28"/>
  <c r="AN55" i="28"/>
  <c r="S55" i="28"/>
  <c r="R55" i="28"/>
  <c r="V55" i="28" s="1"/>
  <c r="Q55" i="28"/>
  <c r="AT54" i="28"/>
  <c r="AR54" i="28"/>
  <c r="AS54" i="28" s="1"/>
  <c r="AW54" i="28" s="1"/>
  <c r="AN54" i="28"/>
  <c r="S54" i="28"/>
  <c r="Q54" i="28"/>
  <c r="R54" i="28" s="1"/>
  <c r="V54" i="28" s="1"/>
  <c r="AT53" i="28"/>
  <c r="AR53" i="28"/>
  <c r="AS53" i="28" s="1"/>
  <c r="AW53" i="28" s="1"/>
  <c r="AN53" i="28"/>
  <c r="S53" i="28"/>
  <c r="Q53" i="28"/>
  <c r="R53" i="28" s="1"/>
  <c r="V53" i="28" s="1"/>
  <c r="AT52" i="28"/>
  <c r="AR52" i="28"/>
  <c r="AS52" i="28" s="1"/>
  <c r="AW52" i="28" s="1"/>
  <c r="AN52" i="28"/>
  <c r="S52" i="28"/>
  <c r="R52" i="28"/>
  <c r="V52" i="28" s="1"/>
  <c r="Q52" i="28"/>
  <c r="AT51" i="28"/>
  <c r="AR51" i="28"/>
  <c r="AS51" i="28" s="1"/>
  <c r="AW51" i="28" s="1"/>
  <c r="AN51" i="28"/>
  <c r="S51" i="28"/>
  <c r="Q51" i="28"/>
  <c r="R51" i="28" s="1"/>
  <c r="V51" i="28" s="1"/>
  <c r="AT50" i="28"/>
  <c r="AR50" i="28"/>
  <c r="AS50" i="28" s="1"/>
  <c r="AW50" i="28" s="1"/>
  <c r="AN50" i="28"/>
  <c r="S50" i="28"/>
  <c r="R50" i="28"/>
  <c r="V50" i="28" s="1"/>
  <c r="Q50" i="28"/>
  <c r="AT49" i="28"/>
  <c r="AR49" i="28"/>
  <c r="AS49" i="28" s="1"/>
  <c r="AW49" i="28" s="1"/>
  <c r="AN49" i="28"/>
  <c r="S49" i="28"/>
  <c r="Q49" i="28"/>
  <c r="R49" i="28" s="1"/>
  <c r="V49" i="28" s="1"/>
  <c r="AT48" i="28"/>
  <c r="AR48" i="28"/>
  <c r="AS48" i="28" s="1"/>
  <c r="AW48" i="28" s="1"/>
  <c r="AN48" i="28"/>
  <c r="V48" i="28"/>
  <c r="S48" i="28"/>
  <c r="R48" i="28"/>
  <c r="Q48" i="28"/>
  <c r="AT47" i="28"/>
  <c r="AS47" i="28"/>
  <c r="AW47" i="28" s="1"/>
  <c r="AR47" i="28"/>
  <c r="AN47" i="28"/>
  <c r="S47" i="28"/>
  <c r="R47" i="28"/>
  <c r="V47" i="28" s="1"/>
  <c r="Q47" i="28"/>
  <c r="AT46" i="28"/>
  <c r="AR46" i="28"/>
  <c r="AS46" i="28" s="1"/>
  <c r="AW46" i="28" s="1"/>
  <c r="AN46" i="28"/>
  <c r="V46" i="28"/>
  <c r="S46" i="28"/>
  <c r="R46" i="28"/>
  <c r="Q46" i="28"/>
  <c r="AT45" i="28"/>
  <c r="AS45" i="28"/>
  <c r="AW45" i="28" s="1"/>
  <c r="AR45" i="28"/>
  <c r="AN45" i="28"/>
  <c r="S45" i="28"/>
  <c r="Q45" i="28"/>
  <c r="R45" i="28" s="1"/>
  <c r="V45" i="28" s="1"/>
  <c r="AT44" i="28"/>
  <c r="AR44" i="28"/>
  <c r="AS44" i="28" s="1"/>
  <c r="AW44" i="28" s="1"/>
  <c r="AN44" i="28"/>
  <c r="S44" i="28"/>
  <c r="R44" i="28"/>
  <c r="V44" i="28" s="1"/>
  <c r="Q44" i="28"/>
  <c r="AT43" i="28"/>
  <c r="AS43" i="28"/>
  <c r="AW43" i="28" s="1"/>
  <c r="AR43" i="28"/>
  <c r="AN43" i="28"/>
  <c r="S43" i="28"/>
  <c r="Q43" i="28"/>
  <c r="R43" i="28" s="1"/>
  <c r="V43" i="28" s="1"/>
  <c r="AT42" i="28"/>
  <c r="AR42" i="28"/>
  <c r="AS42" i="28" s="1"/>
  <c r="AW42" i="28" s="1"/>
  <c r="AN42" i="28"/>
  <c r="S42" i="28"/>
  <c r="R42" i="28"/>
  <c r="V42" i="28" s="1"/>
  <c r="Q42" i="28"/>
  <c r="AT41" i="28"/>
  <c r="AR41" i="28"/>
  <c r="AS41" i="28" s="1"/>
  <c r="AW41" i="28" s="1"/>
  <c r="AN41" i="28"/>
  <c r="S41" i="28"/>
  <c r="Q41" i="28"/>
  <c r="R41" i="28" s="1"/>
  <c r="V41" i="28" s="1"/>
  <c r="AT40" i="28"/>
  <c r="AR40" i="28"/>
  <c r="AS40" i="28" s="1"/>
  <c r="AW40" i="28" s="1"/>
  <c r="AN40" i="28"/>
  <c r="V40" i="28"/>
  <c r="S40" i="28"/>
  <c r="R40" i="28"/>
  <c r="Q40" i="28"/>
  <c r="H12" i="29" l="1"/>
  <c r="F12" i="29"/>
  <c r="E12" i="29"/>
  <c r="D12" i="29"/>
  <c r="AI35" i="28" l="1"/>
  <c r="AJ35" i="28" s="1"/>
  <c r="AN35" i="28" l="1"/>
  <c r="AK35" i="28"/>
  <c r="AR36" i="28" l="1"/>
  <c r="AS36" i="28" s="1"/>
  <c r="AW36" i="28" s="1"/>
  <c r="AT36" i="28"/>
  <c r="AR37" i="28"/>
  <c r="AS37" i="28" s="1"/>
  <c r="AW37" i="28" s="1"/>
  <c r="AT37" i="28"/>
  <c r="AR38" i="28"/>
  <c r="AS38" i="28" s="1"/>
  <c r="AW38" i="28" s="1"/>
  <c r="AT38" i="28"/>
  <c r="AR39" i="28"/>
  <c r="AS39" i="28" s="1"/>
  <c r="AW39" i="28" s="1"/>
  <c r="AT39" i="28"/>
  <c r="G12" i="29" l="1"/>
  <c r="G13" i="29" l="1"/>
  <c r="F13" i="29"/>
  <c r="J12" i="29"/>
  <c r="J13" i="29" s="1"/>
  <c r="I12" i="29"/>
  <c r="I13" i="29" s="1"/>
  <c r="H13" i="29"/>
  <c r="K13" i="29"/>
  <c r="AR35" i="28"/>
  <c r="AS35" i="28" s="1"/>
  <c r="AW35" i="28" l="1"/>
  <c r="AT35" i="28"/>
  <c r="V28" i="28" l="1"/>
  <c r="V27" i="28"/>
  <c r="V25" i="28"/>
  <c r="R25" i="28"/>
  <c r="S25" i="28" s="1"/>
  <c r="R27" i="28"/>
  <c r="S27" i="28" s="1"/>
  <c r="R28" i="28"/>
  <c r="S28" i="28" s="1"/>
  <c r="Q31" i="28"/>
  <c r="V31" i="28" s="1"/>
  <c r="Q32" i="28"/>
  <c r="V32" i="28" s="1"/>
  <c r="Q33" i="28"/>
  <c r="R33" i="28" s="1"/>
  <c r="S33" i="28" s="1"/>
  <c r="O29" i="28"/>
  <c r="O30" i="28" s="1"/>
  <c r="I8" i="27"/>
  <c r="H8" i="27"/>
  <c r="G8" i="27"/>
  <c r="F8" i="27"/>
  <c r="E8" i="27"/>
  <c r="K9" i="27" s="1"/>
  <c r="D8" i="27"/>
  <c r="V26" i="28"/>
  <c r="Q29" i="28"/>
  <c r="V29" i="28" s="1"/>
  <c r="Q30" i="28"/>
  <c r="Q34" i="28"/>
  <c r="V34" i="28" s="1"/>
  <c r="R32" i="28" l="1"/>
  <c r="S32" i="28" s="1"/>
  <c r="R31" i="28"/>
  <c r="S31" i="28" s="1"/>
  <c r="R30" i="28"/>
  <c r="S30" i="28" s="1"/>
  <c r="V30" i="28"/>
  <c r="F9" i="27"/>
  <c r="G9" i="27"/>
  <c r="H9" i="27"/>
  <c r="I9" i="27"/>
  <c r="R34" i="28"/>
  <c r="S34" i="28" s="1"/>
  <c r="V33" i="28"/>
  <c r="R29" i="28"/>
  <c r="S29" i="28" s="1"/>
  <c r="R26" i="28"/>
  <c r="S26" i="28" s="1"/>
  <c r="J9"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sharedStrings.xml><?xml version="1.0" encoding="utf-8"?>
<sst xmlns="http://schemas.openxmlformats.org/spreadsheetml/2006/main" count="1602" uniqueCount="566">
  <si>
    <t>SEGUIMIENTO PLANES DE MEJORAMIENTO LOTERÍA DE BOGOTÁ</t>
  </si>
  <si>
    <t xml:space="preserve">Orientaciones Generales: </t>
  </si>
  <si>
    <t xml:space="preserve">El archivo contiene las siguiente hojas: </t>
  </si>
  <si>
    <t>Hoja "Resultados seguimiento", la cual refleja el estado de los planes de mejoramiento de la entidad en cada seguimiento trimestral.</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</si>
  <si>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</si>
  <si>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</si>
  <si>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</si>
  <si>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</si>
  <si>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</si>
  <si>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</si>
  <si>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</si>
  <si>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</si>
  <si>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Número único del Hallazgo</t>
  </si>
  <si>
    <t>Numero consecutivo único dado por la Contraloría de Bogotá.</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</si>
  <si>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</si>
  <si>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</si>
  <si>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</si>
  <si>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</si>
  <si>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</si>
  <si>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</si>
  <si>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</si>
  <si>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</si>
  <si>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</si>
  <si>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</si>
  <si>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</si>
  <si>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</si>
  <si>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</si>
  <si>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</si>
  <si>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</si>
  <si>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</si>
  <si>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</si>
  <si>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</si>
  <si>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</si>
  <si>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</si>
  <si>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</si>
  <si>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</si>
  <si>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</si>
  <si>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</si>
  <si>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</si>
  <si>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</si>
  <si>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</si>
  <si>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Resultado del indicador</t>
  </si>
  <si>
    <t>Avance en ejecución de la meta</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</si>
  <si>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</si>
  <si>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</si>
  <si>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</si>
  <si>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</si>
  <si>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</si>
  <si>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</si>
  <si>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</si>
  <si>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 xml:space="preserve">CUMPLIDA: </t>
    </r>
    <r>
      <rPr>
        <sz val="11"/>
        <color theme="1"/>
        <rFont val="Arial Narrow"/>
        <family val="2"/>
      </rPr>
      <t xml:space="preserve">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</si>
  <si>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</si>
  <si>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</si>
  <si>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</si>
  <si>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</si>
  <si>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</si>
  <si>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</si>
  <si>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TABLA RESUMEN ESTADO PLANES DE MEJORAMIENTO CONTRALORÍA DE BOGOTÁ</t>
  </si>
  <si>
    <t>AUDITORÍA</t>
  </si>
  <si>
    <t>N° HALLAZGOS / OBSERVACIONES</t>
  </si>
  <si>
    <t>N° ACCIONES</t>
  </si>
  <si>
    <t xml:space="preserve">CERRADAS POR ENTE DE CONTROL </t>
  </si>
  <si>
    <t>PENDIENTE VALIDACIÓN POR ENTE DE CONTROL</t>
  </si>
  <si>
    <t>EN EJECUCIÓN</t>
  </si>
  <si>
    <t>EN EJECUCIÓN SIN REPORTE DE AVANCE</t>
  </si>
  <si>
    <t>INCUMPLIDAS</t>
  </si>
  <si>
    <t>EN EJECUCIÓN TERMINO VENCIDO</t>
  </si>
  <si>
    <t>Auditoría de Regularidad, Vigencia 2020- PAD 2021 (76)**</t>
  </si>
  <si>
    <t>Auditoría de Regularidad, vigencia 2021-PAD 2022 (76)</t>
  </si>
  <si>
    <t>TOTAL</t>
  </si>
  <si>
    <t xml:space="preserve">** En el seguimiento con corte a IV trimestre 2022, se realizó seguimiento a las 2 acciones de mejoramiento de la Auditoría de Regularidad-COD 76, vigencia 2020-PAD 2021 pendientes de cumplir por la entidad; teniendo en cuenta, que las demás fueron cumplidas en los seguimientos anteriores. </t>
  </si>
  <si>
    <t>TABLA RESUMEN ESTADO PLANES DE MEJORAMIENTO</t>
  </si>
  <si>
    <t>Auditoría de Desempeño, vigencia 2022-COD 701</t>
  </si>
  <si>
    <t>Auditoría de Cumplimiento COD 67, PAD 2023</t>
  </si>
  <si>
    <t>CIERRES ACCION / HALLAZGO</t>
  </si>
  <si>
    <t>Causa(s) del hallazgo</t>
  </si>
  <si>
    <t>Fecha de inicio
(DD-MM-AA)</t>
  </si>
  <si>
    <t>Fecha terminación
(DD-MM-AA)</t>
  </si>
  <si>
    <t>Seguimiento I trimestre</t>
  </si>
  <si>
    <t>Seguimiento II Trimestre</t>
  </si>
  <si>
    <t>Seguimiento III Trimestre</t>
  </si>
  <si>
    <t>Seguimiento IV Trimestre</t>
  </si>
  <si>
    <t>1. Fecha seguimiento</t>
  </si>
  <si>
    <t>1.Detalle del avance de la acción de mejora</t>
  </si>
  <si>
    <t>1.Actividades realizadas  a la fecha</t>
  </si>
  <si>
    <t>1.Resultado del indicador</t>
  </si>
  <si>
    <t>1. 25% avance en ejecución de la meta</t>
  </si>
  <si>
    <t>1.Alerta</t>
  </si>
  <si>
    <t>1.Analisis - Seguimiento OCI4</t>
  </si>
  <si>
    <t>1.Auditor que realizó el seguimiento</t>
  </si>
  <si>
    <t>1. Estado de la acción</t>
  </si>
  <si>
    <t>2.Fecha seguimiento</t>
  </si>
  <si>
    <t>2.Detalle del avance de la acción de mejora</t>
  </si>
  <si>
    <t>2.Actividades realizadas  a la fecha</t>
  </si>
  <si>
    <t>2.Resultado del indicador</t>
  </si>
  <si>
    <t>2. 50% avance en ejecución de la meta</t>
  </si>
  <si>
    <t>2.Alerta</t>
  </si>
  <si>
    <t>2.Analisis - Seguimiento OCI4</t>
  </si>
  <si>
    <t>2.Auditor que realizó el seguimiento</t>
  </si>
  <si>
    <t>2. Estado de la acción</t>
  </si>
  <si>
    <t>3.Fecha seguimiento</t>
  </si>
  <si>
    <t>3.Detalle del avance de la acción de mejora</t>
  </si>
  <si>
    <t>3.Actividades realizadas  a la fecha</t>
  </si>
  <si>
    <t>3.Resultado del indicador</t>
  </si>
  <si>
    <t>3. 75% avance en ejecución de la meta</t>
  </si>
  <si>
    <t>3.Alerta</t>
  </si>
  <si>
    <t>3.Analisis - Seguimiento OCI4</t>
  </si>
  <si>
    <t>3.Auditor que realizó el seguimiento</t>
  </si>
  <si>
    <t>3. Estado de la acción</t>
  </si>
  <si>
    <t>4.Fecha seguimiento</t>
  </si>
  <si>
    <t>4.Detalle del avance de la acción de mejora</t>
  </si>
  <si>
    <t>4.Actividades realizadas  a la fecha</t>
  </si>
  <si>
    <t>4.Resultado del indicador</t>
  </si>
  <si>
    <t>4. 100% avance en ejecución de la meta</t>
  </si>
  <si>
    <t>4.Alerta</t>
  </si>
  <si>
    <t>4.Analisis - Seguimiento OCI4</t>
  </si>
  <si>
    <t>4. Auditor que realizó el análisis</t>
  </si>
  <si>
    <t>4.Estado de la acción</t>
  </si>
  <si>
    <t>Estado del hallazgo y/u HALLAZGO</t>
  </si>
  <si>
    <t>Fuente Origen cierre hallazgo y/u HALLAZGO</t>
  </si>
  <si>
    <t>Origen Externo</t>
  </si>
  <si>
    <t>INFORME PRELIMINAR DE AUDITORÍA DE REGULARIDAD Código de Auditoría No. 76, 2020-PAD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</si>
  <si>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</si>
  <si>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</si>
  <si>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</si>
  <si>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</si>
  <si>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</si>
  <si>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</si>
  <si>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No se realizó seguimiento en el periodo de corte, teniendo en cuenta que, se identificó cumplimiento en la vigencia 2022 y por tanto se sugirió el cierre de la acción. 
Se encuentra pendiente de evaluación por parte del ente de control.</t>
  </si>
  <si>
    <t>Manuela Hernández J.</t>
  </si>
  <si>
    <t>No se realizó seguimiento en el periodo de corte, teniendo en cuenta que, se identificó cumplimiento en la vigencia 2022 y por tanto se sugirió el cierre de la acción. 
La acción fue evaluada por parte del ente de control, en el marco de la auditoría de regularidad COD 69-PAD 2023.</t>
  </si>
  <si>
    <t>CERRADO</t>
  </si>
  <si>
    <t>Seguimiento OCI</t>
  </si>
  <si>
    <t>Cerrada por la Contraloría en Informe de auditoría de regularidad COD 69 PAD 2023, pág 217-245</t>
  </si>
  <si>
    <t xml:space="preserve">ACTUALIZACIÓN Y SOCIALIZACIÓN DEL PROCEDIMIENTO PARA LA CONTRATACIÓN A TRAVÉS DE LA TIENDA VIRTUAL INLUYENDO PUNTO DE CONTROL
</t>
  </si>
  <si>
    <t>Procedimiento actualizado</t>
  </si>
  <si>
    <t>FORMULACIÓN DEL PROCEDIMIENTO PARA LA ADQUISICIÓN DE RECURSOS TECNOLÓGICOS</t>
  </si>
  <si>
    <t xml:space="preserve">Procedimiento </t>
  </si>
  <si>
    <t>Cerrada por la Contraloría en Informe de auditoría de regularidad COD 76 PAD 2022, pág 22-26</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</si>
  <si>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</si>
  <si>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</si>
  <si>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</si>
  <si>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</si>
  <si>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</si>
  <si>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</si>
  <si>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</si>
  <si>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</si>
  <si>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</si>
  <si>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</si>
  <si>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</si>
  <si>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Remitir copia del informe de ejecución trimestral del proyecto de invesión a la Secretaría Distrital de Planeación, con el fin de evitar inconsistencias en la identificación de los ODS.</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</si>
  <si>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</si>
  <si>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</si>
  <si>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</si>
  <si>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</si>
  <si>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</si>
  <si>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</si>
  <si>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</si>
  <si>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</si>
  <si>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</si>
  <si>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</si>
  <si>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</si>
  <si>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</si>
  <si>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</si>
  <si>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</si>
  <si>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</si>
  <si>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</si>
  <si>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</si>
  <si>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</si>
  <si>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</si>
  <si>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</si>
  <si>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</si>
  <si>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</si>
  <si>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</si>
  <si>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</si>
  <si>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</si>
  <si>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</si>
  <si>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</si>
  <si>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</si>
  <si>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</si>
  <si>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</si>
  <si>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</si>
  <si>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</si>
  <si>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</si>
  <si>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</si>
  <si>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</si>
  <si>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</si>
  <si>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Actualizar politicas y procedimientos </t>
  </si>
  <si>
    <t>Politicas y procedimientos ajustados</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</si>
  <si>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</si>
  <si>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</si>
  <si>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</si>
  <si>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Socialización de politicas y procedimientos</t>
  </si>
  <si>
    <t>jornadas de socialización de politicas y procedimientos</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</si>
  <si>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</si>
  <si>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</si>
  <si>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</si>
  <si>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</si>
  <si>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</si>
  <si>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</si>
  <si>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</si>
  <si>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</si>
  <si>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</si>
  <si>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Modificar los procedimientos de control y ejecución presupuestal a fin de implementar un control que permita verificar la correcta asignación de las fuentes y/o cuentas presupuestales.</t>
  </si>
  <si>
    <t>Modificacón del procedimiento</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</si>
  <si>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</si>
  <si>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</si>
  <si>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</si>
  <si>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</si>
  <si>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</si>
  <si>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</si>
  <si>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INFORME FINAL AUDITORÍA DE REGULARIDAD PAD 2022, código 76</t>
  </si>
  <si>
    <t>3.3.1.1</t>
  </si>
  <si>
    <t>HALLAZGO ADMINISTRATIVA POR NO REALIZAR NOTAS A LOS ESTADOS FINANCIEROS, CONFORME A LO SOLICITADO POR LA CONTADURÍA GENERAL DE LA NACIÓN EN LA RESOLUCIÓN 193 DE 2020.</t>
  </si>
  <si>
    <t>ESTE HECHO SE GENERA POR INSUFICIENCIA EN LOS CONTROLES DE LA INFORMACIÓN QUE SE PRESENTA EN LAS NOTAS A LOS ESTADOS FINANCIEROS.</t>
  </si>
  <si>
    <t>AJUSTAR Y APROBAR EL PROCEDIMIENTO DE GENERACIÓN DE ESTADOS FINANCIEROS PRO310-249-10 , CON EL FIN DE INCLUIR QUE LA ENTIDAD REVELARÁ EN LAS NOTAS A LOS ESTADOS FINANCIEROS LA ANTIGÜEDAD DE TODA LA CARTERA POR COBRAR.</t>
  </si>
  <si>
    <t>PROCEDIMIENTO PRESENTACIÓN ESTADOS FINANCIEROS AJUSTADO Y APROBADO</t>
  </si>
  <si>
    <t>UNIDAD FINANCIERA</t>
  </si>
  <si>
    <t>31/03/2023</t>
  </si>
  <si>
    <t>El procedimiento de Generación de Estados Financieros se actualizó, se presentó al Comité de Gestión y desempeño en el mes de enero y fue aprobado</t>
  </si>
  <si>
    <t xml:space="preserve">Se sugiere el cierre de la acción; en visita del 13/04/2023 se revisó el procedimiento GENERACIÓN DE ESTADOS FINANCIEROS PRO310-249-13 el cual fue actualizado y aprobado en sesisón dl CIDGYD del 27/01/2023; respecto a revelar en las notas a los estados financieros la antiguedad de toda la cartera por cobrar se identifica que se incluyó la política de operación n°9 " En las Notas a los Estados Finaniceros se debe incluir de forma clara la edad de la cartera de la Entidad"
El procedimiento se encuentra publicado en el botón de transparencia de la entidad. 
</t>
  </si>
  <si>
    <t>No se realizó seguimiento en el periodo de corte, teniendo en cuenta que, se identificó cumplimiento en el I trimestre y por tanto se sugirió el cierre de la acción. 
Se encuentra pendiente de evaluación por parte del ente de control.</t>
  </si>
  <si>
    <t>CUMPLIDA</t>
  </si>
  <si>
    <t>3.3.1.2</t>
  </si>
  <si>
    <t>HALLAZGO ADMINISTRATIVA CON PRESUNTA INCIDENCIA DISCIPLINARIA, POR NO EJERCER LA ACCIÓN DE COBRO DE $184.910.699 POR CONCEPTO DE CRÉDITOS PARA VIVIENDA A EXFUNCIONARIOS DE LA LOTERÍA DE BOGOTÁ DE MANERA OPORTUNA Y/O NO REALIZARLA DE FORMA EFICIENTE PERMITIENDO LA PRESCRIPCIÓN DE LAS ACREENCIAS</t>
  </si>
  <si>
    <t>ESTE HECHO SE GENERA POR INEFICIENCIA EN LA CONSTITUCIÓN DE LAS GARANTÍAS Y EL RESPECTIVO COBRO POR VÍA JUDICIAL DE LOS CRÉDITOS DE VIVIENDA OTORGADOS A LOS TRABAJADORES OFICIALES.</t>
  </si>
  <si>
    <t>REVISAR  Y EMITIR CONCEPTO SOBRE LA SUFICIENCIA DE LAS GARANTÍAS Y PÓLIZAS  ACTUALES  QUE RESPALDAN LOS CRÉDITOS HIPOTECARIOS  EN CASO DE REQUERIRSE UN AJUSTE REMITIR RECOMENDACIÓN AL COMITÉ DE BIENESTAR .</t>
  </si>
  <si>
    <t>CONCEPTO SUFICIENCIA GARANTÍAS CRÉDITOS DE VIVIENDA.</t>
  </si>
  <si>
    <t>SECRETARÍA GENERAL</t>
  </si>
  <si>
    <t xml:space="preserve">Se emite por parte del abogado analisis de crédto con recomendaciones registro 1-2023-226 y se remite a los miembros del Comité de Bienestar </t>
  </si>
  <si>
    <t>Se sugiere el cierre de la acción de mejora; mediante correo electrónico del 01/02/2023 el proceso responsable presentó concepto "Análisis suficiencias garantías créditos trabajadores Lotería de Bogotá" del 30/01/2023 respecto de las garantías exigidas en la gestión de créditos a los trabajadores conforme la Resolución 051 de 2015.</t>
  </si>
  <si>
    <t>AUSENCIA DE CONTROLES EFECTIVOS QUE PERMITAN REVISAR LAS OBLIGACIONES OBJETO DE SANEAMIENTO CONTABLE E INICIAR LOS PROCESOS JUDICIALES CORRESPONDIENTES Y/O HACER EFECTIVAS LAS PÓLIZAS DE CUMPLIMIENTO.</t>
  </si>
  <si>
    <t>AJUSTAR Y APROBAR PROCEDIMIENTO DE GESTIÓN DE CARTERA PRO310:244-8  PARA INCLUIR LA GENERACIÓN POR PARTE DE LA UNIDAD FINANCIERA DE  INFORMES BIMESTRALES DE ALERTAMIENTO SOBRE EL CUMPLIMIENTO DEL PAGO DE LOS CRÉDITOS HIPOTECARIOS POR PARTE DE EX TRABAJADORES DE LA LOTERÍA.</t>
  </si>
  <si>
    <t>PROCEDIMIENTO GESTIÓN CARTERA AJUSTADO Y APROBADO</t>
  </si>
  <si>
    <t>El procedimiento de Gestión de cartera se actualizó, se presento al Comité de Gestión y desempeño en el mes de enero y fue aprobado</t>
  </si>
  <si>
    <t xml:space="preserve">Se sugiere el cierre de la acción; de acuerdo con lo reportado por el responsable del proceso se revisó el botón de transaparencia identificando el procedimiento GESTIÓN DE CARTERA- COBRO PERSUASIVO PRO103- el cual fue actualizado y aprobado en sesisón del CIDGYD del 27/01/2023; respecto de la generación por parte de la unidad financiera de informes bimestrales de alertamiento sobre el cumplimiento del pago de los créditos hipotecarios por parte de ex trabajadores de la lotería se identifica que se incluyó política de operación 17 "La Unidad Financiera y contable remitirá informe bimestral a la Secretaría General sobre el estado de la cartera de los créditos de exfuncionarios"
El procedimiento se encuentra publicado en el botón de transparencia de la entidad. </t>
  </si>
  <si>
    <t>3.3.1.3</t>
  </si>
  <si>
    <t>HALLAZGO ADMINISTRATIVA POR LA NO DEPURACIÓN DE LA CUENTA 29039001 GARANTÍAS SORTEOS ORDINARIOS.</t>
  </si>
  <si>
    <t>FALTA DE CONTROLES PREVIOS EN LA DEPURACIÓN DE LA CUENTA GARANTÍAS SORTEOS ORDINARIOS</t>
  </si>
  <si>
    <t>ANÁLISIS Y DEPURACIÓN CUENTA GARANTÍAS SORTEOS ORDINARIOS,  LA CUAL INCLUYE ACCIONES PREVIAS DE ANÁLISIS DE VIABILIDAD DE ENTREGA DE LOS SALDOS DE LAS CUENTAS O PROCEDENCIA DE LA DEPURACIÓN.</t>
  </si>
  <si>
    <t>TERCEROS DEPURADOS CON FICHA DE ANÁLISIS</t>
  </si>
  <si>
    <t>La cuenta contable 29039001 se revisó y se depuró.</t>
  </si>
  <si>
    <t xml:space="preserve">Se sugiere el cierre de la acción; teniendo en cuenta lo reportado por el proceso se identificó: 
1. Saldo a 30 de junio del 2022 de la Cuenta 29039001 GARANTIAS SORTEOS ORDINARIOS por valor de $8.725.000.
2. Saldo a 01 de julio del 2022 de la cuenta 29039001 GARANTIAS SORTEOS ORDINARIOS por valor de $0. De lo anterior se identifica que la cuenta citada fue depurada al 01 julio del 2022. 
3. Acta que contiene la información de la depuración de los saldos de la cuenta 29039001, de fecha 30 de junio del 2022. </t>
  </si>
  <si>
    <t>AJUSTAR Y APROBAR EL PROCEDIMIENTO DE PRESENTACIÓN DE ESTADOS FINANCIEROS PRO310-249-10 , CON EL FIN DE INCLUIR EN LOS PUNTOS DE CONTROL LA CONCILIACIÓN DE LA CUENTA 29039001</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</si>
  <si>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conciliar la cuenta de Garantías sorteos ordinarios" dejando como evidencia los formatos de conciliación. 
El procedimiento se encuentra publicado en el botón de transparencia de la entidad. </t>
  </si>
  <si>
    <t xml:space="preserve">Divia Castillo A. </t>
  </si>
  <si>
    <t>3.3.1.4</t>
  </si>
  <si>
    <t>HALLAZGO ADMINISTRATIVA POR NO REALIZAR LA CONCILIACIÓN ENTRE LA CONTABILIDAD FINANCIERA Y PRESUPUESTAL A DICIEMBRE 31 DE 2021.</t>
  </si>
  <si>
    <t>FALTA DE CONTROLES PREVIOS EN LA CONCILIACIÓN DE LA INFORMACIÓN CONTABLE Y PRESUPUESTAL.</t>
  </si>
  <si>
    <t>AJUSTAR Y APROBAR EL PROCEDIMIENTO DE PRESENTACIÓN DE ESTADOS FINANCIEROS PRO310-249-10 , CON EL FIN DE INCLUIR EN LOS PUNTOS DE CONTROL LA CONCILIACIÓN DE LA INFORMACIÓN CONTABLE Y PRESUPUESTAL</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</si>
  <si>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efectuar la conciliacion  de los saldos de   las cuentas contables que sean equivalentes y comparables entre  los Estados Financieros y el reporte de ejecucion presupuestal." dejando como evidencia los formatos de conciliación. 
El procedimiento se encuentra publicado en el botón de transparencia de la entidad. </t>
  </si>
  <si>
    <t>3.3.4.2.1</t>
  </si>
  <si>
    <t>HALLAZGO ADMINISTRATIVA CON PRESUNTA INCIDENCIA DISCIPLINARIA Y FISCAL EN CUANTÍA DE $2.018.100 POR AUTORIZAR MEDICAMENTOS QUE NO CUMPLEN LAS ESPECIFICACIONES DE LA CONVENCIÓN COLECTIVA DE TRABAJO, SUSCRITA ENTRE EL SINDICATO DE TRABAJADORES OFICIALES Y EMPLEADOS PÚBLICOS DE LA LOTERÍA DE BOGOTÁ</t>
  </si>
  <si>
    <t>FALTA DE CONTROLES PREVIOS A LA AUTORIZACIÓN DE MEDICAMENTOS.</t>
  </si>
  <si>
    <t>DISEÑAR, DOCUMENTAR E IMPLEMENTAR UN PROCEDIMIENTO PARA LA ENTREGA DE MEDICAMENTOS, EL CUAL ESTABLEZCA LOS CONTROLES PARA ENTREGAR MEDICAMENTOS QUE CUMPLAN CON LAS ESPECIFICACIONES DE LA CONVENCIÓN COLECTIVA DE TRABAJO.</t>
  </si>
  <si>
    <t>PROCEDIMIENTO DESEÑADO, DOCUMENTADO E IMPLEMENTADO ENTREGA DE MEDICAMENTOS.</t>
  </si>
  <si>
    <t>UNIDAD DE TALENTO HUMANO</t>
  </si>
  <si>
    <t xml:space="preserve">Se sugiere el cierre de la acción; revisada la carpeta compartida de planes de mejoramiento el 23/01/2023 se identificó procedimiento PRO320-467-1 Entrega de medicamentos aprobado en CIDGYD del 30/11/2021 donde se identifican actividades relativas a la revisión, autorización y entrega de los medicamentos y aparatos ortopédicos, de acuerdo a lo establecido en el artículo 24 de la convención colectiva de trabajo. 
Así mismo, en CIDGYD del 19/04/2023 se presentó el procedimiento con la inclusión de verificación de los medicamentos a entregar en la página POSPOPULI; el procedimiento se aprobó en dicha sesión y se encuentra publicado en el botón de transparencia de la entidad. </t>
  </si>
  <si>
    <t>3.3.4.2.2</t>
  </si>
  <si>
    <t>HALLAZGO ADMINISTRATIVA CON PRESUNTA INCIDENCIA DISCIPLINARIA Y FISCAL EN CUANTÍA DE $67.901.595, DEBIDO AL PAGO DE SANCIÓN A LA SUPERINTENDENCIA NACIONAL DE SALUD POR INCUMPLIMIENTO DE LAS NORMAS EN LOS JUEGOS DE LOTERÍA TRADICIONAL O DE BILLETES.</t>
  </si>
  <si>
    <t>NO OBSERVANCIA DE LOS PROCEDIMIENTOS  PARA LA APROBACIÓN DE PLANES DE PREMIOS DEFINIDOS EN LA NORMATIVIDAD VIGENTE.</t>
  </si>
  <si>
    <t>1. ACTUALIZAR Y APROBAR EL PROCEDIMIENTO 06. PRO420-202-9 DEFINICIÓN DE PLAN DE PREMIOS  EN CONCORDANCIA CON LA NORMATIVIDAD VIGENTE EN LO QUE RESPECTA  A LA FIJACIÓN, APROBACIÓN Y OPERACIÓN DEL PLAN DE PREMIOS DE SORTEOS ORDINARIOS Y SORTEOS EXTRAORDINARIOS.</t>
  </si>
  <si>
    <t>ACTUALIZAR Y APROBAR EL  PROCEDIMIENTO PRO420-202-9 DEFINICIÓN DE PLAN DE PREMIOS</t>
  </si>
  <si>
    <t>SUBGERENCIA GENERAL / UNIDAD DE LOTERIAS</t>
  </si>
  <si>
    <t xml:space="preserve">El Procedimiento Definicion Plan de Premios 420-202-10 se actualizó el 27 de enero de 2023 en el Comité de Gestión y Desempeño. Se socializa a las partes interesadas mediante correo electrónico del 10 de febrero de 2023. </t>
  </si>
  <si>
    <t xml:space="preserve">Se sugiere el cierre de la acción; Teniendo en cuenta lo reportado por el proceso responsable, se revisó la carpeta compartida de planes de mejoramiento el 11/04/2023 identificando el Procedimiento Definicion Plan de Premios 420-202-10 se actualizó el 27 de enero de 2023 en el Comité de Gestión y Desempeño el cual fue modificado en su totalidad estableciendo las actividades y puntos de cotrol previas al envío al CNJSA del plan de premios correspondiente para revisión y aprobación por parte del ente competente para posterior comunicacion a las partes interesadas. </t>
  </si>
  <si>
    <t>2. DISEÑO DE UNA LISTA DE CHEQUEO BASADA EN LOS REQUERIMIENTOS FIJADOS EN LA NORMATIVIDAD VIGENTE PARA INTEGRAR AL PROCEDIMIENTO PRO 420-202-9 Y PARA APLICAR EN EL SEGUIMIENTO AL CUMPLIMIENTO DE LOS REQUISITOS PARA LA MODIFICACIÓN Y O REDISTRIBUCIÓN DEL PLAN DE PREMIOS DE SORTEOS ORDINARIOS Y FORMULACIÓN DE PLANES DE PREMIOS DE SORTEOS EXTRAORDINARIOS.</t>
  </si>
  <si>
    <t>LISTA DE CHEQUEO APROBADA E INTEGRADA AL PROCEDIMIENTO PRO- 420 202- 9 (DEFINICIÓN PLAN DE PREMIOS).</t>
  </si>
  <si>
    <t>Se realiza el diseño de la lista de chequeo la cual se encuentra dentro del sistema de calidad de la Entidad nombre: Lista de Chequeo Formulación de Planes de Premios, código:  FRO410-545-1. Se socializa a las partes interesadas mediante correo electrónico del 10 de febrero de 2023.</t>
  </si>
  <si>
    <t xml:space="preserve">Se sugiere el cierre de la acción; teniendo en cuenta lo reportado por el proceso responsable, se revisó la carpeta compartida de planes de mejoramiento el 11/04/2023 identificando el FRO410-545-1 Lista de Chequeo Formulación de Planes de Premios donde se listan las actividades a realizar para cada una de las etapas de la formulación del plan de premios en la entidad. </t>
  </si>
  <si>
    <t>4.2.1</t>
  </si>
  <si>
    <t>Hallazgo Administrativo por la no existencia de un procedimiento que permita encontrar una solución conciliada entre EL SINDICATO DE TRABAJADORES
OFICIALES Y EMPLEADOS PÚBLICOS DE LA LOTERÍA DE BOGOTÁ "SINTRALOT" y la GERENCIA DE LA LOTERÍA DE BOGOTÁ cuando se esté frente a la aplicación del ARTÍCULO 13. DE LOS CARGOS VACANTES de la CONVENCIÓN COLECTIVA DE TRABAJO</t>
  </si>
  <si>
    <t>FALTA DE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</si>
  <si>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DISEÑAR, DOCUMENTAR E IMPLEMENTAR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</si>
  <si>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PROCEDIMIENTO APLICACIÓN ARTÍCULO 13 DE LA CONVENCIÓN COLECTIVA, IMPLEMENTADO.</t>
  </si>
  <si>
    <t>SECRETARIA GENERAL  UNIDAD DE TALENTO HUMANO</t>
  </si>
  <si>
    <t xml:space="preserve">Se sugiere el cierre de la acción; revisado el botón de transparencia el 11/04/2023 se identificó procedimiento PRO320-218-11 Convocatoria, selección y vinculación de personal aprobado en CIDGYD del 25/01/2023 donde se incluyó la política n°13 relacionada a la gestión en caso de presentarse controversias con la organización sindical respecto del art 13. de la convección colectiva. 
Revisado el botón de transparencia el 17/04/2023, el procedimiento se encuentra publicado. 
</t>
  </si>
  <si>
    <t>INFORME FINAL AUDITORÍA DE DESEMPEÑO COD 701 2022</t>
  </si>
  <si>
    <t>3.1.1</t>
  </si>
  <si>
    <t>Hallazgo administrativo por ineficacia en el proceso de asociación de las metas
ODS 1.2 y ODS 1.3, con las metas e indicadores definidos en el PDD UNCSA,
para el período 2020–2024, con miras al cumplimiento de la Agenda 2030, en
Bogotá D.C.</t>
  </si>
  <si>
    <t>La Lotería de Bogotá en respuesta al cuestionario mediante oficio 2-2022-1943 del 19 de diciembre de 2023 con radicado en la Contraloría de Bogotá D.C. N° 1-2022-30066 utilizó como anexo para dar respuesta a la pregunta 022M1321 un documento no oficial y no aprobado por parte de la entidad en donde se asociaba la meta “Mejorar la calidad de vida de 400 loteros adultos
mayores” al ODS 10.</t>
  </si>
  <si>
    <t>Realizar una reunión entre la Oficina Asesora de Planeación junto con la Subgerencia Comercial y de Operaciones con la finalidad de definir que en próximas respuestas a solicitudes de entes externos de control, se revisen y establezcan controles para la entrega efectiva de documentos oficiales u aprobados por la Lotería de Bogotá.</t>
  </si>
  <si>
    <t>Reunión realizada para la revisión de documentos oficiales y aprobados.</t>
  </si>
  <si>
    <t>Oficina Asesora de Planeación</t>
  </si>
  <si>
    <t xml:space="preserve">La reunión esta programada para el mes de octubre, toda vez que se esta a la espera del retorno a actividades del Subgerente Comercial y de Operaciones </t>
  </si>
  <si>
    <t>La acción de mejoramiento se encuentra en termino; de acuerdo a lo reportado por el proceso la reunión entre la Oficina Asesora de Planeación y la Subgerencia Comercial y de Operaciones se encuentra pendiente de agendar y realizar.  
De acuerdo a lo anterior, esta Oficina recomienda surtir la reunión oportunamente para dar cumplimiento efectivo a la actividad propuesta dentro de las fechas definidas.</t>
  </si>
  <si>
    <t>Manuela Henrández J.</t>
  </si>
  <si>
    <t>Se realizó la reunión entre la Oficina Asesora de Planeación junto con la Subgerencia Comercial y de Operaciones con la finalidad de definir que en próximas respuestas a solicitudes de entes externos de control, se revisen y establezcan controles para la entrega efectiva de documentos oficiales u aprobados por la Lotería de Bogotá</t>
  </si>
  <si>
    <t>ABIERTO</t>
  </si>
  <si>
    <t>Pendiente evaluación por el ente de control</t>
  </si>
  <si>
    <t>INFORME FINAL AUDITORÍA DE CUMPLIMIENTO COD 67, PAD 2023</t>
  </si>
  <si>
    <t>3.3.2.1</t>
  </si>
  <si>
    <t>Hallazgo administrativo, por la inaplicabilidad del Principio de Publicidad y el Principio de Transparencia en los contratos No. 61-2022, 3-2022, 50- 2022, 24-2022 y 36- 2022.</t>
  </si>
  <si>
    <t>Faltade apropiación de los supervisores de contratos de las responsabilidades de publicación de información de la ejecución contractual en la Plataforma SECOP II</t>
  </si>
  <si>
    <t>Realizar nuevo ciclo de capacitación a supervisores de contratos en manejo de secop II,  en el cual se suscribirá acta con las  responsabilidades frente a dicha publicación</t>
  </si>
  <si>
    <t>Capacitaciones a supervisores en secop II y sobre las responsabilidades legales de su rol.</t>
  </si>
  <si>
    <t>Secretaria General</t>
  </si>
  <si>
    <t xml:space="preserve">Teniendo en cuenta que la auditoría finalizó en el mes de septiembre y el plan de mejora formulado por la administración se cargó en el SIVICOF de la Contraloría de Bogotá el 02/10/2023, es decir, por fuera del periodo de corte, se hará seguimiento en el IV Trimestre del 2023. </t>
  </si>
  <si>
    <t xml:space="preserve">Se realiza ciclo de capacitación octubre y noviembre de 2023. Se adjunta evidencia  se solicta respetuosamente cierre </t>
  </si>
  <si>
    <t xml:space="preserve">Se sugiere cierre de la acción; teniendo en cuenta el seguimiento preliminar realizado por la OCI en el mes de diciembre, mediante correo electrónico del 13/12/2023 y 27/12/2023 el proceso responsable remitió los siguientes documentos: 
-. Capacitación jornada 1: Acta de capacitación de fecha y listado de asistencia del 24/10/2023, constancia de capacitación
-. Capactación jornada 2: Acta de capacitación de fecha y listado de asistencia del 08/11/2023, constancia de capacitación
Presentación de las jorndadas de capacitación. </t>
  </si>
  <si>
    <t>Ajustar el procedimiento código:PRO103-235-10 "seguimiento contractual " con el fin de incluir como puntos de control y seguimiento de la oportunidad y calidad de los datos que cargan los supervisores de contratos en la plataforma transaccional SECOP II, un reporte de seguimiento mensual y la forma como el supervisor debe hacer por autocontrol el seguimiento.</t>
  </si>
  <si>
    <t>Procedimieto PRO 103-235-10 ajustado y aprobado.</t>
  </si>
  <si>
    <t xml:space="preserve">Teniendo en cuenta que el plan de mejora formulado por la administración se cargó en el SIVICOF de la Contraloría de Bogotá el 02/10/2023, es decir, por fuera del periodo de corte, se hará seguimiento en el IV Trimestre del 2023. </t>
  </si>
  <si>
    <t xml:space="preserve">Se ajusta procedimiento 103-235-10 se presenta al comité institucional de gestión y desempeño del 30 de noviembre de 2023 y es aprobado . Se solicita respetuosamente el cierre de la acción . Evidencia acta del 30 de noviembre y correo de Planeación </t>
  </si>
  <si>
    <t xml:space="preserve">Se sugiere cierre de la acción; teniendo en cuenta el seguimiento preliminar realizado por la OCI en el mes de diciembre, mediante correo electrónico del 13/12/2023 y 27/12/2023 el proceso responsable remitió los siguientes documentos: 
-. PRO103-235-11 SEGUIMIENTO CONTRACTUAL con la actualización de fecha 30/11/2023.
-. Acta de la sesión del Comité Institucional de Gestión y Desempeño de fecha 30/11/2023. 
-. Traza de correos solicitando el acta de aprobación del procedimiento, fechas 13 y 14 de diciembre del 2023. </t>
  </si>
  <si>
    <t>3.3.2.2</t>
  </si>
  <si>
    <t>Hallazgo administrativo por no reportar en el Sistema de Vigilancia y Control Fiscal - SIVICOF el contrato de concesión No. 66 de 2021.</t>
  </si>
  <si>
    <t>El reporte SIVICOF CB-12 CONTRACTUAL no contiene las variables de información requeridas para registrar la información presupuestal de contratos donde se reciben ingresos</t>
  </si>
  <si>
    <t>Adelantar mesa de trabajo con la Dirección Sectorial de Hacienda de la contraloria para presentar las observaciones frente a las variables requeridas del reporte CB-12 - CONTRACTUAL-, en los contratos donde la entidad recibe recursos y que se puedan obtener respuesta de los ajustes requeridos o las orientaciones para estos casos.</t>
  </si>
  <si>
    <t>Mesa de trabajo con Dir.de Hacienda de la contraloria para presentar observaciones del reporte CB-12</t>
  </si>
  <si>
    <t xml:space="preserve">En noviembre de 2023 se adelantó reunión relacionada con el reporte CB 12 . Se adjunta evidencia y se solicita el cierre de la acción </t>
  </si>
  <si>
    <t xml:space="preserve">Se sugiere cierre de la acción; teniendo en cuenta el seguimiento preliminar realizado por la OCI en el mes de diciembre, mediante correo electrónico del 13/12/2023 y 19/12/2023 el proceso responsable remitió: 
-. Acta de reunión de fecha 19/09/2023 entre la entidad y la Dirección Sector Hacienda de la Contraloría de Bogotá con el fin de revisar la información reportada en Sivicof – Lotería de Bogotá. 
-. Listado de asistencia de la sesión realizada.
-. Traza de correos donde se revisa y aprueba el acta de la sesión. </t>
  </si>
  <si>
    <t>Elaborar, aprobar e implementar procedimiento presentación de informes de la cuenta mensual de la contraloría en lo relacionado con el reporte SIVICOF CB-12 CONTRACTUAL, donde se incluya como punto de control la validación con presupuesto.</t>
  </si>
  <si>
    <t>Procedimiento presentación informes de la cuenta mensual de la contraloria SIVICOF CB-12 CONTRACTUAL</t>
  </si>
  <si>
    <t xml:space="preserve">Se implementa procedimiento  se presenta al comité institucional de gestión y desempeño del 30 de noviembre de 2023 y es aprobado . Se solicita respetuosamente el cierre de la acción . Evidencia acta del 30 de noviembre y correo de Planeación . Procedimiento </t>
  </si>
  <si>
    <t xml:space="preserve">Se sugiere cierre de la acción; teniendo en cuenta el seguimiento preliminar realizado por la OCI en el mes de diciembre, mediante correo electrónico del 13/12/2023 y 19/12/2023 el proceso responsable remitió: 
-. PRO103-612-1 SIVICOF CONTRATOS ajustado al 30/11/2023.
-. Acta de la sesión del Comité Institucional de Gestión y Desempeño de fecha 30/11/2023. 
-. Traza de correos solicitando el acta de aprobación del procedimiento, fechas 13 y 14 de diciembre del 2023. </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</si>
  <si>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</si>
  <si>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</si>
  <si>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</si>
  <si>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</si>
  <si>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</si>
  <si>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</si>
  <si>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</si>
  <si>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</si>
  <si>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Proceso afectado</t>
  </si>
  <si>
    <t>ACCIÓN</t>
  </si>
  <si>
    <t>Tipo de acción Propuesta</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</si>
  <si>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</si>
  <si>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</si>
  <si>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</si>
  <si>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</si>
  <si>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</si>
  <si>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</si>
  <si>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</si>
  <si>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</si>
  <si>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3.Evidencias o soportes ejecución acción de mejora</t>
  </si>
  <si>
    <t>3. 50% avance en ejecución de la meta</t>
  </si>
  <si>
    <t>4.Evidencias o soportes ejecución acción de mejora</t>
  </si>
  <si>
    <t>4. 75% avance en ejecución de la meta</t>
  </si>
  <si>
    <t>4.Auditor que realizó el seguimiento</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</si>
  <si>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</si>
  <si>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</si>
  <si>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</si>
  <si>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</si>
  <si>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</si>
  <si>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</si>
  <si>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</si>
  <si>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</si>
  <si>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</si>
  <si>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</si>
  <si>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</si>
  <si>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</si>
  <si>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</si>
  <si>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</si>
  <si>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</si>
  <si>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</si>
  <si>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</si>
  <si>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</si>
  <si>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</si>
  <si>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</si>
  <si>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</si>
  <si>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</si>
  <si>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</si>
  <si>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</si>
  <si>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</si>
  <si>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</si>
  <si>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</si>
  <si>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</si>
  <si>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</si>
  <si>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</si>
  <si>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</si>
  <si>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</si>
  <si>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</si>
  <si>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</si>
  <si>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</si>
  <si>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</si>
  <si>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</si>
  <si>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</si>
  <si>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</si>
  <si>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</si>
  <si>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</si>
  <si>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</si>
  <si>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</si>
  <si>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</si>
  <si>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</si>
  <si>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</si>
  <si>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</si>
  <si>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</si>
  <si>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</si>
  <si>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</si>
  <si>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</si>
  <si>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</si>
  <si>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</si>
  <si>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</si>
  <si>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</si>
  <si>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</si>
  <si>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</si>
  <si>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</si>
  <si>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</si>
  <si>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</si>
  <si>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</si>
  <si>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</si>
  <si>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</si>
  <si>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</si>
  <si>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</si>
  <si>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</si>
  <si>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</si>
  <si>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</si>
  <si>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</si>
  <si>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</si>
  <si>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</si>
  <si>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</si>
  <si>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</si>
  <si>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</si>
  <si>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</si>
  <si>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</si>
  <si>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</si>
  <si>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</si>
  <si>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</si>
  <si>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</si>
  <si>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</si>
  <si>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</si>
  <si>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</si>
  <si>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</si>
  <si>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</si>
  <si>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</si>
  <si>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</si>
  <si>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</si>
  <si>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</si>
  <si>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</si>
  <si>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</si>
  <si>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</si>
  <si>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</si>
  <si>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</si>
  <si>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</si>
  <si>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</si>
  <si>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</si>
  <si>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</si>
  <si>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</si>
  <si>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</si>
  <si>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</si>
  <si>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</si>
  <si>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</si>
  <si>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</si>
  <si>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</si>
  <si>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</si>
  <si>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</si>
  <si>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Se sugiere cierre de la acción; teniendo en cuenta el seguimiento preliminar realizado por la OCI en el mes de diciembre, mediante correo electrónico del 13/12/2023 se remitió acta de reunión de fecha 30/10/2023 entre la Oficina Asesora de Planeación y la SubGerencia Comercial; donde se revisó la pertinencia de mejorar la comunicación y el reporte de información entre las oficinas, relacionada con las respuestas a los requerimientos de los entes de control. 
Así mismo, en el CICCI del 31/01/2024, la OCI recomendó al proceso responsable remitir comunicación a la Secretaría de Planeación Distrital, informando el cumplimiento de la acción para la evaluación y cierre correspondiente.</t>
  </si>
  <si>
    <t>Auditoría de Regularidad, COD 69, PAD 2023</t>
  </si>
  <si>
    <t>INFORME FINAL AUDITORÍA DE REGULARIDAD COD 69, PAD 2023</t>
  </si>
  <si>
    <t>3.1.3.1</t>
  </si>
  <si>
    <t>Hallazgo Administrativo con presunta incidencia disciplinaria por desconocer la seguridad de la información de todo servidor público al no brindar herramientas para garantizar la custodia debida de dicha información de la Auditoria 69 de la Contraloría de Bogotá D. C.</t>
  </si>
  <si>
    <t>Inexistencia de procedimineto que defina los puntos de control para la entrega de credenciales de acceso.</t>
  </si>
  <si>
    <t>Elaborar y formalizar en el comite de Gestion un procedimiento para entregar usuario y contraseña de los servicios de Ti que apliquen y brindar el acceso a servidores publicos garantizando la custodia de la información.</t>
  </si>
  <si>
    <t>Elaboración de procedimiento.</t>
  </si>
  <si>
    <t>Oficina de Gestión Tecnológica e Innovación</t>
  </si>
  <si>
    <t>3.1.4.1</t>
  </si>
  <si>
    <t>Hallazgo Administrativo con presunta incidencia disciplinaria al proceso precontractual del contrato 066 de 2021 licitación pública 01 de 2021 por suprimir el personal mínimo habilitante y sus condiciones de experiencia, requisito abolido en el Pliego de Condiciones, a pesar de haber sido estructurado cómo necesario en los estudios previos</t>
  </si>
  <si>
    <t>Inexistencia del soporte documental del análisis que realizo el comité estructurador, para establecer y/o modificar los requisitos técnicos habilitantes del proceso de contratación de la concesión de Apuestas Permanentes.</t>
  </si>
  <si>
    <t>Actualizar el Procedimiento PRO1034183-1 incluyendo como política la documentación de la justificación y el  análisis de los requisitos habilitantes dentro del Análisis del sector.</t>
  </si>
  <si>
    <t>Procedimiento PRO1034183-1 Actualizado</t>
  </si>
  <si>
    <t>3.1.4.2</t>
  </si>
  <si>
    <t>Hallazgo Administrativo con presunta incidencia disciplinaria al proceso precontractual del contrato 066 de 2021 licitación pública 01 de 2021 por la omisión de contratación de interventoría para el seguimiento técnico administrativo, financiero, contable y jurídico de la ejecución del contrato.</t>
  </si>
  <si>
    <t>Diferencia de concepto con el ente auditor sobre la obligatoriedad de la contratación de una interventoría, toda vez que la entidad cuenta con una Unidad de Apuestas y Control del Juego, que funcionalmente tiene la actividad asignada.</t>
  </si>
  <si>
    <t>Solicitar concepto a la secretaria técnica del CNJSA referente  a la obligatoriedad de la contratación de una interventoría en los contratos de concesión de juegos de suerte y azar de apuestas permanentes o chance.</t>
  </si>
  <si>
    <t>Solicitud de concepto obligatoriedad de contratación de interventoría</t>
  </si>
  <si>
    <t>Unidad de Apuestas</t>
  </si>
  <si>
    <t>Realizar una mesa de Trabajo  de análisis de la aplicación de la respuesta emitida  por CNJSA sobre la obligatoriedad de la contratación de una interventoría en los contratos de concesión de juegos de suerte y azar de apuestas permanentes o chance.</t>
  </si>
  <si>
    <t>Mesa de Trabajo Obligatoriedad Contratación Interventoría</t>
  </si>
  <si>
    <t>3.1.4.3</t>
  </si>
  <si>
    <t>Hallazgo Administrativo porque dentro del Riesgo 20. “Posibilidad de favorecimiento propio o de un tercero.” Dentro del control adoptado para “establecer y determinar con claridad la necesidad a satisfacer…”, únicamente se realiza éste, respecto a la legalidad de la contratación obviando un control superior a quienes realizan los requerimientos técnicos dentro de los Estudios Previos</t>
  </si>
  <si>
    <t>Falta punto de control adicional de revisión en  los estudios previos y necesidades de contratación presentadas por áreas misionales.</t>
  </si>
  <si>
    <t>Modificación del procedimientos de contratación PRO103-233-10, PRO103-383-3, PRO103-384-3, PRO103-416-3,PRO103-417-3 de las diferentes modalidades para incluir punto de control.</t>
  </si>
  <si>
    <t>Procedimientos contratación ajustados inluyendo punto de control</t>
  </si>
  <si>
    <t>3.1.4.4</t>
  </si>
  <si>
    <t>Hallazgo Administrativo con presunta incidencia disciplinaria por el incumplimiento en la migración a la plataforma de Seguimiento a la Contratación Pública- Secop II - de los informes mensuales entregados por el contratista y aprobados por el supervisor del Contrato de Concesión 066 de 2021.</t>
  </si>
  <si>
    <t>Inoportunidad en el Cargue de Información a Secop II, del contrato de concesión.</t>
  </si>
  <si>
    <t>Actualizar dentro del procedimiento del manual de supervisión del contrato de concesión, los tiempos y periodicidad referentes a la publicación del informe de supervisión al contrato de concesión.</t>
  </si>
  <si>
    <t>Manual de Supervisión del contrato de Concesión Actualizado</t>
  </si>
  <si>
    <t>3.1.4.5</t>
  </si>
  <si>
    <t>Hallazgo Administrativo por obstaculizar las acciones propias en el Marco de la Auditoría Financiera y de Gestión a la Lotería de Bogotá, vigencia 2022, Código 69.</t>
  </si>
  <si>
    <t>Inexistencia de intructivo  de entrega de información a entes externos.</t>
  </si>
  <si>
    <t>Diseño de instructivo de acceso a carpetas compartidas para la entrega de información a entes externos.</t>
  </si>
  <si>
    <t>Creación del Intructivo</t>
  </si>
  <si>
    <t>3.2.1.1</t>
  </si>
  <si>
    <t>Hallazgo Administrativo por normatividad desactualizada en acto administrativo de creación de caja menor.</t>
  </si>
  <si>
    <t>Falta de revisión períodica de las normas aplicables a la Lotería de Bogotá, para la expedición de los actos administrativos de caja menor y su respectivo manejo.</t>
  </si>
  <si>
    <t>Revisar en el SISJUR la vigencia de las normas que sirven como fundamento para la expedición de los actos administrativos relativos a la constitución y manejo de la caja menor</t>
  </si>
  <si>
    <t>Pantallazos de consulta</t>
  </si>
  <si>
    <t>UNIDAD DE RECURSOS FÍSICOS</t>
  </si>
  <si>
    <t>Revisar y actualizar de manera trimestral, el normograma de la entidad en relación con la administración y manejo de caja menor, de acuerdo con los lineamientos emitidos por la Secretaría General</t>
  </si>
  <si>
    <t>Cumplimiento en la revisión períodica al normagrama de la entidad</t>
  </si>
  <si>
    <t>3.2.1.1.1</t>
  </si>
  <si>
    <t>Hallazgo Administrativo por no revelación de la información contable específica, detallada, explicativa de la composición de los saldos contables en las Notas a los Estados Financieros de la Lotería de Bogotá, de acuerdo al Manual de Políticas Contables de la Lotería de Bogotá, y al instructivo 002 de 2022 de la Contaduría General Nación.</t>
  </si>
  <si>
    <t>NO SE REVELO EN DETALLE LA COMPOSICION DE LAS CUENTAS POR COBRAR EN LAS NOTAS A LOS ESTADOS FINANCIEROS</t>
  </si>
  <si>
    <t>REVELAR EN LAS NOTAS A LOS ESTADOS FINANCIERO DE LA VIGENCIA 2023 EN FORMA DETALLADA LA CONFORMACION DE LAS CUENTAS POR COBRAR</t>
  </si>
  <si>
    <t>NOTAS A LOS ESTADOS FINANCIEROS</t>
  </si>
  <si>
    <t>UNIDAD FINANCIERA Y CONTABLE</t>
  </si>
  <si>
    <t>3.2.1.10</t>
  </si>
  <si>
    <t>Hallazgo Administrativo con presunta incidencia disciplinaria por no registrar el gasto financiero del reporte generado en el aplicativo SIPROJWEB en la cuenta 580401.</t>
  </si>
  <si>
    <t>NO REGISTRO DEL GASTO FINANCIERO EN LA SUBCUENTA 580401 SEGUN REPORTE DE SIPROJ WEB</t>
  </si>
  <si>
    <t>REGISTRAR EN LA SUBCUENTA 580401 EL GASTO FINANCIERO SEGUN EL REPORTE SIPROJ WEB AL CORTE DICIEMBRE 31 DE 2023</t>
  </si>
  <si>
    <t>REGISTRO SUBCUENTA GASTO FINANCIERO DETALLADO</t>
  </si>
  <si>
    <t>3.2.1.11</t>
  </si>
  <si>
    <t>Hallazgo Administrativo por diferencias entre contabilidad y SIPROJ Web por falta de reconocimiento y revelación de los procesos ejecutivos a favor de la entidad en los estados contables.</t>
  </si>
  <si>
    <t>NO REGISTRO EN CUENTAS DE ORDEN DE LOS ACTIVOS CONTINGENTES</t>
  </si>
  <si>
    <t>REGISTRAR Y REVELAR EN LAS CUENTAS DE ORDEN TODOS LOS ACTIVOS CONTINGENTES INICIADOS POR LA ENTIDAD SEGUN REPORTE SIPROJ WEB AL CORTE DICIEMBRE 31 DE 2023</t>
  </si>
  <si>
    <t>3.2.1.2</t>
  </si>
  <si>
    <t>Hallazgo Administrativo con presunta incidencia disciplinaria, por realizar el cierre de caja menor, con posterioridad a lo establecido en la norma</t>
  </si>
  <si>
    <t>Falta de aplicación de los controles establecidos en el procedimiento de caja menor.</t>
  </si>
  <si>
    <t>Realizar una mesa de trabajo previa a la fecha de legalización y cierre de caja menor, con el fin de revisar el mismo se ajuste al procedimiento establecido</t>
  </si>
  <si>
    <t>Mesa de trabajo</t>
  </si>
  <si>
    <t>3.2.1.3</t>
  </si>
  <si>
    <t>Hallazgo Administrativo, por incumplimiento, en lo que respecta al periodo de reembolsos y el formato de solicitud de reembolsos.</t>
  </si>
  <si>
    <t>Falta de control en la realización de los reembolsos de caja menor, con el fin de dar cumplimiento a la periodicidad en la que deben efectuarse, por incosistencias en el aplicativo administrativo y financiero.</t>
  </si>
  <si>
    <t>Gestionar con el proveedor del sistema administrativo y financiero, los ajustes requeridos en el módulo de caja menor, para que los reembolsos se realicen de manera oportuna</t>
  </si>
  <si>
    <t>Porcentaje de cumplimiento en los ajustes requeridos al módulo de caja menor</t>
  </si>
  <si>
    <t>Ausencia de un formato estandarizado para la solicitud de reembolsos de caja menor</t>
  </si>
  <si>
    <t>Elaborar e incluir dentro de los documentos controlados del sistema de gestión de la entidad, un formato para la solicitud de realizacion de reembolsos.</t>
  </si>
  <si>
    <t>Formato actualizado y aprobado</t>
  </si>
  <si>
    <t>3.2.1.4</t>
  </si>
  <si>
    <t>Hallazgo Administrativo por no utilizar en todas las compras el formato de solicitud de compra</t>
  </si>
  <si>
    <t>Realizar una capacitación a todos los servidores de la entidad, sobre el uso del formato de solicitud de compras de caja menor como mecanismo de control</t>
  </si>
  <si>
    <t>Capacitaciones realizadas</t>
  </si>
  <si>
    <t>3.2.1.5</t>
  </si>
  <si>
    <t>Hallazgo Administrativo con presunta incidencia disciplinaria por no dar ingreso a almacén de elementos devolutivos o controlados.</t>
  </si>
  <si>
    <t>Falta de políticas y actividades en el procedimiento PRO330-238-10, que determinen claramente el manejo que debe darse a bienes que por su cuantía no se registran contablemente.</t>
  </si>
  <si>
    <t>Revisar, ajustar  y aprobar el procedimiento el procedimiento PRO330-238-10, incluyendo las políticas y actividades necesarias, que definan de forma clara el manejo de todos los bienes y elementos que no se activan contablemente</t>
  </si>
  <si>
    <t>Procedimiento actualizado y aprobado</t>
  </si>
  <si>
    <t>3.2.1.7</t>
  </si>
  <si>
    <t>Hallazgo Administrativo, por falta de evidencias de la gestión oportuna en la recuperación de las acreencias de las cuentas y prestamos por cobrar deteriorados al 100% y la baja en cuentas, por expirar los derechos sobre flujos financieros, en atención a la normatividad vigente.</t>
  </si>
  <si>
    <t>Falta de información oportuna por parte de la Unidad Financiera y Contable a la dependencia competente de realizar el proceso de cobro ejecutivo y/o coactivo.</t>
  </si>
  <si>
    <t>Enviar cada dos meses (bimestralmente) oficio a la Secretaría General y a la Oficina Jurídica de la Lotería de Bogotá informando el estado de los créditos de vivienda de los exfuncionarios.</t>
  </si>
  <si>
    <t>Oficio informando estado de créditos de vivienda exfuncionarios</t>
  </si>
  <si>
    <t>3.2.1.8</t>
  </si>
  <si>
    <t>Hallazgo Administrativo por no revelar en las notas a los estados financieros las características de los bienes no explotados, que se encuentran en comodato no existe política ni procedimiento contable.</t>
  </si>
  <si>
    <t>NO REVELACION EN LAS NOTAS A LOS ESTADOS FINANCIEROS LA INFORMACION DETALLADA DE LOS BIENES EN COMODATO</t>
  </si>
  <si>
    <t>REVELAR EN FORMA DETALLADA EN LAS NOTAS A LOS ESTADO FINANCIEROS A DICIEMBRE 31 DE 2023 LA INFORMACION REFERENTE A LOS BIENES INMUEBLES DADOS EN COMODATO</t>
  </si>
  <si>
    <t>3.2.1.9</t>
  </si>
  <si>
    <t>Hallazgo Administrativo por no realizar análisis técnico a los activos totalmente depreciados y amortizados, para evaluar el cambio de estimación de vida útil.</t>
  </si>
  <si>
    <t>NO REALIZAR ANALISIS TECNICO DE LOS ACTIVOS TOTALMENTE DEPRECIADOS</t>
  </si>
  <si>
    <t>ELABORAR UN ANALISIS TECNICO DE VIDA UTIL DE LA PROPIEDAD PLANTA Y EQUIPO E INTANGIBLES TOTALMENTE DEPRECIADOS</t>
  </si>
  <si>
    <t>DOCUMENTOS TECNICOS DE ANALISIS DE VIDA ÚTIL DE LA PROPIEDAD PLANTA Y EQUIPO E INTANGIBLES</t>
  </si>
  <si>
    <t>Hallazgo Administrativo con presunta incidencia disciplinaria y fiscal por pago de sanción por extemporaneidad de información exógena 2021 en cuantía de $7.126.000</t>
  </si>
  <si>
    <t>Falta de control en la etapa de planeación de la elaboración de la información exógena al no verificar la fecha máxima de envío de la información.</t>
  </si>
  <si>
    <t>Elaborar anualmente calendario con las fechas para la elaboración, revisión y presentación de la información exógena para presentación y aprobación del comité de sostenibilidad contable</t>
  </si>
  <si>
    <t>Calendario para  presentación de información exógena aprobado por comité de sostenibilidad contable</t>
  </si>
  <si>
    <t>Hallazgo Administrativo con presunta incidencia disciplinaria y fiscal por pago de multa ordenada por el Ministerio del Trabajo en cumplimiento de la Resolución No. 2678 de 2022 en cuantía por $12.520.038</t>
  </si>
  <si>
    <t>Inexistencia  de reporte se seguimiento del cumplimiento de la convención colectiva</t>
  </si>
  <si>
    <t>Generar reporte trimestral de cumplimiento de la convención colectiva por parte de talento humano a la Gerencia General</t>
  </si>
  <si>
    <t>Reporte trimestral de cumplimiento de la convención colectiva</t>
  </si>
  <si>
    <t>3.3.2.3</t>
  </si>
  <si>
    <t>Hallazgo Administrativo con presunta incidencia disciplinaria por reportar información inconsistente en el seguimiento y ejecución de los registros presupuestales mediante el aplicativo de presupuesto</t>
  </si>
  <si>
    <t>Inconsistencia en la información reflejada en reporte de presupuesto</t>
  </si>
  <si>
    <t>gestionar con la empresa contratista del sistema financiero los ajustes necesarios para que el reporte genere  la información de las obligaciones y pagos de cada compromiso.</t>
  </si>
  <si>
    <t>Reporte presupuestal ajustado</t>
  </si>
  <si>
    <t>3.3.2.4</t>
  </si>
  <si>
    <t>Hallazgo Administrativo con presunta incidencia disciplinaria por tener cuentas por pagar por tres periodos consecutivos</t>
  </si>
  <si>
    <t>Falta de información a los supervisores de los contratos de los saldos de las cuentas por pagar</t>
  </si>
  <si>
    <t>Enviar mensualmente via correo electrónico la información con los saldos de las cuentas por pagar a todos los Jefes de área o responsables de proceso</t>
  </si>
  <si>
    <t>Información de las cuentas por pagar enviada</t>
  </si>
  <si>
    <t>Realizar mesas de trabajo semestrales para revisión y depuración de saldos de cuents por pagar</t>
  </si>
  <si>
    <t>mesas de trabajo cuentas por pagar</t>
  </si>
  <si>
    <t>3.4.2.1</t>
  </si>
  <si>
    <t>Hallazgo Administrativo con presunta incidencia disciplinaria al proceso precontractual del contrato 066 de 2021 licitación pública 01 de 2021 por la limitación de participación plural de proponentes</t>
  </si>
  <si>
    <t xml:space="preserve">Teniendo en cuenta que el plan de mejoramiento correspondiente se formuló a finales del mes de diciembre del 2023 y se cargó en la plataforma SIVICOF de la Contraloría de Bogotá el 27/12/2023, la OCI realizará seguimiento a partir del I trimestre de la vigencia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</si>
</sst>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d/mm/yyyy;@"/>
    <numFmt numFmtId="166" formatCode="yyyy/mm/dd"/>
    <numFmt numFmtId="167" formatCode="dd/mm/yyyy;@"/>
  </numFmts>
  <fonts count="57"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sz val="9"/>
      <color theme="1"/>
      <name val="Arial Narrow"/>
      <family val="2"/>
    </font>
    <font>
      <b/>
      <sz val="9"/>
      <color theme="1"/>
      <name val="Arial Narrow"/>
      <family val="2"/>
    </font>
    <font>
      <sz val="9"/>
      <color indexed="8"/>
      <name val="Arial Narrow"/>
      <family val="2"/>
    </font>
    <font>
      <sz val="9"/>
      <color rgb="FF000000"/>
      <name val="Arial Narrow"/>
      <family val="2"/>
    </font>
    <font>
      <b/>
      <sz val="9"/>
      <color rgb="FF000000"/>
      <name val="Arial Narrow"/>
      <family val="2"/>
    </font>
    <font>
      <sz val="9"/>
      <color rgb="FFC00000"/>
      <name val="Arial Narrow"/>
      <family val="2"/>
    </font>
    <font>
      <sz val="10"/>
      <name val="Arial Narrow"/>
      <family val="2"/>
    </font>
    <font>
      <sz val="10"/>
      <color rgb="FFFF0000"/>
      <name val="Arial Narrow"/>
      <family val="2"/>
    </font>
    <font>
      <b/>
      <sz val="10"/>
      <name val="Arial Narrow"/>
      <family val="2"/>
    </font>
    <font>
      <b/>
      <sz val="12"/>
      <color rgb="FF000000"/>
      <name val="Arial Narrow"/>
      <family val="2"/>
    </font>
    <font>
      <sz val="11"/>
      <color indexed="8"/>
      <name val="Arial Narrow"/>
      <family val="2"/>
    </font>
    <font>
      <sz val="11"/>
      <color rgb="FF000000"/>
      <name val="Arial Narrow"/>
      <family val="2"/>
    </font>
    <font>
      <b/>
      <sz val="7"/>
      <color rgb="FF000000"/>
      <name val="Arial Narrow"/>
      <family val="2"/>
    </font>
    <font>
      <b/>
      <sz val="6"/>
      <color rgb="FF000000"/>
      <name val="Arial Narrow"/>
      <family val="2"/>
    </font>
    <font>
      <sz val="18"/>
      <name val="Arial Narrow"/>
      <family val="2"/>
    </font>
    <font>
      <sz val="7"/>
      <color rgb="FF000000"/>
      <name val="Arial Narrow"/>
      <family val="2"/>
    </font>
    <font>
      <sz val="7"/>
      <color theme="1"/>
      <name val="Arial Narrow"/>
      <family val="2"/>
    </font>
    <font>
      <sz val="7"/>
      <name val="Arial Narrow"/>
      <family val="2"/>
    </font>
    <font>
      <sz val="7"/>
      <color rgb="FFFF0000"/>
      <name val="Arial Narrow"/>
      <family val="2"/>
    </font>
    <font>
      <b/>
      <sz val="7"/>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5B9BD5"/>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thin">
        <color rgb="FF000000"/>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418">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0" fontId="28" fillId="0" borderId="0" xfId="0" applyFont="1" applyAlignment="1" applyProtection="1">
      <alignment vertical="center"/>
      <protection locked="0"/>
    </xf>
    <xf numFmtId="0" fontId="35" fillId="0" borderId="0" xfId="0" applyFont="1"/>
    <xf numFmtId="0" fontId="29" fillId="0" borderId="1" xfId="0" applyFont="1" applyBorder="1" applyAlignment="1">
      <alignment horizontal="left" vertical="top" wrapText="1"/>
    </xf>
    <xf numFmtId="0" fontId="29"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37" fillId="0" borderId="1" xfId="0" applyFont="1" applyBorder="1" applyAlignment="1">
      <alignment horizontal="center" vertical="center" wrapText="1"/>
    </xf>
    <xf numFmtId="9" fontId="37" fillId="0" borderId="1" xfId="1" applyFont="1" applyFill="1" applyBorder="1" applyAlignment="1" applyProtection="1">
      <alignment horizontal="center" vertical="center"/>
      <protection locked="0"/>
    </xf>
    <xf numFmtId="0" fontId="37" fillId="0" borderId="1" xfId="0" applyFont="1" applyBorder="1" applyAlignment="1">
      <alignment horizontal="center" vertical="center"/>
    </xf>
    <xf numFmtId="2" fontId="37" fillId="0" borderId="1" xfId="0" applyNumberFormat="1" applyFont="1" applyBorder="1" applyAlignment="1" applyProtection="1">
      <alignment horizontal="center" vertical="center"/>
      <protection locked="0"/>
    </xf>
    <xf numFmtId="9" fontId="37" fillId="0" borderId="1" xfId="1" applyFont="1" applyBorder="1" applyAlignment="1" applyProtection="1">
      <alignment horizontal="center" vertical="center"/>
      <protection locked="0"/>
    </xf>
    <xf numFmtId="0" fontId="37" fillId="14" borderId="1" xfId="0"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165" fontId="37" fillId="16" borderId="1" xfId="0" applyNumberFormat="1" applyFont="1" applyFill="1" applyBorder="1" applyAlignment="1">
      <alignment horizontal="center" vertical="center"/>
    </xf>
    <xf numFmtId="0" fontId="39" fillId="0" borderId="1" xfId="0" applyFont="1" applyBorder="1" applyAlignment="1">
      <alignment horizontal="left" vertical="top" wrapText="1"/>
    </xf>
    <xf numFmtId="0" fontId="42" fillId="0" borderId="1" xfId="0" applyFont="1" applyBorder="1" applyAlignment="1">
      <alignment horizontal="center" vertical="center" wrapText="1"/>
    </xf>
    <xf numFmtId="9" fontId="40" fillId="0" borderId="1" xfId="1" applyFont="1" applyFill="1" applyBorder="1" applyAlignment="1" applyProtection="1">
      <alignment horizontal="center" vertical="center"/>
      <protection locked="0"/>
    </xf>
    <xf numFmtId="165" fontId="40" fillId="16" borderId="1" xfId="0" applyNumberFormat="1" applyFont="1" applyFill="1" applyBorder="1" applyAlignment="1">
      <alignment horizontal="center" vertical="center"/>
    </xf>
    <xf numFmtId="0" fontId="36" fillId="0" borderId="17" xfId="0" applyFont="1" applyBorder="1" applyAlignment="1">
      <alignment horizontal="left" vertical="top" wrapText="1"/>
    </xf>
    <xf numFmtId="0" fontId="29" fillId="0" borderId="15" xfId="0" applyFont="1" applyBorder="1" applyAlignment="1">
      <alignment horizontal="left" vertical="top" wrapText="1"/>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42" fillId="0" borderId="1" xfId="0" applyFont="1" applyBorder="1" applyAlignment="1">
      <alignment horizontal="left" vertical="top" wrapText="1"/>
    </xf>
    <xf numFmtId="0" fontId="39" fillId="0" borderId="1" xfId="0" applyFont="1" applyBorder="1" applyAlignment="1">
      <alignment horizontal="center" vertical="top" wrapText="1"/>
    </xf>
    <xf numFmtId="0" fontId="36" fillId="22" borderId="28" xfId="0" applyFont="1" applyFill="1" applyBorder="1" applyAlignment="1">
      <alignment horizontal="justify" vertical="center" wrapText="1" readingOrder="1"/>
    </xf>
    <xf numFmtId="0" fontId="36" fillId="22" borderId="28" xfId="0" applyFont="1" applyFill="1" applyBorder="1" applyAlignment="1">
      <alignment horizontal="center" vertical="center" wrapText="1" readingOrder="1"/>
    </xf>
    <xf numFmtId="0" fontId="29" fillId="22" borderId="28" xfId="0" applyFont="1" applyFill="1" applyBorder="1" applyAlignment="1">
      <alignment horizontal="center" vertical="center" wrapText="1" readingOrder="1"/>
    </xf>
    <xf numFmtId="0" fontId="43" fillId="22" borderId="28" xfId="0" applyFont="1" applyFill="1" applyBorder="1" applyAlignment="1">
      <alignment horizontal="center" vertical="center" wrapText="1" readingOrder="1"/>
    </xf>
    <xf numFmtId="0" fontId="44" fillId="22" borderId="28" xfId="0" applyFont="1" applyFill="1" applyBorder="1" applyAlignment="1">
      <alignment horizontal="center" vertical="center" wrapText="1" readingOrder="1"/>
    </xf>
    <xf numFmtId="0" fontId="45" fillId="23" borderId="28" xfId="0" applyFont="1" applyFill="1" applyBorder="1" applyAlignment="1">
      <alignment vertical="center" wrapText="1"/>
    </xf>
    <xf numFmtId="0" fontId="43" fillId="22" borderId="28" xfId="0" applyFont="1" applyFill="1" applyBorder="1" applyAlignment="1">
      <alignment vertical="center" wrapText="1"/>
    </xf>
    <xf numFmtId="0" fontId="43" fillId="22" borderId="28" xfId="0" applyFont="1" applyFill="1" applyBorder="1" applyAlignment="1">
      <alignment horizontal="center" vertical="center" wrapText="1"/>
    </xf>
    <xf numFmtId="0" fontId="46" fillId="23" borderId="28" xfId="0" applyFont="1" applyFill="1" applyBorder="1" applyAlignment="1">
      <alignment horizontal="center" vertical="center" wrapText="1" readingOrder="1"/>
    </xf>
    <xf numFmtId="10" fontId="46" fillId="22" borderId="28" xfId="0" applyNumberFormat="1" applyFont="1" applyFill="1" applyBorder="1" applyAlignment="1">
      <alignment horizontal="center" wrapText="1" readingOrder="1"/>
    </xf>
    <xf numFmtId="0" fontId="28" fillId="8" borderId="1" xfId="0" applyFont="1" applyFill="1" applyBorder="1" applyAlignment="1" applyProtection="1">
      <alignment horizontal="center" vertical="center" wrapText="1"/>
      <protection locked="0"/>
    </xf>
    <xf numFmtId="0" fontId="40" fillId="0" borderId="1" xfId="0" applyFont="1" applyBorder="1" applyAlignment="1">
      <alignment horizontal="left" vertical="top" wrapText="1"/>
    </xf>
    <xf numFmtId="165" fontId="37" fillId="15" borderId="1" xfId="0" applyNumberFormat="1" applyFont="1" applyFill="1" applyBorder="1" applyAlignment="1">
      <alignment horizontal="center" vertical="center"/>
    </xf>
    <xf numFmtId="165" fontId="40" fillId="15" borderId="1" xfId="0" applyNumberFormat="1"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left" vertical="top" wrapText="1"/>
    </xf>
    <xf numFmtId="0" fontId="3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top" wrapText="1"/>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9" fontId="34" fillId="0" borderId="1" xfId="1" applyFont="1" applyFill="1" applyBorder="1" applyAlignment="1" applyProtection="1">
      <alignment horizontal="center" vertical="center"/>
      <protection locked="0"/>
    </xf>
    <xf numFmtId="166" fontId="34" fillId="0" borderId="1" xfId="0" applyNumberFormat="1" applyFont="1" applyBorder="1" applyAlignment="1" applyProtection="1">
      <alignment horizontal="center" vertical="center"/>
      <protection locked="0"/>
    </xf>
    <xf numFmtId="166" fontId="34" fillId="15" borderId="1" xfId="0" applyNumberFormat="1" applyFont="1" applyFill="1" applyBorder="1" applyAlignment="1" applyProtection="1">
      <alignment horizontal="center" vertical="center"/>
      <protection locked="0"/>
    </xf>
    <xf numFmtId="0" fontId="47" fillId="0" borderId="1" xfId="3" applyFont="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top" wrapText="1"/>
    </xf>
    <xf numFmtId="14" fontId="48" fillId="0" borderId="1" xfId="0" applyNumberFormat="1" applyFont="1" applyBorder="1" applyAlignment="1">
      <alignment horizontal="center" vertical="center"/>
    </xf>
    <xf numFmtId="14" fontId="48" fillId="15" borderId="1" xfId="0" applyNumberFormat="1" applyFont="1" applyFill="1" applyBorder="1" applyAlignment="1">
      <alignment horizontal="center" vertical="center"/>
    </xf>
    <xf numFmtId="0" fontId="34" fillId="0" borderId="1" xfId="0" applyFont="1" applyBorder="1" applyAlignment="1">
      <alignment vertical="center" wrapText="1"/>
    </xf>
    <xf numFmtId="9" fontId="34" fillId="0" borderId="1" xfId="0" applyNumberFormat="1" applyFont="1" applyBorder="1" applyAlignment="1" applyProtection="1">
      <alignment horizontal="center" vertical="center"/>
      <protection locked="0"/>
    </xf>
    <xf numFmtId="9" fontId="34" fillId="0" borderId="1" xfId="0" applyNumberFormat="1" applyFont="1" applyBorder="1" applyAlignment="1">
      <alignment horizontal="center" vertical="center" wrapText="1"/>
    </xf>
    <xf numFmtId="14" fontId="34" fillId="15" borderId="1" xfId="0" applyNumberFormat="1" applyFont="1" applyFill="1" applyBorder="1" applyAlignment="1">
      <alignment horizontal="center" vertical="center"/>
    </xf>
    <xf numFmtId="0" fontId="34" fillId="16" borderId="1" xfId="0" applyFont="1" applyFill="1" applyBorder="1" applyAlignment="1" applyProtection="1">
      <alignment horizontal="center" vertical="center" wrapText="1"/>
      <protection locked="0"/>
    </xf>
    <xf numFmtId="165" fontId="48" fillId="0" borderId="1" xfId="0" applyNumberFormat="1" applyFont="1" applyBorder="1" applyAlignment="1">
      <alignment horizontal="center" vertical="center"/>
    </xf>
    <xf numFmtId="14" fontId="34" fillId="0" borderId="1" xfId="0" applyNumberFormat="1" applyFont="1" applyBorder="1" applyAlignment="1">
      <alignment horizontal="center" vertical="center"/>
    </xf>
    <xf numFmtId="0" fontId="34" fillId="0" borderId="1" xfId="0" applyFont="1" applyBorder="1" applyAlignment="1" applyProtection="1">
      <alignment horizontal="center" vertical="center" wrapText="1"/>
      <protection locked="0"/>
    </xf>
    <xf numFmtId="9" fontId="34" fillId="0" borderId="1" xfId="0" applyNumberFormat="1" applyFont="1" applyBorder="1" applyAlignment="1">
      <alignment horizontal="center" vertical="center"/>
    </xf>
    <xf numFmtId="14" fontId="34" fillId="16" borderId="1" xfId="0" applyNumberFormat="1" applyFont="1" applyFill="1" applyBorder="1" applyAlignment="1">
      <alignment horizontal="center" vertical="center"/>
    </xf>
    <xf numFmtId="0" fontId="48"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9" fontId="48" fillId="0" borderId="1" xfId="0" quotePrefix="1" applyNumberFormat="1" applyFont="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protection locked="0"/>
    </xf>
    <xf numFmtId="0" fontId="29" fillId="0" borderId="0" xfId="0" applyFont="1" applyAlignment="1">
      <alignment horizontal="center"/>
    </xf>
    <xf numFmtId="0" fontId="28" fillId="9" borderId="1" xfId="0" applyFont="1" applyFill="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0" fillId="0" borderId="3" xfId="0" applyBorder="1"/>
    <xf numFmtId="0" fontId="28" fillId="10" borderId="1" xfId="0" applyFont="1" applyFill="1" applyBorder="1" applyAlignment="1" applyProtection="1">
      <alignment horizontal="center" vertical="center" wrapText="1"/>
      <protection locked="0"/>
    </xf>
    <xf numFmtId="0" fontId="29" fillId="0" borderId="1" xfId="0" applyFont="1" applyBorder="1" applyAlignment="1">
      <alignment horizontal="left" vertical="center" wrapText="1"/>
    </xf>
    <xf numFmtId="2" fontId="29" fillId="0" borderId="1" xfId="0" applyNumberFormat="1" applyFont="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9" fillId="14" borderId="1" xfId="0" applyFont="1" applyFill="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3" fillId="4" borderId="1" xfId="0" applyFont="1" applyFill="1" applyBorder="1" applyAlignment="1" applyProtection="1">
      <alignment horizontal="center" vertical="center"/>
      <protection locked="0"/>
    </xf>
    <xf numFmtId="14" fontId="37" fillId="0" borderId="2" xfId="0" applyNumberFormat="1" applyFont="1" applyBorder="1" applyAlignment="1">
      <alignment horizontal="center" vertical="center"/>
    </xf>
    <xf numFmtId="0" fontId="36" fillId="0" borderId="39" xfId="0" applyFont="1" applyBorder="1" applyAlignment="1">
      <alignment horizontal="left" vertical="top" wrapText="1"/>
    </xf>
    <xf numFmtId="0" fontId="9" fillId="0" borderId="4" xfId="0" applyFont="1" applyBorder="1" applyAlignment="1">
      <alignment horizontal="center" vertical="center"/>
    </xf>
    <xf numFmtId="2" fontId="37" fillId="0" borderId="2" xfId="0" applyNumberFormat="1" applyFont="1" applyBorder="1" applyAlignment="1" applyProtection="1">
      <alignment horizontal="center" vertical="center"/>
      <protection locked="0"/>
    </xf>
    <xf numFmtId="9" fontId="37" fillId="0" borderId="2" xfId="1" applyFont="1" applyBorder="1" applyAlignment="1" applyProtection="1">
      <alignment horizontal="center" vertical="center"/>
      <protection locked="0"/>
    </xf>
    <xf numFmtId="0" fontId="37" fillId="14" borderId="2" xfId="0" applyFont="1" applyFill="1" applyBorder="1" applyAlignment="1" applyProtection="1">
      <alignment horizontal="center" vertical="center"/>
      <protection locked="0"/>
    </xf>
    <xf numFmtId="0" fontId="40" fillId="0" borderId="2" xfId="0" applyFont="1" applyBorder="1" applyAlignment="1">
      <alignment horizontal="left" vertical="top" wrapText="1"/>
    </xf>
    <xf numFmtId="0" fontId="37" fillId="0" borderId="2" xfId="0" applyFont="1" applyBorder="1" applyAlignment="1">
      <alignment horizontal="center" vertical="center" wrapText="1"/>
    </xf>
    <xf numFmtId="0" fontId="10" fillId="0" borderId="2" xfId="0" applyFont="1" applyBorder="1" applyAlignment="1" applyProtection="1">
      <alignment horizontal="center" vertical="center"/>
      <protection locked="0"/>
    </xf>
    <xf numFmtId="0" fontId="37" fillId="0" borderId="2" xfId="0" applyFont="1" applyBorder="1" applyAlignment="1">
      <alignment horizontal="left" vertical="top" wrapText="1"/>
    </xf>
    <xf numFmtId="0" fontId="29" fillId="0" borderId="1" xfId="0" applyFont="1" applyBorder="1"/>
    <xf numFmtId="0" fontId="29" fillId="0" borderId="1" xfId="0" applyFont="1" applyBorder="1" applyAlignment="1">
      <alignment horizontal="center"/>
    </xf>
    <xf numFmtId="0" fontId="51" fillId="18" borderId="32" xfId="0" applyFont="1" applyFill="1" applyBorder="1" applyAlignment="1">
      <alignment vertical="center" wrapText="1"/>
    </xf>
    <xf numFmtId="0" fontId="51" fillId="18" borderId="33" xfId="0" applyFont="1" applyFill="1" applyBorder="1" applyAlignment="1">
      <alignment vertical="center" wrapText="1"/>
    </xf>
    <xf numFmtId="0" fontId="51" fillId="18" borderId="34" xfId="0" applyFont="1" applyFill="1" applyBorder="1" applyAlignment="1">
      <alignment vertical="center" wrapText="1"/>
    </xf>
    <xf numFmtId="0" fontId="50" fillId="19" borderId="35" xfId="0" applyFont="1" applyFill="1" applyBorder="1" applyAlignment="1">
      <alignment horizontal="center" vertical="center" wrapText="1" readingOrder="1"/>
    </xf>
    <xf numFmtId="0" fontId="50" fillId="20" borderId="35" xfId="0" applyFont="1" applyFill="1" applyBorder="1" applyAlignment="1">
      <alignment horizontal="center" vertical="center" wrapText="1" readingOrder="1"/>
    </xf>
    <xf numFmtId="0" fontId="50" fillId="16" borderId="36" xfId="0" applyFont="1" applyFill="1" applyBorder="1" applyAlignment="1">
      <alignment horizontal="center" vertical="center" wrapText="1" readingOrder="1"/>
    </xf>
    <xf numFmtId="0" fontId="50" fillId="21" borderId="37" xfId="0" applyFont="1" applyFill="1" applyBorder="1" applyAlignment="1">
      <alignment horizontal="center" vertical="center" wrapText="1" readingOrder="1"/>
    </xf>
    <xf numFmtId="0" fontId="50" fillId="15" borderId="35" xfId="0" applyFont="1" applyFill="1" applyBorder="1" applyAlignment="1">
      <alignment horizontal="center" vertical="center" wrapText="1" readingOrder="1"/>
    </xf>
    <xf numFmtId="0" fontId="37" fillId="0" borderId="0" xfId="0" applyFont="1"/>
    <xf numFmtId="0" fontId="40" fillId="22" borderId="28" xfId="0" applyFont="1" applyFill="1" applyBorder="1" applyAlignment="1">
      <alignment horizontal="justify" vertical="center" wrapText="1" readingOrder="1"/>
    </xf>
    <xf numFmtId="0" fontId="52" fillId="22" borderId="28" xfId="0" applyFont="1" applyFill="1" applyBorder="1" applyAlignment="1">
      <alignment horizontal="center" vertical="center" wrapText="1" readingOrder="1"/>
    </xf>
    <xf numFmtId="0" fontId="53" fillId="22" borderId="28" xfId="0" applyFont="1" applyFill="1" applyBorder="1" applyAlignment="1">
      <alignment horizontal="center" vertical="center" wrapText="1" readingOrder="1"/>
    </xf>
    <xf numFmtId="0" fontId="54" fillId="22" borderId="28" xfId="0" applyFont="1" applyFill="1" applyBorder="1" applyAlignment="1">
      <alignment horizontal="center" vertical="center" wrapText="1" readingOrder="1"/>
    </xf>
    <xf numFmtId="0" fontId="55" fillId="22" borderId="28" xfId="0" applyFont="1" applyFill="1" applyBorder="1" applyAlignment="1">
      <alignment horizontal="center" vertical="center" wrapText="1" readingOrder="1"/>
    </xf>
    <xf numFmtId="0" fontId="56" fillId="23" borderId="28" xfId="0" applyFont="1" applyFill="1" applyBorder="1" applyAlignment="1">
      <alignment vertical="center" wrapText="1"/>
    </xf>
    <xf numFmtId="0" fontId="49" fillId="23" borderId="28" xfId="0" applyFont="1" applyFill="1" applyBorder="1" applyAlignment="1">
      <alignment horizontal="center" vertical="center" wrapText="1" readingOrder="1"/>
    </xf>
    <xf numFmtId="0" fontId="51" fillId="22" borderId="28" xfId="0" applyFont="1" applyFill="1" applyBorder="1" applyAlignment="1">
      <alignment vertical="center" wrapText="1"/>
    </xf>
    <xf numFmtId="0" fontId="51" fillId="22" borderId="28" xfId="0" applyFont="1" applyFill="1" applyBorder="1" applyAlignment="1">
      <alignment horizontal="center" vertical="center" wrapText="1"/>
    </xf>
    <xf numFmtId="10" fontId="49" fillId="22" borderId="28" xfId="0" applyNumberFormat="1" applyFont="1" applyFill="1" applyBorder="1" applyAlignment="1">
      <alignment horizontal="center" wrapText="1" readingOrder="1"/>
    </xf>
    <xf numFmtId="0" fontId="34" fillId="0" borderId="1" xfId="0" applyFont="1" applyBorder="1" applyAlignment="1">
      <alignment horizontal="left" vertical="center" wrapText="1"/>
    </xf>
    <xf numFmtId="167" fontId="37" fillId="0" borderId="1" xfId="0" applyNumberFormat="1" applyFont="1" applyBorder="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Border="1" applyAlignment="1">
      <alignment vertical="top" wrapText="1"/>
    </xf>
    <xf numFmtId="0" fontId="28" fillId="2" borderId="1" xfId="0" applyFont="1" applyFill="1" applyBorder="1" applyAlignment="1" applyProtection="1">
      <alignment horizontal="center" vertical="center" wrapText="1"/>
      <protection locked="0"/>
    </xf>
    <xf numFmtId="0" fontId="29" fillId="19" borderId="1" xfId="0" applyFont="1" applyFill="1" applyBorder="1" applyAlignment="1">
      <alignment horizontal="center" vertical="center" wrapText="1"/>
    </xf>
    <xf numFmtId="0" fontId="37" fillId="0" borderId="3" xfId="0" applyFont="1" applyBorder="1" applyAlignment="1">
      <alignment horizontal="center" vertical="center"/>
    </xf>
    <xf numFmtId="167" fontId="37" fillId="15" borderId="1" xfId="0" applyNumberFormat="1" applyFont="1" applyFill="1" applyBorder="1" applyAlignment="1">
      <alignment horizontal="center" vertical="center"/>
    </xf>
    <xf numFmtId="0" fontId="36" fillId="0" borderId="1" xfId="0" applyFont="1" applyFill="1" applyBorder="1" applyAlignment="1">
      <alignment vertical="center" wrapText="1"/>
    </xf>
    <xf numFmtId="0" fontId="36" fillId="0" borderId="3" xfId="0" applyFont="1" applyFill="1" applyBorder="1" applyAlignment="1">
      <alignment vertical="center" wrapText="1"/>
    </xf>
    <xf numFmtId="0" fontId="29" fillId="0" borderId="1" xfId="0" applyFont="1" applyBorder="1" applyAlignment="1">
      <alignment horizontal="center" vertical="center"/>
    </xf>
    <xf numFmtId="0" fontId="32" fillId="0" borderId="0" xfId="0" applyFont="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3" fillId="0" borderId="0" xfId="0" applyFont="1" applyAlignment="1">
      <alignment horizontal="left" vertical="top" wrapText="1"/>
    </xf>
    <xf numFmtId="0" fontId="34" fillId="0" borderId="0" xfId="0" applyFont="1" applyAlignment="1">
      <alignment horizontal="center" wrapText="1"/>
    </xf>
    <xf numFmtId="0" fontId="29" fillId="0" borderId="0" xfId="0" applyFont="1" applyAlignment="1">
      <alignment horizontal="left" wrapText="1"/>
    </xf>
    <xf numFmtId="0" fontId="41" fillId="18" borderId="23" xfId="0" applyFont="1" applyFill="1" applyBorder="1" applyAlignment="1">
      <alignment horizontal="center" vertical="center" wrapText="1" readingOrder="1"/>
    </xf>
    <xf numFmtId="0" fontId="41" fillId="18" borderId="26" xfId="0" applyFont="1" applyFill="1" applyBorder="1" applyAlignment="1">
      <alignment horizontal="center" vertical="center" wrapText="1" readingOrder="1"/>
    </xf>
    <xf numFmtId="0" fontId="41" fillId="18" borderId="24" xfId="0" applyFont="1" applyFill="1" applyBorder="1" applyAlignment="1">
      <alignment horizontal="center" vertical="center" wrapText="1" readingOrder="1"/>
    </xf>
    <xf numFmtId="0" fontId="41" fillId="18" borderId="27" xfId="0" applyFont="1" applyFill="1" applyBorder="1" applyAlignment="1">
      <alignment horizontal="center" vertical="center" wrapText="1" readingOrder="1"/>
    </xf>
    <xf numFmtId="0" fontId="41" fillId="18" borderId="25" xfId="0" applyFont="1" applyFill="1" applyBorder="1" applyAlignment="1">
      <alignment horizontal="center" vertical="center" wrapText="1" readingOrder="1"/>
    </xf>
    <xf numFmtId="0" fontId="41" fillId="18" borderId="0" xfId="0" applyFont="1" applyFill="1" applyAlignment="1">
      <alignment horizontal="center" vertical="center" wrapText="1" readingOrder="1"/>
    </xf>
    <xf numFmtId="0" fontId="41" fillId="19" borderId="25" xfId="0" applyFont="1" applyFill="1" applyBorder="1" applyAlignment="1">
      <alignment horizontal="center" vertical="center" wrapText="1" readingOrder="1"/>
    </xf>
    <xf numFmtId="0" fontId="41" fillId="19" borderId="29" xfId="0" applyFont="1" applyFill="1" applyBorder="1" applyAlignment="1">
      <alignment horizontal="center" vertical="center" wrapText="1" readingOrder="1"/>
    </xf>
    <xf numFmtId="0" fontId="41" fillId="20" borderId="25" xfId="0" applyFont="1" applyFill="1" applyBorder="1" applyAlignment="1">
      <alignment horizontal="center" vertical="center" wrapText="1" readingOrder="1"/>
    </xf>
    <xf numFmtId="0" fontId="41" fillId="20" borderId="29" xfId="0" applyFont="1" applyFill="1" applyBorder="1" applyAlignment="1">
      <alignment horizontal="center" vertical="center" wrapText="1" readingOrder="1"/>
    </xf>
    <xf numFmtId="0" fontId="41" fillId="16" borderId="25" xfId="0" applyFont="1" applyFill="1" applyBorder="1" applyAlignment="1">
      <alignment horizontal="center" vertical="center" wrapText="1" readingOrder="1"/>
    </xf>
    <xf numFmtId="0" fontId="41" fillId="16" borderId="29" xfId="0" applyFont="1" applyFill="1" applyBorder="1" applyAlignment="1">
      <alignment horizontal="center" vertical="center" wrapText="1" readingOrder="1"/>
    </xf>
    <xf numFmtId="0" fontId="41" fillId="21" borderId="25" xfId="0" applyFont="1" applyFill="1" applyBorder="1" applyAlignment="1">
      <alignment horizontal="center" vertical="center" wrapText="1" readingOrder="1"/>
    </xf>
    <xf numFmtId="0" fontId="41" fillId="21" borderId="29" xfId="0" applyFont="1" applyFill="1" applyBorder="1" applyAlignment="1">
      <alignment horizontal="center" vertical="center" wrapText="1" readingOrder="1"/>
    </xf>
    <xf numFmtId="0" fontId="41" fillId="15" borderId="25" xfId="0" applyFont="1" applyFill="1" applyBorder="1" applyAlignment="1">
      <alignment horizontal="center" vertical="center" wrapText="1" readingOrder="1"/>
    </xf>
    <xf numFmtId="0" fontId="41" fillId="15" borderId="29" xfId="0" applyFont="1" applyFill="1" applyBorder="1" applyAlignment="1">
      <alignment horizontal="center" vertical="center" wrapText="1" readingOrder="1"/>
    </xf>
    <xf numFmtId="0" fontId="41" fillId="15" borderId="30" xfId="0" applyFont="1" applyFill="1" applyBorder="1" applyAlignment="1">
      <alignment horizontal="center" vertical="center" wrapText="1" readingOrder="1"/>
    </xf>
    <xf numFmtId="0" fontId="41" fillId="15" borderId="31" xfId="0" applyFont="1" applyFill="1" applyBorder="1" applyAlignment="1">
      <alignment horizontal="center" vertical="center" wrapText="1" readingOrder="1"/>
    </xf>
    <xf numFmtId="0" fontId="49" fillId="18" borderId="23" xfId="0" applyFont="1" applyFill="1" applyBorder="1" applyAlignment="1">
      <alignment horizontal="center" vertical="center" wrapText="1" readingOrder="1"/>
    </xf>
    <xf numFmtId="0" fontId="49" fillId="18" borderId="26" xfId="0" applyFont="1" applyFill="1" applyBorder="1" applyAlignment="1">
      <alignment horizontal="center" vertical="center" wrapText="1" readingOrder="1"/>
    </xf>
    <xf numFmtId="0" fontId="50" fillId="18" borderId="24" xfId="0" applyFont="1" applyFill="1" applyBorder="1" applyAlignment="1">
      <alignment horizontal="center" vertical="center" wrapText="1" readingOrder="1"/>
    </xf>
    <xf numFmtId="0" fontId="50" fillId="18" borderId="27" xfId="0" applyFont="1" applyFill="1" applyBorder="1" applyAlignment="1">
      <alignment horizontal="center" vertical="center" wrapText="1" readingOrder="1"/>
    </xf>
    <xf numFmtId="0" fontId="50" fillId="18" borderId="25" xfId="0" applyFont="1" applyFill="1" applyBorder="1" applyAlignment="1">
      <alignment horizontal="center" vertical="center" wrapText="1" readingOrder="1"/>
    </xf>
    <xf numFmtId="0" fontId="50" fillId="18" borderId="0" xfId="0" applyFont="1" applyFill="1" applyAlignment="1">
      <alignment horizontal="center" vertical="center" wrapText="1" readingOrder="1"/>
    </xf>
    <xf numFmtId="0" fontId="47" fillId="0" borderId="2" xfId="3" applyFont="1" applyBorder="1" applyAlignment="1">
      <alignment horizontal="center" vertical="center" wrapText="1"/>
    </xf>
    <xf numFmtId="0" fontId="47" fillId="0" borderId="3" xfId="3"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47" fillId="0" borderId="4" xfId="3" applyFont="1" applyBorder="1" applyAlignment="1">
      <alignment horizontal="center" vertical="center" wrapText="1"/>
    </xf>
    <xf numFmtId="0" fontId="34" fillId="0" borderId="4" xfId="0" applyFont="1" applyBorder="1" applyAlignment="1">
      <alignment horizontal="left" vertical="center" wrapText="1"/>
    </xf>
    <xf numFmtId="0" fontId="34" fillId="0" borderId="4" xfId="0" applyFont="1" applyBorder="1" applyAlignment="1">
      <alignment horizontal="center" vertical="center" wrapText="1"/>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28" fillId="11" borderId="5" xfId="0" applyFont="1" applyFill="1" applyBorder="1" applyAlignment="1" applyProtection="1">
      <alignment horizontal="center" vertical="center"/>
      <protection locked="0"/>
    </xf>
    <xf numFmtId="0" fontId="28" fillId="11" borderId="6"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wrapText="1"/>
      <protection locked="0"/>
    </xf>
    <xf numFmtId="0" fontId="28" fillId="25" borderId="38" xfId="0" applyFont="1" applyFill="1" applyBorder="1" applyAlignment="1" applyProtection="1">
      <alignment horizontal="center" vertical="center"/>
      <protection locked="0"/>
    </xf>
    <xf numFmtId="0" fontId="28" fillId="25" borderId="6"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7" borderId="41" xfId="0" applyFont="1" applyFill="1" applyBorder="1" applyAlignment="1" applyProtection="1">
      <alignment horizontal="center" vertical="center"/>
      <protection locked="0"/>
    </xf>
    <xf numFmtId="0" fontId="28" fillId="7" borderId="42" xfId="0" applyFont="1" applyFill="1" applyBorder="1" applyAlignment="1" applyProtection="1">
      <alignment horizontal="center" vertical="center"/>
      <protection locked="0"/>
    </xf>
    <xf numFmtId="0" fontId="28" fillId="7" borderId="43" xfId="0" applyFont="1" applyFill="1" applyBorder="1" applyAlignment="1" applyProtection="1">
      <alignment horizontal="center" vertical="center"/>
      <protection locked="0"/>
    </xf>
    <xf numFmtId="0" fontId="28" fillId="7" borderId="44" xfId="0" applyFont="1" applyFill="1" applyBorder="1" applyAlignment="1" applyProtection="1">
      <alignment horizontal="center" vertical="center"/>
      <protection locked="0"/>
    </xf>
    <xf numFmtId="0" fontId="28" fillId="7" borderId="45" xfId="0" applyFont="1" applyFill="1" applyBorder="1" applyAlignment="1" applyProtection="1">
      <alignment horizontal="center" vertical="center"/>
      <protection locked="0"/>
    </xf>
    <xf numFmtId="0" fontId="28" fillId="7" borderId="46" xfId="0" applyFont="1" applyFill="1" applyBorder="1" applyAlignment="1" applyProtection="1">
      <alignment horizontal="center" vertical="center"/>
      <protection locked="0"/>
    </xf>
    <xf numFmtId="0" fontId="28" fillId="24" borderId="47" xfId="0" applyFont="1" applyFill="1" applyBorder="1" applyAlignment="1" applyProtection="1">
      <alignment horizontal="center" vertical="center"/>
      <protection locked="0"/>
    </xf>
    <xf numFmtId="0" fontId="28" fillId="24" borderId="45" xfId="0" applyFont="1" applyFill="1" applyBorder="1" applyAlignment="1" applyProtection="1">
      <alignment horizontal="center" vertical="center"/>
      <protection locked="0"/>
    </xf>
    <xf numFmtId="0" fontId="28" fillId="24" borderId="46"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38"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4" fillId="0" borderId="2" xfId="0" applyFont="1" applyBorder="1" applyAlignment="1">
      <alignment horizontal="left" vertical="top" wrapText="1"/>
    </xf>
    <xf numFmtId="0" fontId="34" fillId="0" borderId="4" xfId="0" applyFont="1" applyBorder="1" applyAlignment="1">
      <alignment horizontal="left" vertical="top" wrapText="1"/>
    </xf>
    <xf numFmtId="0" fontId="34" fillId="0" borderId="3" xfId="0" applyFont="1" applyBorder="1" applyAlignment="1">
      <alignment horizontal="left" vertical="top" wrapText="1"/>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165" fontId="37" fillId="0" borderId="1" xfId="0" applyNumberFormat="1" applyFont="1" applyBorder="1" applyAlignment="1">
      <alignment horizontal="center" vertical="center"/>
    </xf>
  </cellXfs>
  <cellStyles count="17">
    <cellStyle name="Hipervínculo" xfId="4" builtinId="8"/>
    <cellStyle name="Hyperlink" xfId="10"/>
    <cellStyle name="Millares 2" xfId="6"/>
    <cellStyle name="Millares 2 2" xfId="7"/>
    <cellStyle name="Millares 2 2 2" xfId="8"/>
    <cellStyle name="Millares 2 2 3" xfId="9"/>
    <cellStyle name="Millares 2 3" xfId="14"/>
    <cellStyle name="Normal" xfId="0" builtinId="0"/>
    <cellStyle name="Normal 2" xfId="2"/>
    <cellStyle name="Normal 2 2" xfId="13"/>
    <cellStyle name="Normal 3" xfId="5"/>
    <cellStyle name="Normal 4" xfId="3"/>
    <cellStyle name="Normal 5" xfId="16"/>
    <cellStyle name="Normal 6" xfId="11"/>
    <cellStyle name="Porcentaje" xfId="1" builtinId="5"/>
    <cellStyle name="Porcentaje 2" xfId="15"/>
    <cellStyle name="Porcentaje 3" xfId="12"/>
  </cellStyles>
  <dxfs count="186">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FF7C80"/>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99FFCC"/>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45</xdr:row>
      <xdr:rowOff>628650</xdr:rowOff>
    </xdr:from>
    <xdr:to>
      <xdr:col>3</xdr:col>
      <xdr:colOff>2590800</xdr:colOff>
      <xdr:row>45</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45</xdr:row>
      <xdr:rowOff>1076325</xdr:rowOff>
    </xdr:from>
    <xdr:to>
      <xdr:col>3</xdr:col>
      <xdr:colOff>2600325</xdr:colOff>
      <xdr:row>45</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45</xdr:row>
      <xdr:rowOff>1495425</xdr:rowOff>
    </xdr:from>
    <xdr:to>
      <xdr:col>3</xdr:col>
      <xdr:colOff>2628900</xdr:colOff>
      <xdr:row>45</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45</xdr:row>
      <xdr:rowOff>1895475</xdr:rowOff>
    </xdr:from>
    <xdr:to>
      <xdr:col>3</xdr:col>
      <xdr:colOff>2619375</xdr:colOff>
      <xdr:row>45</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99FFCC"/>
        </a:solidFill>
        <a:ln w="9525" cmpd="sng">
          <a:solidFill>
            <a:srgbClr val="99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50</xdr:row>
      <xdr:rowOff>457200</xdr:rowOff>
    </xdr:from>
    <xdr:to>
      <xdr:col>3</xdr:col>
      <xdr:colOff>971550</xdr:colOff>
      <xdr:row>50</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50</xdr:row>
      <xdr:rowOff>847725</xdr:rowOff>
    </xdr:from>
    <xdr:to>
      <xdr:col>3</xdr:col>
      <xdr:colOff>1000125</xdr:colOff>
      <xdr:row>50</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2">
            <a:lumMod val="20000"/>
            <a:lumOff val="8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selection activeCell="C16" sqref="C16"/>
    </sheetView>
  </sheetViews>
  <sheetFormatPr baseColWidth="10" defaultColWidth="11.42578125"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94" t="s">
        <v>0</v>
      </c>
      <c r="C2" s="295"/>
      <c r="D2" s="295"/>
      <c r="E2" s="296"/>
    </row>
    <row r="3" spans="2:12" ht="29.25" customHeight="1" thickBot="1" x14ac:dyDescent="0.3">
      <c r="B3" s="297"/>
      <c r="C3" s="298"/>
      <c r="D3" s="298"/>
      <c r="E3" s="299"/>
    </row>
    <row r="4" spans="2:12" x14ac:dyDescent="0.25">
      <c r="B4" s="153"/>
      <c r="C4" s="154"/>
      <c r="D4" s="154"/>
      <c r="E4" s="155"/>
    </row>
    <row r="5" spans="2:12" ht="16.5" x14ac:dyDescent="0.3">
      <c r="B5" s="157" t="s">
        <v>1</v>
      </c>
      <c r="E5" s="149"/>
    </row>
    <row r="6" spans="2:12" ht="16.5" x14ac:dyDescent="0.3">
      <c r="B6" s="156" t="s">
        <v>2</v>
      </c>
      <c r="E6" s="149"/>
    </row>
    <row r="7" spans="2:12" ht="16.5" x14ac:dyDescent="0.3">
      <c r="B7" s="156"/>
      <c r="E7" s="149"/>
    </row>
    <row r="8" spans="2:12" ht="16.5" x14ac:dyDescent="0.3">
      <c r="B8" s="156" t="s">
        <v>3</v>
      </c>
      <c r="E8" s="149"/>
    </row>
    <row r="9" spans="2:12" ht="16.5" x14ac:dyDescent="0.3">
      <c r="B9" s="156"/>
      <c r="E9" s="149"/>
    </row>
    <row r="10" spans="2:12" ht="16.5" x14ac:dyDescent="0.3">
      <c r="B10" s="156" t="s">
        <v>4</v>
      </c>
      <c r="E10" s="149"/>
    </row>
    <row r="11" spans="2:12" x14ac:dyDescent="0.25">
      <c r="B11" s="148"/>
      <c r="E11" s="149"/>
    </row>
    <row r="12" spans="2:12" x14ac:dyDescent="0.25">
      <c r="B12" s="148"/>
      <c r="E12" s="149"/>
    </row>
    <row r="13" spans="2:12" ht="16.5" x14ac:dyDescent="0.3">
      <c r="B13" s="156"/>
      <c r="C13" s="293" t="s">
        <v>5</v>
      </c>
      <c r="D13" s="293"/>
      <c r="E13" s="149"/>
    </row>
    <row r="14" spans="2:12" ht="16.5" x14ac:dyDescent="0.3">
      <c r="B14" s="156"/>
      <c r="C14" s="158"/>
      <c r="D14" s="158"/>
      <c r="E14" s="149"/>
      <c r="F14" s="292"/>
      <c r="G14" s="292"/>
      <c r="H14" s="292"/>
      <c r="I14" s="292"/>
      <c r="J14" s="292"/>
      <c r="K14" s="292"/>
      <c r="L14" s="292"/>
    </row>
    <row r="15" spans="2:12" ht="16.5" x14ac:dyDescent="0.3">
      <c r="B15" s="156"/>
      <c r="C15" s="159" t="s">
        <v>6</v>
      </c>
      <c r="D15" s="159" t="s">
        <v>7</v>
      </c>
      <c r="E15" s="149"/>
      <c r="F15" s="292"/>
      <c r="G15" s="292"/>
      <c r="H15" s="292"/>
      <c r="I15" s="292"/>
      <c r="J15" s="292"/>
      <c r="K15" s="292"/>
      <c r="L15" s="292"/>
    </row>
    <row r="16" spans="2:12" ht="82.5" x14ac:dyDescent="0.3">
      <c r="B16" s="156"/>
      <c r="C16" s="160" t="s">
        <v>8</v>
      </c>
      <c r="D16" s="161" t="s">
        <v>9</v>
      </c>
      <c r="E16" s="149"/>
      <c r="F16" s="292"/>
      <c r="G16" s="292"/>
      <c r="H16" s="292"/>
      <c r="I16" s="292"/>
      <c r="J16" s="292"/>
      <c r="K16" s="292"/>
      <c r="L16" s="292"/>
    </row>
    <row r="17" spans="2:12" ht="16.5" x14ac:dyDescent="0.3">
      <c r="B17" s="156"/>
      <c r="C17" s="160" t="s">
        <v>10</v>
      </c>
      <c r="D17" s="161" t="s">
        <v>11</v>
      </c>
      <c r="E17" s="149"/>
      <c r="F17" s="292"/>
      <c r="G17" s="292"/>
      <c r="H17" s="292"/>
      <c r="I17" s="292"/>
      <c r="J17" s="292"/>
      <c r="K17" s="292"/>
      <c r="L17" s="292"/>
    </row>
    <row r="18" spans="2:12" ht="15.75" customHeight="1" x14ac:dyDescent="0.3">
      <c r="B18" s="156"/>
      <c r="C18" s="160" t="s">
        <v>12</v>
      </c>
      <c r="D18" s="161" t="s">
        <v>13</v>
      </c>
      <c r="E18" s="149"/>
      <c r="F18" s="300"/>
      <c r="G18" s="300"/>
      <c r="H18" s="300"/>
      <c r="I18" s="300"/>
      <c r="J18" s="300"/>
      <c r="K18" s="300"/>
      <c r="L18" s="300"/>
    </row>
    <row r="19" spans="2:12" ht="49.5" x14ac:dyDescent="0.3">
      <c r="B19" s="156"/>
      <c r="C19" s="160" t="s">
        <v>14</v>
      </c>
      <c r="D19" s="161" t="s">
        <v>15</v>
      </c>
      <c r="E19" s="149"/>
      <c r="F19" s="292"/>
      <c r="G19" s="292"/>
      <c r="H19" s="292"/>
      <c r="I19" s="292"/>
      <c r="J19" s="292"/>
      <c r="K19" s="292"/>
      <c r="L19" s="292"/>
    </row>
    <row r="20" spans="2:12" ht="16.5" x14ac:dyDescent="0.3">
      <c r="B20" s="156"/>
      <c r="C20" s="158"/>
      <c r="D20" s="158"/>
      <c r="E20" s="149"/>
      <c r="F20" s="292"/>
      <c r="G20" s="292"/>
      <c r="H20" s="292"/>
      <c r="I20" s="292"/>
      <c r="J20" s="292"/>
      <c r="K20" s="292"/>
      <c r="L20" s="292"/>
    </row>
    <row r="21" spans="2:12" ht="16.5" x14ac:dyDescent="0.3">
      <c r="B21" s="156"/>
      <c r="C21" s="293" t="s">
        <v>16</v>
      </c>
      <c r="D21" s="293"/>
      <c r="E21" s="149"/>
      <c r="F21" s="292"/>
      <c r="G21" s="292"/>
      <c r="H21" s="292"/>
      <c r="I21" s="292"/>
      <c r="J21" s="292"/>
      <c r="K21" s="292"/>
      <c r="L21" s="292"/>
    </row>
    <row r="22" spans="2:12" ht="16.5" x14ac:dyDescent="0.3">
      <c r="B22" s="156"/>
      <c r="C22" s="158"/>
      <c r="D22" s="158"/>
      <c r="E22" s="149"/>
      <c r="F22" s="292"/>
      <c r="G22" s="292"/>
      <c r="H22" s="292"/>
      <c r="I22" s="292"/>
      <c r="J22" s="292"/>
      <c r="K22" s="292"/>
      <c r="L22" s="292"/>
    </row>
    <row r="23" spans="2:12" ht="16.5" x14ac:dyDescent="0.3">
      <c r="B23" s="156"/>
      <c r="C23" s="159" t="s">
        <v>6</v>
      </c>
      <c r="D23" s="159" t="s">
        <v>7</v>
      </c>
      <c r="E23" s="149"/>
      <c r="F23" s="292"/>
      <c r="G23" s="292"/>
      <c r="H23" s="292"/>
      <c r="I23" s="292"/>
      <c r="J23" s="292"/>
      <c r="K23" s="292"/>
      <c r="L23" s="292"/>
    </row>
    <row r="24" spans="2:12" ht="66" x14ac:dyDescent="0.3">
      <c r="B24" s="156"/>
      <c r="C24" s="160" t="s">
        <v>17</v>
      </c>
      <c r="D24" s="161" t="s">
        <v>18</v>
      </c>
      <c r="E24" s="149"/>
      <c r="F24" s="292"/>
      <c r="G24" s="292"/>
      <c r="H24" s="292"/>
      <c r="I24" s="292"/>
      <c r="J24" s="292"/>
      <c r="K24" s="292"/>
      <c r="L24" s="292"/>
    </row>
    <row r="25" spans="2:12" ht="33" x14ac:dyDescent="0.3">
      <c r="B25" s="156"/>
      <c r="C25" s="160" t="s">
        <v>19</v>
      </c>
      <c r="D25" s="161" t="s">
        <v>20</v>
      </c>
      <c r="E25" s="149"/>
      <c r="F25" s="292"/>
      <c r="G25" s="292"/>
      <c r="H25" s="292"/>
      <c r="I25" s="292"/>
      <c r="J25" s="292"/>
      <c r="K25" s="292"/>
      <c r="L25" s="292"/>
    </row>
    <row r="26" spans="2:12" ht="49.5" x14ac:dyDescent="0.3">
      <c r="B26" s="156"/>
      <c r="C26" s="160" t="s">
        <v>21</v>
      </c>
      <c r="D26" s="161" t="s">
        <v>22</v>
      </c>
      <c r="E26" s="149"/>
      <c r="F26" s="300"/>
      <c r="G26" s="300"/>
      <c r="H26" s="300"/>
      <c r="I26" s="300"/>
      <c r="J26" s="300"/>
      <c r="K26" s="300"/>
      <c r="L26" s="300"/>
    </row>
    <row r="27" spans="2:12" ht="66" x14ac:dyDescent="0.3">
      <c r="B27" s="156"/>
      <c r="C27" s="160" t="s">
        <v>23</v>
      </c>
      <c r="D27" s="161" t="s">
        <v>24</v>
      </c>
      <c r="E27" s="149"/>
      <c r="F27" s="300"/>
      <c r="G27" s="300"/>
      <c r="H27" s="300"/>
      <c r="I27" s="300"/>
      <c r="J27" s="300"/>
      <c r="K27" s="300"/>
      <c r="L27" s="300"/>
    </row>
    <row r="28" spans="2:12" ht="33" x14ac:dyDescent="0.3">
      <c r="B28" s="156"/>
      <c r="C28" s="160" t="s">
        <v>25</v>
      </c>
      <c r="D28" s="161" t="s">
        <v>26</v>
      </c>
      <c r="E28" s="149"/>
      <c r="F28" s="300"/>
      <c r="G28" s="300"/>
      <c r="H28" s="300"/>
      <c r="I28" s="300"/>
      <c r="J28" s="300"/>
      <c r="K28" s="300"/>
      <c r="L28" s="300"/>
    </row>
    <row r="29" spans="2:12" ht="49.5" x14ac:dyDescent="0.3">
      <c r="B29" s="156"/>
      <c r="C29" s="160" t="s">
        <v>27</v>
      </c>
      <c r="D29" s="161" t="s">
        <v>28</v>
      </c>
      <c r="E29" s="149"/>
      <c r="F29" s="300"/>
      <c r="G29" s="300"/>
      <c r="H29" s="300"/>
      <c r="I29" s="300"/>
      <c r="J29" s="300"/>
      <c r="K29" s="300"/>
      <c r="L29" s="300"/>
    </row>
    <row r="30" spans="2:12" ht="33" x14ac:dyDescent="0.3">
      <c r="B30" s="156"/>
      <c r="C30" s="160" t="s">
        <v>29</v>
      </c>
      <c r="D30" s="161" t="s">
        <v>30</v>
      </c>
      <c r="E30" s="149"/>
      <c r="F30" s="146"/>
      <c r="G30" s="146"/>
      <c r="H30" s="146"/>
      <c r="I30" s="146"/>
      <c r="J30" s="146"/>
      <c r="K30" s="146"/>
      <c r="L30" s="146"/>
    </row>
    <row r="31" spans="2:12" ht="35.25" customHeight="1" x14ac:dyDescent="0.3">
      <c r="B31" s="156"/>
      <c r="C31" s="160" t="s">
        <v>31</v>
      </c>
      <c r="D31" s="162" t="s">
        <v>32</v>
      </c>
      <c r="E31" s="149"/>
    </row>
    <row r="32" spans="2:12" ht="16.5" x14ac:dyDescent="0.3">
      <c r="B32" s="156"/>
      <c r="C32" s="163"/>
      <c r="D32" s="164"/>
      <c r="E32" s="149"/>
    </row>
    <row r="33" spans="2:5" ht="16.5" x14ac:dyDescent="0.3">
      <c r="B33" s="156"/>
      <c r="C33" s="293" t="s">
        <v>33</v>
      </c>
      <c r="D33" s="293"/>
      <c r="E33" s="149"/>
    </row>
    <row r="34" spans="2:5" ht="26.25" customHeight="1" x14ac:dyDescent="0.3">
      <c r="B34" s="156"/>
      <c r="C34" s="301" t="s">
        <v>34</v>
      </c>
      <c r="D34" s="301"/>
      <c r="E34" s="149"/>
    </row>
    <row r="35" spans="2:5" ht="32.25" customHeight="1" x14ac:dyDescent="0.3">
      <c r="B35" s="156"/>
      <c r="C35" s="301"/>
      <c r="D35" s="301"/>
      <c r="E35" s="149"/>
    </row>
    <row r="36" spans="2:5" ht="16.5" x14ac:dyDescent="0.3">
      <c r="B36" s="156"/>
      <c r="C36" s="163"/>
      <c r="D36" s="164"/>
      <c r="E36" s="149"/>
    </row>
    <row r="37" spans="2:5" ht="16.5" x14ac:dyDescent="0.3">
      <c r="B37" s="156"/>
      <c r="C37" s="159" t="s">
        <v>6</v>
      </c>
      <c r="D37" s="159" t="s">
        <v>7</v>
      </c>
      <c r="E37" s="149"/>
    </row>
    <row r="38" spans="2:5" ht="66" x14ac:dyDescent="0.3">
      <c r="B38" s="156"/>
      <c r="C38" s="160" t="s">
        <v>35</v>
      </c>
      <c r="D38" s="161" t="s">
        <v>36</v>
      </c>
      <c r="E38" s="149"/>
    </row>
    <row r="39" spans="2:5" ht="66" x14ac:dyDescent="0.3">
      <c r="B39" s="156"/>
      <c r="C39" s="160" t="s">
        <v>37</v>
      </c>
      <c r="D39" s="161" t="s">
        <v>38</v>
      </c>
      <c r="E39" s="149"/>
    </row>
    <row r="40" spans="2:5" ht="66" x14ac:dyDescent="0.3">
      <c r="B40" s="156"/>
      <c r="C40" s="160" t="s">
        <v>39</v>
      </c>
      <c r="D40" s="161" t="s">
        <v>40</v>
      </c>
      <c r="E40" s="149"/>
    </row>
    <row r="41" spans="2:5" ht="16.5" x14ac:dyDescent="0.3">
      <c r="B41" s="156"/>
      <c r="C41" s="165" t="s">
        <v>41</v>
      </c>
      <c r="D41" s="166"/>
      <c r="E41" s="149"/>
    </row>
    <row r="42" spans="2:5" ht="16.5" x14ac:dyDescent="0.3">
      <c r="B42" s="156"/>
      <c r="C42" s="165" t="s">
        <v>42</v>
      </c>
      <c r="D42" s="166"/>
      <c r="E42" s="149"/>
    </row>
    <row r="43" spans="2:5" ht="82.5" customHeight="1" x14ac:dyDescent="0.3">
      <c r="B43" s="156"/>
      <c r="C43" s="160" t="s">
        <v>43</v>
      </c>
      <c r="D43" s="161" t="s">
        <v>44</v>
      </c>
      <c r="E43" s="149"/>
    </row>
    <row r="44" spans="2:5" ht="49.5" x14ac:dyDescent="0.3">
      <c r="B44" s="156"/>
      <c r="C44" s="160" t="s">
        <v>45</v>
      </c>
      <c r="D44" s="161" t="s">
        <v>46</v>
      </c>
      <c r="E44" s="149"/>
    </row>
    <row r="45" spans="2:5" ht="33" x14ac:dyDescent="0.3">
      <c r="B45" s="156"/>
      <c r="C45" s="160" t="s">
        <v>47</v>
      </c>
      <c r="D45" s="161" t="s">
        <v>48</v>
      </c>
      <c r="E45" s="149"/>
    </row>
    <row r="46" spans="2:5" ht="168" customHeight="1" x14ac:dyDescent="0.3">
      <c r="B46" s="156"/>
      <c r="C46" s="160" t="s">
        <v>49</v>
      </c>
      <c r="D46" s="162" t="s">
        <v>50</v>
      </c>
      <c r="E46" s="149"/>
    </row>
    <row r="47" spans="2:5" ht="16.5" x14ac:dyDescent="0.3">
      <c r="B47" s="156"/>
      <c r="C47" s="158"/>
      <c r="D47" s="158"/>
      <c r="E47" s="149"/>
    </row>
    <row r="48" spans="2:5" ht="16.5" x14ac:dyDescent="0.3">
      <c r="B48" s="156"/>
      <c r="C48" s="293" t="s">
        <v>51</v>
      </c>
      <c r="D48" s="293"/>
      <c r="E48" s="149"/>
    </row>
    <row r="49" spans="2:5" ht="16.5" x14ac:dyDescent="0.3">
      <c r="B49" s="156"/>
      <c r="C49" s="158"/>
      <c r="D49" s="158"/>
      <c r="E49" s="149"/>
    </row>
    <row r="50" spans="2:5" ht="16.5" x14ac:dyDescent="0.3">
      <c r="B50" s="156"/>
      <c r="C50" s="159" t="s">
        <v>6</v>
      </c>
      <c r="D50" s="159" t="s">
        <v>7</v>
      </c>
      <c r="E50" s="149"/>
    </row>
    <row r="51" spans="2:5" ht="81" customHeight="1" x14ac:dyDescent="0.3">
      <c r="B51" s="156"/>
      <c r="C51" s="160" t="s">
        <v>52</v>
      </c>
      <c r="D51" s="161" t="s">
        <v>53</v>
      </c>
      <c r="E51" s="149"/>
    </row>
    <row r="52" spans="2:5" ht="33" x14ac:dyDescent="0.3">
      <c r="B52" s="156"/>
      <c r="C52" s="160" t="s">
        <v>54</v>
      </c>
      <c r="D52" s="161" t="s">
        <v>55</v>
      </c>
      <c r="E52" s="149"/>
    </row>
    <row r="53" spans="2:5" ht="49.5" customHeight="1" x14ac:dyDescent="0.3">
      <c r="B53" s="156"/>
      <c r="C53" s="160" t="s">
        <v>10</v>
      </c>
      <c r="D53" s="162" t="s">
        <v>56</v>
      </c>
      <c r="E53" s="149"/>
    </row>
    <row r="54" spans="2:5" x14ac:dyDescent="0.25">
      <c r="B54" s="148"/>
      <c r="E54" s="149"/>
    </row>
    <row r="55" spans="2:5" ht="16.5" thickBot="1" x14ac:dyDescent="0.3">
      <c r="B55" s="150"/>
      <c r="C55" s="151"/>
      <c r="D55" s="151"/>
      <c r="E55" s="152"/>
    </row>
  </sheetData>
  <mergeCells count="22">
    <mergeCell ref="C48:D48"/>
    <mergeCell ref="B2:E3"/>
    <mergeCell ref="F29:L29"/>
    <mergeCell ref="C21:D21"/>
    <mergeCell ref="C13:D13"/>
    <mergeCell ref="C33:D33"/>
    <mergeCell ref="C34:D35"/>
    <mergeCell ref="F24:L24"/>
    <mergeCell ref="F25:L25"/>
    <mergeCell ref="F26:L26"/>
    <mergeCell ref="F27:L27"/>
    <mergeCell ref="F28:L28"/>
    <mergeCell ref="F18:L18"/>
    <mergeCell ref="F19:L19"/>
    <mergeCell ref="F20:L20"/>
    <mergeCell ref="F21:L21"/>
    <mergeCell ref="F22:L22"/>
    <mergeCell ref="F23:L23"/>
    <mergeCell ref="F14:L14"/>
    <mergeCell ref="F15:L15"/>
    <mergeCell ref="F16:L16"/>
    <mergeCell ref="F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6"/>
  <sheetViews>
    <sheetView workbookViewId="0">
      <selection activeCell="N7" sqref="N7"/>
    </sheetView>
  </sheetViews>
  <sheetFormatPr baseColWidth="10" defaultColWidth="11.42578125" defaultRowHeight="16.5" x14ac:dyDescent="0.3"/>
  <cols>
    <col min="1" max="2" width="11.42578125" style="158"/>
    <col min="3" max="3" width="29" style="158" customWidth="1"/>
    <col min="4" max="16384" width="11.42578125" style="158"/>
  </cols>
  <sheetData>
    <row r="2" spans="3:13" x14ac:dyDescent="0.3">
      <c r="C2" s="293" t="s">
        <v>57</v>
      </c>
      <c r="D2" s="293"/>
      <c r="E2" s="293"/>
      <c r="F2" s="293"/>
      <c r="G2" s="293"/>
      <c r="H2" s="293"/>
      <c r="I2" s="293"/>
      <c r="J2" s="293"/>
      <c r="K2" s="293"/>
      <c r="L2" s="293"/>
      <c r="M2" s="293"/>
    </row>
    <row r="3" spans="3:13" ht="17.25" thickBot="1" x14ac:dyDescent="0.35"/>
    <row r="4" spans="3:13" ht="24.75" customHeight="1" x14ac:dyDescent="0.3">
      <c r="C4" s="303" t="s">
        <v>58</v>
      </c>
      <c r="D4" s="305" t="s">
        <v>59</v>
      </c>
      <c r="E4" s="307" t="s">
        <v>60</v>
      </c>
      <c r="F4" s="309" t="s">
        <v>61</v>
      </c>
      <c r="G4" s="311" t="s">
        <v>62</v>
      </c>
      <c r="H4" s="313" t="s">
        <v>63</v>
      </c>
      <c r="I4" s="315" t="s">
        <v>64</v>
      </c>
      <c r="J4" s="317" t="s">
        <v>65</v>
      </c>
      <c r="K4" s="319" t="s">
        <v>66</v>
      </c>
    </row>
    <row r="5" spans="3:13" ht="29.25" customHeight="1" thickBot="1" x14ac:dyDescent="0.35">
      <c r="C5" s="304"/>
      <c r="D5" s="306"/>
      <c r="E5" s="308"/>
      <c r="F5" s="310"/>
      <c r="G5" s="312"/>
      <c r="H5" s="314"/>
      <c r="I5" s="316"/>
      <c r="J5" s="318"/>
      <c r="K5" s="320"/>
    </row>
    <row r="6" spans="3:13" ht="36.75" customHeight="1" thickTop="1" thickBot="1" x14ac:dyDescent="0.35">
      <c r="C6" s="193" t="s">
        <v>67</v>
      </c>
      <c r="D6" s="194">
        <v>14</v>
      </c>
      <c r="E6" s="194">
        <v>21</v>
      </c>
      <c r="F6" s="195">
        <v>1</v>
      </c>
      <c r="G6" s="195">
        <v>20</v>
      </c>
      <c r="H6" s="196"/>
      <c r="I6" s="197"/>
      <c r="J6" s="197"/>
      <c r="K6" s="197"/>
    </row>
    <row r="7" spans="3:13" ht="33.75" customHeight="1" thickBot="1" x14ac:dyDescent="0.35">
      <c r="C7" s="193" t="s">
        <v>68</v>
      </c>
      <c r="D7" s="194">
        <v>7</v>
      </c>
      <c r="E7" s="194">
        <v>10</v>
      </c>
      <c r="F7" s="195"/>
      <c r="G7" s="195"/>
      <c r="H7" s="196">
        <v>10</v>
      </c>
      <c r="I7" s="197"/>
      <c r="J7" s="197"/>
      <c r="K7" s="197"/>
    </row>
    <row r="8" spans="3:13" ht="17.25" thickBot="1" x14ac:dyDescent="0.35">
      <c r="C8" s="198" t="s">
        <v>69</v>
      </c>
      <c r="D8" s="201">
        <f t="shared" ref="D8:I8" si="0">SUM(D6:D7)</f>
        <v>21</v>
      </c>
      <c r="E8" s="201">
        <f t="shared" si="0"/>
        <v>31</v>
      </c>
      <c r="F8" s="201">
        <f t="shared" si="0"/>
        <v>1</v>
      </c>
      <c r="G8" s="201">
        <f t="shared" si="0"/>
        <v>20</v>
      </c>
      <c r="H8" s="201">
        <f t="shared" si="0"/>
        <v>10</v>
      </c>
      <c r="I8" s="201">
        <f t="shared" si="0"/>
        <v>0</v>
      </c>
      <c r="J8" s="201">
        <v>0</v>
      </c>
      <c r="K8" s="201">
        <v>0</v>
      </c>
    </row>
    <row r="9" spans="3:13" ht="17.25" thickBot="1" x14ac:dyDescent="0.35">
      <c r="C9" s="199"/>
      <c r="D9" s="200"/>
      <c r="E9" s="200"/>
      <c r="F9" s="202">
        <f>F8/E8</f>
        <v>3.2258064516129031E-2</v>
      </c>
      <c r="G9" s="202">
        <f>G8/E8</f>
        <v>0.64516129032258063</v>
      </c>
      <c r="H9" s="202">
        <f>H8/E8</f>
        <v>0.32258064516129031</v>
      </c>
      <c r="I9" s="202">
        <f>I8/E8</f>
        <v>0</v>
      </c>
      <c r="J9" s="202">
        <f>J8/E8</f>
        <v>0</v>
      </c>
      <c r="K9" s="202">
        <f>K8/E8</f>
        <v>0</v>
      </c>
    </row>
    <row r="11" spans="3:13" x14ac:dyDescent="0.3">
      <c r="C11" s="302" t="s">
        <v>70</v>
      </c>
      <c r="D11" s="302"/>
      <c r="E11" s="302"/>
      <c r="F11" s="302"/>
      <c r="G11" s="302"/>
      <c r="H11" s="302"/>
      <c r="I11" s="302"/>
      <c r="J11" s="302"/>
      <c r="K11" s="302"/>
    </row>
    <row r="12" spans="3:13" x14ac:dyDescent="0.3">
      <c r="C12" s="302"/>
      <c r="D12" s="302"/>
      <c r="E12" s="302"/>
      <c r="F12" s="302"/>
      <c r="G12" s="302"/>
      <c r="H12" s="302"/>
      <c r="I12" s="302"/>
      <c r="J12" s="302"/>
      <c r="K12" s="302"/>
    </row>
    <row r="18" spans="3:13" x14ac:dyDescent="0.3">
      <c r="C18" s="168"/>
      <c r="D18" s="168"/>
      <c r="E18" s="168"/>
      <c r="F18" s="168"/>
      <c r="G18" s="168"/>
      <c r="H18" s="168"/>
      <c r="I18" s="168"/>
      <c r="J18" s="168"/>
      <c r="K18" s="168"/>
      <c r="L18" s="168"/>
      <c r="M18" s="168"/>
    </row>
    <row r="36" spans="3:13" x14ac:dyDescent="0.3">
      <c r="C36" s="168"/>
      <c r="D36" s="168"/>
      <c r="E36" s="168"/>
      <c r="F36" s="168"/>
      <c r="G36" s="168"/>
      <c r="H36" s="168"/>
      <c r="I36" s="168"/>
      <c r="J36" s="168"/>
      <c r="K36" s="168"/>
      <c r="L36" s="168"/>
      <c r="M36" s="168"/>
    </row>
  </sheetData>
  <mergeCells count="11">
    <mergeCell ref="C11:K12"/>
    <mergeCell ref="C2:M2"/>
    <mergeCell ref="C4:C5"/>
    <mergeCell ref="D4:D5"/>
    <mergeCell ref="E4:E5"/>
    <mergeCell ref="F4:F5"/>
    <mergeCell ref="G4:G5"/>
    <mergeCell ref="H4:H5"/>
    <mergeCell ref="I4:I5"/>
    <mergeCell ref="J4:J5"/>
    <mergeCell ref="K4: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16"/>
  <sheetViews>
    <sheetView topLeftCell="A4" workbookViewId="0">
      <selection activeCell="G17" sqref="G17"/>
    </sheetView>
  </sheetViews>
  <sheetFormatPr baseColWidth="10" defaultColWidth="11.42578125" defaultRowHeight="16.5" x14ac:dyDescent="0.3"/>
  <cols>
    <col min="1" max="2" width="11.42578125" style="158"/>
    <col min="3" max="3" width="33.140625" style="158" customWidth="1"/>
    <col min="4" max="4" width="11.42578125" style="158"/>
    <col min="5" max="5" width="10.5703125" style="158" customWidth="1"/>
    <col min="6" max="6" width="9" style="158" customWidth="1"/>
    <col min="7" max="7" width="11.140625" style="158" customWidth="1"/>
    <col min="8" max="8" width="9.28515625" style="158" customWidth="1"/>
    <col min="9" max="10" width="11.42578125" style="158"/>
    <col min="11" max="11" width="12.42578125" style="158" customWidth="1"/>
    <col min="12" max="12" width="20.42578125" style="158" customWidth="1"/>
    <col min="13" max="16384" width="11.42578125" style="158"/>
  </cols>
  <sheetData>
    <row r="3" spans="3:17" x14ac:dyDescent="0.3">
      <c r="C3" s="293" t="s">
        <v>71</v>
      </c>
      <c r="D3" s="293"/>
      <c r="E3" s="293"/>
      <c r="F3" s="293"/>
      <c r="G3" s="293"/>
      <c r="H3" s="293"/>
      <c r="I3" s="293"/>
      <c r="J3" s="293"/>
      <c r="K3" s="293"/>
      <c r="L3" s="293"/>
      <c r="M3" s="293"/>
    </row>
    <row r="4" spans="3:17" ht="17.25" thickBot="1" x14ac:dyDescent="0.35"/>
    <row r="5" spans="3:17" ht="15.75" customHeight="1" thickBot="1" x14ac:dyDescent="0.35">
      <c r="C5" s="321" t="s">
        <v>58</v>
      </c>
      <c r="D5" s="323" t="s">
        <v>59</v>
      </c>
      <c r="E5" s="325" t="s">
        <v>60</v>
      </c>
      <c r="F5" s="260"/>
      <c r="G5" s="260"/>
      <c r="H5" s="261"/>
      <c r="I5" s="260"/>
      <c r="J5" s="260"/>
      <c r="K5" s="262"/>
    </row>
    <row r="6" spans="3:17" ht="41.25" customHeight="1" thickTop="1" thickBot="1" x14ac:dyDescent="0.35">
      <c r="C6" s="322"/>
      <c r="D6" s="324"/>
      <c r="E6" s="326"/>
      <c r="F6" s="263" t="s">
        <v>61</v>
      </c>
      <c r="G6" s="264" t="s">
        <v>62</v>
      </c>
      <c r="H6" s="265" t="s">
        <v>63</v>
      </c>
      <c r="I6" s="266" t="s">
        <v>64</v>
      </c>
      <c r="J6" s="267" t="s">
        <v>65</v>
      </c>
      <c r="K6" s="267" t="s">
        <v>66</v>
      </c>
      <c r="M6" s="268"/>
      <c r="N6" s="268"/>
      <c r="O6" s="268"/>
      <c r="P6" s="268"/>
      <c r="Q6" s="268"/>
    </row>
    <row r="7" spans="3:17" ht="44.25" customHeight="1" thickTop="1" thickBot="1" x14ac:dyDescent="0.35">
      <c r="C7" s="269" t="s">
        <v>68</v>
      </c>
      <c r="D7" s="270">
        <v>14</v>
      </c>
      <c r="E7" s="270">
        <v>21</v>
      </c>
      <c r="F7" s="271">
        <v>21</v>
      </c>
      <c r="G7" s="271"/>
      <c r="H7" s="272"/>
      <c r="I7" s="273"/>
      <c r="J7" s="273"/>
      <c r="K7" s="273"/>
      <c r="M7" s="268"/>
      <c r="N7" s="268"/>
      <c r="O7" s="268"/>
      <c r="P7" s="268"/>
      <c r="Q7" s="268"/>
    </row>
    <row r="8" spans="3:17" ht="37.5" customHeight="1" thickBot="1" x14ac:dyDescent="0.35">
      <c r="C8" s="269" t="s">
        <v>68</v>
      </c>
      <c r="D8" s="270">
        <v>7</v>
      </c>
      <c r="E8" s="270">
        <v>10</v>
      </c>
      <c r="F8" s="271">
        <v>10</v>
      </c>
      <c r="G8" s="271"/>
      <c r="H8" s="272"/>
      <c r="I8" s="273"/>
      <c r="J8" s="273"/>
      <c r="K8" s="273"/>
      <c r="M8" s="268"/>
      <c r="N8" s="268"/>
      <c r="O8" s="268"/>
      <c r="P8" s="268"/>
      <c r="Q8" s="268"/>
    </row>
    <row r="9" spans="3:17" ht="37.5" customHeight="1" thickBot="1" x14ac:dyDescent="0.35">
      <c r="C9" s="269" t="s">
        <v>72</v>
      </c>
      <c r="D9" s="270">
        <v>1</v>
      </c>
      <c r="E9" s="270">
        <v>1</v>
      </c>
      <c r="F9" s="271"/>
      <c r="G9" s="271">
        <v>1</v>
      </c>
      <c r="H9" s="272"/>
      <c r="I9" s="273"/>
      <c r="J9" s="273"/>
      <c r="K9" s="273"/>
      <c r="M9" s="268"/>
      <c r="N9" s="268"/>
      <c r="O9" s="268"/>
      <c r="P9" s="268"/>
      <c r="Q9" s="268"/>
    </row>
    <row r="10" spans="3:17" ht="37.5" customHeight="1" thickBot="1" x14ac:dyDescent="0.35">
      <c r="C10" s="269" t="s">
        <v>73</v>
      </c>
      <c r="D10" s="270">
        <v>2</v>
      </c>
      <c r="E10" s="270">
        <v>4</v>
      </c>
      <c r="F10" s="271"/>
      <c r="G10" s="271">
        <v>4</v>
      </c>
      <c r="H10" s="272"/>
      <c r="I10" s="273"/>
      <c r="J10" s="273"/>
      <c r="K10" s="273"/>
      <c r="M10" s="268"/>
      <c r="N10" s="268"/>
      <c r="O10" s="268"/>
      <c r="P10" s="268"/>
      <c r="Q10" s="268"/>
    </row>
    <row r="11" spans="3:17" ht="37.5" customHeight="1" thickBot="1" x14ac:dyDescent="0.35">
      <c r="C11" s="269" t="s">
        <v>448</v>
      </c>
      <c r="D11" s="270">
        <v>22</v>
      </c>
      <c r="E11" s="270">
        <v>26</v>
      </c>
      <c r="F11" s="271"/>
      <c r="G11" s="271"/>
      <c r="H11" s="272">
        <v>26</v>
      </c>
      <c r="I11" s="273"/>
      <c r="J11" s="273"/>
      <c r="K11" s="273"/>
      <c r="M11" s="268"/>
      <c r="N11" s="268"/>
      <c r="O11" s="268"/>
      <c r="P11" s="268"/>
      <c r="Q11" s="268"/>
    </row>
    <row r="12" spans="3:17" ht="15" customHeight="1" thickBot="1" x14ac:dyDescent="0.35">
      <c r="C12" s="274" t="s">
        <v>69</v>
      </c>
      <c r="D12" s="275">
        <f>SUM(D7:D11)</f>
        <v>46</v>
      </c>
      <c r="E12" s="275">
        <f>SUM(E7:E11)</f>
        <v>62</v>
      </c>
      <c r="F12" s="275">
        <f>SUM(F7:F11)</f>
        <v>31</v>
      </c>
      <c r="G12" s="275">
        <f>SUM(G7:G10)</f>
        <v>5</v>
      </c>
      <c r="H12" s="275">
        <f>SUM(H7:H11)</f>
        <v>26</v>
      </c>
      <c r="I12" s="275">
        <f>SUM(I7:I8)</f>
        <v>0</v>
      </c>
      <c r="J12" s="275">
        <f>SUM(J7:J8)</f>
        <v>0</v>
      </c>
      <c r="K12" s="275"/>
    </row>
    <row r="13" spans="3:17" ht="15" customHeight="1" thickBot="1" x14ac:dyDescent="0.35">
      <c r="C13" s="276"/>
      <c r="D13" s="277"/>
      <c r="E13" s="277"/>
      <c r="F13" s="278">
        <f>F12/E12</f>
        <v>0.5</v>
      </c>
      <c r="G13" s="278">
        <f>G12/E12</f>
        <v>8.0645161290322578E-2</v>
      </c>
      <c r="H13" s="278">
        <f>H12/E12</f>
        <v>0.41935483870967744</v>
      </c>
      <c r="I13" s="278">
        <f>I12/E12</f>
        <v>0</v>
      </c>
      <c r="J13" s="278">
        <f>J12/E12</f>
        <v>0</v>
      </c>
      <c r="K13" s="278">
        <f>K12/E12</f>
        <v>0</v>
      </c>
      <c r="O13" s="268"/>
      <c r="P13" s="268"/>
      <c r="Q13" s="268"/>
    </row>
    <row r="14" spans="3:17" x14ac:dyDescent="0.3">
      <c r="O14" s="268"/>
      <c r="P14" s="268"/>
      <c r="Q14" s="268"/>
    </row>
    <row r="15" spans="3:17" x14ac:dyDescent="0.3">
      <c r="C15" s="168"/>
    </row>
    <row r="16" spans="3:17" x14ac:dyDescent="0.3">
      <c r="C16" s="168"/>
    </row>
  </sheetData>
  <mergeCells count="4">
    <mergeCell ref="C5:C6"/>
    <mergeCell ref="D5:D6"/>
    <mergeCell ref="E5:E6"/>
    <mergeCell ref="C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5"/>
  <sheetViews>
    <sheetView tabSelected="1" zoomScale="90" zoomScaleNormal="90" workbookViewId="0">
      <pane xSplit="4" topLeftCell="AS1" activePane="topRight" state="frozen"/>
      <selection activeCell="B2" sqref="B2"/>
      <selection pane="topRight" activeCell="AU8" sqref="AU8"/>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3.7109375" style="142" customWidth="1"/>
    <col min="5" max="5" width="41.28515625" style="142" customWidth="1"/>
    <col min="6" max="6" width="18.85546875" style="142" customWidth="1"/>
    <col min="7" max="7" width="17.85546875" style="144" customWidth="1"/>
    <col min="8" max="8" width="22" style="142" customWidth="1"/>
    <col min="9" max="9" width="14.7109375" style="142" customWidth="1"/>
    <col min="10" max="10" width="15.42578125" style="142" customWidth="1"/>
    <col min="11" max="11" width="16.85546875" style="142" customWidth="1"/>
    <col min="12" max="12" width="11.42578125" style="142"/>
    <col min="13" max="13" width="14.7109375" style="142" customWidth="1"/>
    <col min="14" max="14" width="11.140625" style="143" customWidth="1" outlineLevel="1"/>
    <col min="15" max="15" width="41.85546875" style="143" customWidth="1" outlineLevel="1"/>
    <col min="16" max="16" width="12.28515625" style="143" customWidth="1" outlineLevel="1"/>
    <col min="17" max="17" width="11.5703125" style="143" customWidth="1" outlineLevel="1"/>
    <col min="18" max="18" width="11.85546875" style="143" customWidth="1" outlineLevel="1"/>
    <col min="19" max="19" width="11" style="143" customWidth="1" outlineLevel="1"/>
    <col min="20" max="20" width="36" style="143" customWidth="1" outlineLevel="1"/>
    <col min="21" max="21" width="16" style="237" customWidth="1" outlineLevel="1"/>
    <col min="22" max="22" width="16.42578125" style="143" customWidth="1" outlineLevel="1"/>
    <col min="23" max="23" width="11.140625" style="143" customWidth="1" outlineLevel="1"/>
    <col min="24" max="24" width="20.85546875" style="143" customWidth="1" outlineLevel="1"/>
    <col min="25" max="25" width="12.28515625" style="143" customWidth="1" outlineLevel="1"/>
    <col min="26" max="26" width="11.5703125" style="143" customWidth="1" outlineLevel="1"/>
    <col min="27" max="27" width="11.85546875" style="143" customWidth="1" outlineLevel="1"/>
    <col min="28" max="28" width="11" style="143" customWidth="1" outlineLevel="1"/>
    <col min="29" max="30" width="36" style="143" customWidth="1" outlineLevel="1"/>
    <col min="31" max="37" width="19.42578125" style="143" customWidth="1" outlineLevel="1"/>
    <col min="38" max="38" width="38.42578125" style="143" customWidth="1" outlineLevel="1"/>
    <col min="39" max="39" width="24.5703125" style="143" customWidth="1" outlineLevel="1"/>
    <col min="40" max="40" width="19.42578125" style="143" customWidth="1" outlineLevel="1"/>
    <col min="41" max="41" width="17" style="143" customWidth="1" outlineLevel="1"/>
    <col min="42" max="42" width="36.140625" style="143" customWidth="1"/>
    <col min="43" max="43" width="14.7109375" style="143" customWidth="1"/>
    <col min="44" max="46" width="11.42578125" style="142"/>
    <col min="47" max="47" width="55.85546875" style="142" customWidth="1"/>
    <col min="48" max="48" width="21" style="142" customWidth="1"/>
    <col min="49" max="49" width="14.28515625" style="142" customWidth="1"/>
    <col min="50" max="50" width="18.5703125" style="142" customWidth="1"/>
    <col min="51" max="51" width="23.42578125" style="142" customWidth="1"/>
    <col min="52" max="52" width="38.5703125" style="142" customWidth="1"/>
    <col min="53" max="16384" width="11.42578125" style="142"/>
  </cols>
  <sheetData>
    <row r="1" spans="1:52" ht="35.25" customHeight="1" x14ac:dyDescent="0.25">
      <c r="A1" s="167"/>
      <c r="B1" s="336" t="s">
        <v>5</v>
      </c>
      <c r="C1" s="336"/>
      <c r="D1" s="336"/>
      <c r="E1" s="336"/>
      <c r="F1" s="337" t="s">
        <v>16</v>
      </c>
      <c r="G1" s="338"/>
      <c r="H1" s="338"/>
      <c r="I1" s="338"/>
      <c r="J1" s="338"/>
      <c r="K1" s="338"/>
      <c r="L1" s="338"/>
      <c r="M1" s="338"/>
      <c r="N1" s="353" t="s">
        <v>33</v>
      </c>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5"/>
      <c r="AX1" s="347" t="s">
        <v>74</v>
      </c>
      <c r="AY1" s="348"/>
      <c r="AZ1" s="349"/>
    </row>
    <row r="2" spans="1:52" ht="35.25" customHeight="1" x14ac:dyDescent="0.25">
      <c r="A2" s="361"/>
      <c r="B2" s="362" t="s">
        <v>8</v>
      </c>
      <c r="C2" s="362" t="s">
        <v>10</v>
      </c>
      <c r="D2" s="362" t="s">
        <v>12</v>
      </c>
      <c r="E2" s="362" t="s">
        <v>14</v>
      </c>
      <c r="F2" s="365" t="s">
        <v>75</v>
      </c>
      <c r="G2" s="363" t="s">
        <v>19</v>
      </c>
      <c r="H2" s="363" t="s">
        <v>21</v>
      </c>
      <c r="I2" s="363" t="s">
        <v>23</v>
      </c>
      <c r="J2" s="343" t="s">
        <v>25</v>
      </c>
      <c r="K2" s="343" t="s">
        <v>27</v>
      </c>
      <c r="L2" s="356" t="s">
        <v>76</v>
      </c>
      <c r="M2" s="358" t="s">
        <v>77</v>
      </c>
      <c r="N2" s="344" t="s">
        <v>78</v>
      </c>
      <c r="O2" s="345"/>
      <c r="P2" s="345"/>
      <c r="Q2" s="345"/>
      <c r="R2" s="345"/>
      <c r="S2" s="345"/>
      <c r="T2" s="345"/>
      <c r="U2" s="345"/>
      <c r="V2" s="345"/>
      <c r="W2" s="339" t="s">
        <v>79</v>
      </c>
      <c r="X2" s="339"/>
      <c r="Y2" s="339"/>
      <c r="Z2" s="339"/>
      <c r="AA2" s="339"/>
      <c r="AB2" s="339"/>
      <c r="AC2" s="339"/>
      <c r="AD2" s="339"/>
      <c r="AE2" s="339"/>
      <c r="AF2" s="346" t="s">
        <v>80</v>
      </c>
      <c r="AG2" s="346"/>
      <c r="AH2" s="346"/>
      <c r="AI2" s="346"/>
      <c r="AJ2" s="346"/>
      <c r="AK2" s="346"/>
      <c r="AL2" s="346"/>
      <c r="AM2" s="346"/>
      <c r="AN2" s="346"/>
      <c r="AO2" s="340" t="s">
        <v>81</v>
      </c>
      <c r="AP2" s="341"/>
      <c r="AQ2" s="341"/>
      <c r="AR2" s="341"/>
      <c r="AS2" s="341"/>
      <c r="AT2" s="341"/>
      <c r="AU2" s="341"/>
      <c r="AV2" s="341"/>
      <c r="AW2" s="342"/>
      <c r="AX2" s="350"/>
      <c r="AY2" s="351"/>
      <c r="AZ2" s="352"/>
    </row>
    <row r="3" spans="1:52" ht="35.25" customHeight="1" x14ac:dyDescent="0.25">
      <c r="A3" s="361"/>
      <c r="B3" s="362"/>
      <c r="C3" s="362"/>
      <c r="D3" s="362"/>
      <c r="E3" s="362"/>
      <c r="F3" s="365"/>
      <c r="G3" s="364"/>
      <c r="H3" s="364"/>
      <c r="I3" s="364"/>
      <c r="J3" s="343"/>
      <c r="K3" s="343"/>
      <c r="L3" s="357"/>
      <c r="M3" s="359"/>
      <c r="N3" s="203" t="s">
        <v>82</v>
      </c>
      <c r="O3" s="203" t="s">
        <v>83</v>
      </c>
      <c r="P3" s="203" t="s">
        <v>84</v>
      </c>
      <c r="Q3" s="203" t="s">
        <v>85</v>
      </c>
      <c r="R3" s="203" t="s">
        <v>86</v>
      </c>
      <c r="S3" s="203" t="s">
        <v>87</v>
      </c>
      <c r="T3" s="203" t="s">
        <v>88</v>
      </c>
      <c r="U3" s="203" t="s">
        <v>89</v>
      </c>
      <c r="V3" s="203" t="s">
        <v>90</v>
      </c>
      <c r="W3" s="238" t="s">
        <v>91</v>
      </c>
      <c r="X3" s="238" t="s">
        <v>92</v>
      </c>
      <c r="Y3" s="238" t="s">
        <v>93</v>
      </c>
      <c r="Z3" s="238" t="s">
        <v>94</v>
      </c>
      <c r="AA3" s="238" t="s">
        <v>95</v>
      </c>
      <c r="AB3" s="238" t="s">
        <v>96</v>
      </c>
      <c r="AC3" s="238" t="s">
        <v>97</v>
      </c>
      <c r="AD3" s="238" t="s">
        <v>98</v>
      </c>
      <c r="AE3" s="238" t="s">
        <v>99</v>
      </c>
      <c r="AF3" s="241" t="s">
        <v>100</v>
      </c>
      <c r="AG3" s="241" t="s">
        <v>101</v>
      </c>
      <c r="AH3" s="241" t="s">
        <v>102</v>
      </c>
      <c r="AI3" s="241" t="s">
        <v>103</v>
      </c>
      <c r="AJ3" s="241" t="s">
        <v>104</v>
      </c>
      <c r="AK3" s="241" t="s">
        <v>105</v>
      </c>
      <c r="AL3" s="241" t="s">
        <v>106</v>
      </c>
      <c r="AM3" s="241" t="s">
        <v>107</v>
      </c>
      <c r="AN3" s="241" t="s">
        <v>108</v>
      </c>
      <c r="AO3" s="285" t="s">
        <v>109</v>
      </c>
      <c r="AP3" s="285" t="s">
        <v>110</v>
      </c>
      <c r="AQ3" s="285" t="s">
        <v>111</v>
      </c>
      <c r="AR3" s="285" t="s">
        <v>112</v>
      </c>
      <c r="AS3" s="285" t="s">
        <v>113</v>
      </c>
      <c r="AT3" s="285" t="s">
        <v>114</v>
      </c>
      <c r="AU3" s="285" t="s">
        <v>115</v>
      </c>
      <c r="AV3" s="285" t="s">
        <v>116</v>
      </c>
      <c r="AW3" s="285" t="s">
        <v>117</v>
      </c>
      <c r="AX3" s="147" t="s">
        <v>118</v>
      </c>
      <c r="AY3" s="147" t="s">
        <v>119</v>
      </c>
      <c r="AZ3" s="147" t="s">
        <v>10</v>
      </c>
    </row>
    <row r="4" spans="1:52" ht="35.25" customHeight="1" x14ac:dyDescent="0.25">
      <c r="B4" s="210" t="s">
        <v>120</v>
      </c>
      <c r="C4" s="367" t="s">
        <v>121</v>
      </c>
      <c r="D4" s="327" t="s">
        <v>122</v>
      </c>
      <c r="E4" s="370" t="s">
        <v>123</v>
      </c>
      <c r="F4" s="331" t="s">
        <v>124</v>
      </c>
      <c r="G4" s="211" t="s">
        <v>125</v>
      </c>
      <c r="H4" s="211" t="s">
        <v>126</v>
      </c>
      <c r="I4" s="212">
        <v>1</v>
      </c>
      <c r="J4" s="213" t="s">
        <v>127</v>
      </c>
      <c r="K4" s="214">
        <v>1</v>
      </c>
      <c r="L4" s="215">
        <v>44593</v>
      </c>
      <c r="M4" s="215">
        <v>44650</v>
      </c>
      <c r="N4" s="174"/>
      <c r="O4" s="169"/>
      <c r="P4" s="190"/>
      <c r="Q4" s="175"/>
      <c r="R4" s="176"/>
      <c r="S4" s="177"/>
      <c r="T4" s="208" t="s">
        <v>128</v>
      </c>
      <c r="U4" s="172" t="s">
        <v>129</v>
      </c>
      <c r="V4" s="235"/>
      <c r="W4" s="207"/>
      <c r="X4" s="169"/>
      <c r="Y4" s="190"/>
      <c r="Z4" s="175"/>
      <c r="AA4" s="176"/>
      <c r="AB4" s="177"/>
      <c r="AC4" s="208" t="s">
        <v>128</v>
      </c>
      <c r="AD4" s="172" t="s">
        <v>129</v>
      </c>
      <c r="AE4" s="235"/>
      <c r="AF4" s="239"/>
      <c r="AG4" s="239"/>
      <c r="AH4" s="239"/>
      <c r="AI4" s="239"/>
      <c r="AJ4" s="239"/>
      <c r="AK4" s="239"/>
      <c r="AL4" s="208" t="s">
        <v>128</v>
      </c>
      <c r="AM4" s="172" t="s">
        <v>129</v>
      </c>
      <c r="AN4" s="239"/>
      <c r="AO4" s="239"/>
      <c r="AP4" s="239"/>
      <c r="AQ4" s="239"/>
      <c r="AR4" s="239"/>
      <c r="AS4" s="239"/>
      <c r="AT4" s="239"/>
      <c r="AU4" s="208" t="s">
        <v>130</v>
      </c>
      <c r="AV4" s="172" t="s">
        <v>129</v>
      </c>
      <c r="AW4" s="239"/>
      <c r="AX4" s="236" t="s">
        <v>131</v>
      </c>
      <c r="AY4" s="170" t="s">
        <v>132</v>
      </c>
      <c r="AZ4" s="286" t="s">
        <v>133</v>
      </c>
    </row>
    <row r="5" spans="1:52" ht="35.25" customHeight="1" x14ac:dyDescent="0.25">
      <c r="B5" s="210" t="s">
        <v>120</v>
      </c>
      <c r="C5" s="368"/>
      <c r="D5" s="333"/>
      <c r="E5" s="371"/>
      <c r="F5" s="335"/>
      <c r="G5" s="211" t="s">
        <v>134</v>
      </c>
      <c r="H5" s="211" t="s">
        <v>135</v>
      </c>
      <c r="I5" s="212">
        <v>1</v>
      </c>
      <c r="J5" s="213" t="s">
        <v>127</v>
      </c>
      <c r="K5" s="214">
        <v>1</v>
      </c>
      <c r="L5" s="215">
        <v>44470</v>
      </c>
      <c r="M5" s="216">
        <v>44591</v>
      </c>
      <c r="N5" s="174"/>
      <c r="O5" s="169"/>
      <c r="P5" s="190"/>
      <c r="Q5" s="175"/>
      <c r="R5" s="176"/>
      <c r="S5" s="177"/>
      <c r="T5" s="208" t="s">
        <v>128</v>
      </c>
      <c r="U5" s="172" t="s">
        <v>129</v>
      </c>
      <c r="V5" s="235"/>
      <c r="W5" s="207"/>
      <c r="X5" s="169"/>
      <c r="Y5" s="190"/>
      <c r="Z5" s="175"/>
      <c r="AA5" s="176"/>
      <c r="AB5" s="177"/>
      <c r="AC5" s="208" t="s">
        <v>128</v>
      </c>
      <c r="AD5" s="172" t="s">
        <v>129</v>
      </c>
      <c r="AE5" s="235"/>
      <c r="AF5" s="239"/>
      <c r="AG5" s="239"/>
      <c r="AH5" s="239"/>
      <c r="AI5" s="239"/>
      <c r="AJ5" s="239"/>
      <c r="AK5" s="239"/>
      <c r="AL5" s="208" t="s">
        <v>128</v>
      </c>
      <c r="AM5" s="172" t="s">
        <v>129</v>
      </c>
      <c r="AN5" s="239"/>
      <c r="AO5" s="239"/>
      <c r="AP5" s="239"/>
      <c r="AQ5" s="239"/>
      <c r="AR5" s="239"/>
      <c r="AS5" s="239"/>
      <c r="AT5" s="239"/>
      <c r="AU5" s="208" t="s">
        <v>130</v>
      </c>
      <c r="AV5" s="172" t="s">
        <v>129</v>
      </c>
      <c r="AW5" s="239"/>
      <c r="AX5" s="236" t="s">
        <v>131</v>
      </c>
      <c r="AY5" s="170" t="s">
        <v>132</v>
      </c>
      <c r="AZ5" s="286" t="s">
        <v>133</v>
      </c>
    </row>
    <row r="6" spans="1:52" ht="35.25" customHeight="1" x14ac:dyDescent="0.25">
      <c r="B6" s="210" t="s">
        <v>120</v>
      </c>
      <c r="C6" s="368"/>
      <c r="D6" s="328"/>
      <c r="E6" s="372"/>
      <c r="F6" s="332"/>
      <c r="G6" s="210" t="s">
        <v>136</v>
      </c>
      <c r="H6" s="210" t="s">
        <v>137</v>
      </c>
      <c r="I6" s="212">
        <v>1</v>
      </c>
      <c r="J6" s="213" t="s">
        <v>127</v>
      </c>
      <c r="K6" s="214">
        <v>1</v>
      </c>
      <c r="L6" s="215">
        <v>44470</v>
      </c>
      <c r="M6" s="216">
        <v>44530</v>
      </c>
      <c r="N6" s="174"/>
      <c r="O6" s="169"/>
      <c r="P6" s="190"/>
      <c r="Q6" s="175"/>
      <c r="R6" s="176"/>
      <c r="S6" s="177"/>
      <c r="T6" s="208" t="s">
        <v>128</v>
      </c>
      <c r="U6" s="172" t="s">
        <v>129</v>
      </c>
      <c r="V6" s="235"/>
      <c r="W6" s="207"/>
      <c r="X6" s="169"/>
      <c r="Y6" s="190"/>
      <c r="Z6" s="175"/>
      <c r="AA6" s="176"/>
      <c r="AB6" s="177"/>
      <c r="AC6" s="208" t="s">
        <v>128</v>
      </c>
      <c r="AD6" s="172" t="s">
        <v>129</v>
      </c>
      <c r="AE6" s="235"/>
      <c r="AF6" s="239"/>
      <c r="AG6" s="239"/>
      <c r="AH6" s="239"/>
      <c r="AI6" s="239"/>
      <c r="AJ6" s="239"/>
      <c r="AK6" s="239"/>
      <c r="AL6" s="208" t="s">
        <v>128</v>
      </c>
      <c r="AM6" s="172" t="s">
        <v>129</v>
      </c>
      <c r="AN6" s="239"/>
      <c r="AO6" s="239"/>
      <c r="AP6" s="239"/>
      <c r="AQ6" s="239"/>
      <c r="AR6" s="239"/>
      <c r="AS6" s="239"/>
      <c r="AT6" s="239"/>
      <c r="AU6" s="208" t="s">
        <v>130</v>
      </c>
      <c r="AV6" s="172" t="s">
        <v>129</v>
      </c>
      <c r="AW6" s="239"/>
      <c r="AX6" s="236" t="s">
        <v>131</v>
      </c>
      <c r="AY6" s="170" t="s">
        <v>132</v>
      </c>
      <c r="AZ6" s="286" t="s">
        <v>138</v>
      </c>
    </row>
    <row r="7" spans="1:52" ht="35.25" customHeight="1" x14ac:dyDescent="0.25">
      <c r="B7" s="210" t="s">
        <v>120</v>
      </c>
      <c r="C7" s="368"/>
      <c r="D7" s="217" t="s">
        <v>139</v>
      </c>
      <c r="E7" s="279" t="s">
        <v>140</v>
      </c>
      <c r="F7" s="210" t="s">
        <v>141</v>
      </c>
      <c r="G7" s="211" t="s">
        <v>142</v>
      </c>
      <c r="H7" s="211" t="s">
        <v>143</v>
      </c>
      <c r="I7" s="218">
        <v>5</v>
      </c>
      <c r="J7" s="219" t="s">
        <v>144</v>
      </c>
      <c r="K7" s="214">
        <v>1</v>
      </c>
      <c r="L7" s="220">
        <v>44470</v>
      </c>
      <c r="M7" s="221">
        <v>44592</v>
      </c>
      <c r="N7" s="174"/>
      <c r="O7" s="169"/>
      <c r="P7" s="190"/>
      <c r="Q7" s="175"/>
      <c r="R7" s="176"/>
      <c r="S7" s="177"/>
      <c r="T7" s="208" t="s">
        <v>128</v>
      </c>
      <c r="U7" s="172" t="s">
        <v>129</v>
      </c>
      <c r="V7" s="235"/>
      <c r="W7" s="207"/>
      <c r="X7" s="169"/>
      <c r="Y7" s="190"/>
      <c r="Z7" s="175"/>
      <c r="AA7" s="176"/>
      <c r="AB7" s="177"/>
      <c r="AC7" s="208" t="s">
        <v>128</v>
      </c>
      <c r="AD7" s="172" t="s">
        <v>129</v>
      </c>
      <c r="AE7" s="235"/>
      <c r="AF7" s="239"/>
      <c r="AG7" s="239"/>
      <c r="AH7" s="239"/>
      <c r="AI7" s="239"/>
      <c r="AJ7" s="239"/>
      <c r="AK7" s="239"/>
      <c r="AL7" s="208" t="s">
        <v>128</v>
      </c>
      <c r="AM7" s="172" t="s">
        <v>129</v>
      </c>
      <c r="AN7" s="239"/>
      <c r="AO7" s="239"/>
      <c r="AP7" s="239"/>
      <c r="AQ7" s="239"/>
      <c r="AR7" s="239"/>
      <c r="AS7" s="239"/>
      <c r="AT7" s="239"/>
      <c r="AU7" s="208" t="s">
        <v>130</v>
      </c>
      <c r="AV7" s="172" t="s">
        <v>129</v>
      </c>
      <c r="AW7" s="239"/>
      <c r="AX7" s="236" t="s">
        <v>131</v>
      </c>
      <c r="AY7" s="170" t="s">
        <v>132</v>
      </c>
      <c r="AZ7" s="286" t="s">
        <v>133</v>
      </c>
    </row>
    <row r="8" spans="1:52" ht="35.25" customHeight="1" x14ac:dyDescent="0.25">
      <c r="B8" s="210" t="s">
        <v>120</v>
      </c>
      <c r="C8" s="368"/>
      <c r="D8" s="327" t="s">
        <v>145</v>
      </c>
      <c r="E8" s="329" t="s">
        <v>146</v>
      </c>
      <c r="F8" s="331" t="s">
        <v>147</v>
      </c>
      <c r="G8" s="211" t="s">
        <v>148</v>
      </c>
      <c r="H8" s="211" t="s">
        <v>149</v>
      </c>
      <c r="I8" s="218">
        <v>2</v>
      </c>
      <c r="J8" s="219" t="s">
        <v>144</v>
      </c>
      <c r="K8" s="214">
        <v>1</v>
      </c>
      <c r="L8" s="220">
        <v>44470</v>
      </c>
      <c r="M8" s="221">
        <v>44592</v>
      </c>
      <c r="N8" s="174"/>
      <c r="O8" s="169"/>
      <c r="P8" s="190"/>
      <c r="Q8" s="175"/>
      <c r="R8" s="176"/>
      <c r="S8" s="177"/>
      <c r="T8" s="208" t="s">
        <v>128</v>
      </c>
      <c r="U8" s="172" t="s">
        <v>129</v>
      </c>
      <c r="V8" s="235"/>
      <c r="W8" s="207"/>
      <c r="X8" s="169"/>
      <c r="Y8" s="190"/>
      <c r="Z8" s="175"/>
      <c r="AA8" s="176"/>
      <c r="AB8" s="177"/>
      <c r="AC8" s="208" t="s">
        <v>128</v>
      </c>
      <c r="AD8" s="172" t="s">
        <v>129</v>
      </c>
      <c r="AE8" s="235"/>
      <c r="AF8" s="239"/>
      <c r="AG8" s="239"/>
      <c r="AH8" s="239"/>
      <c r="AI8" s="239"/>
      <c r="AJ8" s="239"/>
      <c r="AK8" s="239"/>
      <c r="AL8" s="208" t="s">
        <v>128</v>
      </c>
      <c r="AM8" s="172" t="s">
        <v>129</v>
      </c>
      <c r="AN8" s="239"/>
      <c r="AO8" s="239"/>
      <c r="AP8" s="239"/>
      <c r="AQ8" s="239"/>
      <c r="AR8" s="239"/>
      <c r="AS8" s="239"/>
      <c r="AT8" s="239"/>
      <c r="AU8" s="208" t="s">
        <v>130</v>
      </c>
      <c r="AV8" s="172" t="s">
        <v>129</v>
      </c>
      <c r="AW8" s="239"/>
      <c r="AX8" s="236" t="s">
        <v>131</v>
      </c>
      <c r="AY8" s="170" t="s">
        <v>132</v>
      </c>
      <c r="AZ8" s="286" t="s">
        <v>133</v>
      </c>
    </row>
    <row r="9" spans="1:52" ht="35.25" customHeight="1" x14ac:dyDescent="0.25">
      <c r="B9" s="210" t="s">
        <v>120</v>
      </c>
      <c r="C9" s="368"/>
      <c r="D9" s="328"/>
      <c r="E9" s="330"/>
      <c r="F9" s="332"/>
      <c r="G9" s="211" t="s">
        <v>150</v>
      </c>
      <c r="H9" s="210" t="s">
        <v>149</v>
      </c>
      <c r="I9" s="218">
        <v>2</v>
      </c>
      <c r="J9" s="219" t="s">
        <v>144</v>
      </c>
      <c r="K9" s="214">
        <v>1</v>
      </c>
      <c r="L9" s="220">
        <v>44470</v>
      </c>
      <c r="M9" s="221">
        <v>44592</v>
      </c>
      <c r="N9" s="174"/>
      <c r="O9" s="169"/>
      <c r="P9" s="190"/>
      <c r="Q9" s="175"/>
      <c r="R9" s="176"/>
      <c r="S9" s="177"/>
      <c r="T9" s="208" t="s">
        <v>128</v>
      </c>
      <c r="U9" s="172" t="s">
        <v>129</v>
      </c>
      <c r="V9" s="235"/>
      <c r="W9" s="207"/>
      <c r="X9" s="169"/>
      <c r="Y9" s="190"/>
      <c r="Z9" s="175"/>
      <c r="AA9" s="176"/>
      <c r="AB9" s="177"/>
      <c r="AC9" s="208" t="s">
        <v>128</v>
      </c>
      <c r="AD9" s="172" t="s">
        <v>129</v>
      </c>
      <c r="AE9" s="235"/>
      <c r="AF9" s="239"/>
      <c r="AG9" s="239"/>
      <c r="AH9" s="239"/>
      <c r="AI9" s="239"/>
      <c r="AJ9" s="239"/>
      <c r="AK9" s="239"/>
      <c r="AL9" s="208" t="s">
        <v>128</v>
      </c>
      <c r="AM9" s="172" t="s">
        <v>129</v>
      </c>
      <c r="AN9" s="239"/>
      <c r="AO9" s="239"/>
      <c r="AP9" s="239"/>
      <c r="AQ9" s="239"/>
      <c r="AR9" s="239"/>
      <c r="AS9" s="239"/>
      <c r="AT9" s="239"/>
      <c r="AU9" s="208" t="s">
        <v>130</v>
      </c>
      <c r="AV9" s="172" t="s">
        <v>129</v>
      </c>
      <c r="AW9" s="239"/>
      <c r="AX9" s="236" t="s">
        <v>131</v>
      </c>
      <c r="AY9" s="170" t="s">
        <v>132</v>
      </c>
      <c r="AZ9" s="286" t="s">
        <v>133</v>
      </c>
    </row>
    <row r="10" spans="1:52" ht="35.25" customHeight="1" x14ac:dyDescent="0.25">
      <c r="B10" s="210" t="s">
        <v>120</v>
      </c>
      <c r="C10" s="368"/>
      <c r="D10" s="217" t="s">
        <v>151</v>
      </c>
      <c r="E10" s="279" t="s">
        <v>152</v>
      </c>
      <c r="F10" s="222" t="s">
        <v>153</v>
      </c>
      <c r="G10" s="211" t="s">
        <v>154</v>
      </c>
      <c r="H10" s="211" t="s">
        <v>155</v>
      </c>
      <c r="I10" s="223">
        <v>1</v>
      </c>
      <c r="J10" s="213" t="s">
        <v>156</v>
      </c>
      <c r="K10" s="214">
        <v>1</v>
      </c>
      <c r="L10" s="220">
        <v>44470</v>
      </c>
      <c r="M10" s="216">
        <v>44592</v>
      </c>
      <c r="N10" s="174"/>
      <c r="O10" s="169"/>
      <c r="P10" s="190"/>
      <c r="Q10" s="175"/>
      <c r="R10" s="176"/>
      <c r="S10" s="177"/>
      <c r="T10" s="208" t="s">
        <v>128</v>
      </c>
      <c r="U10" s="172" t="s">
        <v>129</v>
      </c>
      <c r="V10" s="235"/>
      <c r="W10" s="207"/>
      <c r="X10" s="169"/>
      <c r="Y10" s="190"/>
      <c r="Z10" s="175"/>
      <c r="AA10" s="176"/>
      <c r="AB10" s="177"/>
      <c r="AC10" s="208" t="s">
        <v>128</v>
      </c>
      <c r="AD10" s="172" t="s">
        <v>129</v>
      </c>
      <c r="AE10" s="235"/>
      <c r="AF10" s="239"/>
      <c r="AG10" s="239"/>
      <c r="AH10" s="239"/>
      <c r="AI10" s="239"/>
      <c r="AJ10" s="239"/>
      <c r="AK10" s="239"/>
      <c r="AL10" s="208" t="s">
        <v>128</v>
      </c>
      <c r="AM10" s="172" t="s">
        <v>129</v>
      </c>
      <c r="AN10" s="239"/>
      <c r="AO10" s="239"/>
      <c r="AP10" s="239"/>
      <c r="AQ10" s="239"/>
      <c r="AR10" s="239"/>
      <c r="AS10" s="239"/>
      <c r="AT10" s="239"/>
      <c r="AU10" s="208" t="s">
        <v>130</v>
      </c>
      <c r="AV10" s="172" t="s">
        <v>129</v>
      </c>
      <c r="AW10" s="239"/>
      <c r="AX10" s="236" t="s">
        <v>131</v>
      </c>
      <c r="AY10" s="170" t="s">
        <v>132</v>
      </c>
      <c r="AZ10" s="286" t="s">
        <v>133</v>
      </c>
    </row>
    <row r="11" spans="1:52" ht="35.25" customHeight="1" x14ac:dyDescent="0.25">
      <c r="B11" s="210" t="s">
        <v>120</v>
      </c>
      <c r="C11" s="368"/>
      <c r="D11" s="217" t="s">
        <v>157</v>
      </c>
      <c r="E11" s="279" t="s">
        <v>158</v>
      </c>
      <c r="F11" s="222" t="s">
        <v>159</v>
      </c>
      <c r="G11" s="211" t="s">
        <v>160</v>
      </c>
      <c r="H11" s="211" t="s">
        <v>161</v>
      </c>
      <c r="I11" s="224">
        <v>1</v>
      </c>
      <c r="J11" s="213" t="s">
        <v>156</v>
      </c>
      <c r="K11" s="214">
        <v>1</v>
      </c>
      <c r="L11" s="220">
        <v>44470</v>
      </c>
      <c r="M11" s="216">
        <v>44592</v>
      </c>
      <c r="N11" s="174"/>
      <c r="O11" s="169"/>
      <c r="P11" s="190"/>
      <c r="Q11" s="175"/>
      <c r="R11" s="176"/>
      <c r="S11" s="177"/>
      <c r="T11" s="208" t="s">
        <v>128</v>
      </c>
      <c r="U11" s="172" t="s">
        <v>129</v>
      </c>
      <c r="V11" s="235"/>
      <c r="W11" s="207"/>
      <c r="X11" s="169"/>
      <c r="Y11" s="190"/>
      <c r="Z11" s="175"/>
      <c r="AA11" s="176"/>
      <c r="AB11" s="177"/>
      <c r="AC11" s="208" t="s">
        <v>128</v>
      </c>
      <c r="AD11" s="172" t="s">
        <v>129</v>
      </c>
      <c r="AE11" s="235"/>
      <c r="AF11" s="239"/>
      <c r="AG11" s="239"/>
      <c r="AH11" s="239"/>
      <c r="AI11" s="239"/>
      <c r="AJ11" s="239"/>
      <c r="AK11" s="239"/>
      <c r="AL11" s="208" t="s">
        <v>128</v>
      </c>
      <c r="AM11" s="172" t="s">
        <v>129</v>
      </c>
      <c r="AN11" s="239"/>
      <c r="AO11" s="239"/>
      <c r="AP11" s="239"/>
      <c r="AQ11" s="239"/>
      <c r="AR11" s="239"/>
      <c r="AS11" s="239"/>
      <c r="AT11" s="239"/>
      <c r="AU11" s="208" t="s">
        <v>130</v>
      </c>
      <c r="AV11" s="172" t="s">
        <v>129</v>
      </c>
      <c r="AW11" s="239"/>
      <c r="AX11" s="236" t="s">
        <v>131</v>
      </c>
      <c r="AY11" s="170" t="s">
        <v>132</v>
      </c>
      <c r="AZ11" s="286" t="s">
        <v>133</v>
      </c>
    </row>
    <row r="12" spans="1:52" ht="35.25" customHeight="1" x14ac:dyDescent="0.25">
      <c r="B12" s="210" t="s">
        <v>120</v>
      </c>
      <c r="C12" s="368"/>
      <c r="D12" s="217" t="s">
        <v>162</v>
      </c>
      <c r="E12" s="279" t="s">
        <v>163</v>
      </c>
      <c r="F12" s="222" t="s">
        <v>164</v>
      </c>
      <c r="G12" s="211" t="s">
        <v>165</v>
      </c>
      <c r="H12" s="211" t="s">
        <v>166</v>
      </c>
      <c r="I12" s="210">
        <v>1</v>
      </c>
      <c r="J12" s="213" t="s">
        <v>156</v>
      </c>
      <c r="K12" s="214">
        <v>1</v>
      </c>
      <c r="L12" s="220">
        <v>44470</v>
      </c>
      <c r="M12" s="225">
        <v>44592</v>
      </c>
      <c r="N12" s="174"/>
      <c r="O12" s="169"/>
      <c r="P12" s="190"/>
      <c r="Q12" s="175"/>
      <c r="R12" s="176"/>
      <c r="S12" s="177"/>
      <c r="T12" s="208" t="s">
        <v>128</v>
      </c>
      <c r="U12" s="172" t="s">
        <v>129</v>
      </c>
      <c r="V12" s="235"/>
      <c r="W12" s="207"/>
      <c r="X12" s="169"/>
      <c r="Y12" s="190"/>
      <c r="Z12" s="175"/>
      <c r="AA12" s="176"/>
      <c r="AB12" s="177"/>
      <c r="AC12" s="208" t="s">
        <v>128</v>
      </c>
      <c r="AD12" s="172" t="s">
        <v>129</v>
      </c>
      <c r="AE12" s="235"/>
      <c r="AF12" s="239"/>
      <c r="AG12" s="239"/>
      <c r="AH12" s="239"/>
      <c r="AI12" s="239"/>
      <c r="AJ12" s="239"/>
      <c r="AK12" s="239"/>
      <c r="AL12" s="208" t="s">
        <v>128</v>
      </c>
      <c r="AM12" s="172" t="s">
        <v>129</v>
      </c>
      <c r="AN12" s="239"/>
      <c r="AO12" s="239"/>
      <c r="AP12" s="239"/>
      <c r="AQ12" s="239"/>
      <c r="AR12" s="239"/>
      <c r="AS12" s="239"/>
      <c r="AT12" s="239"/>
      <c r="AU12" s="208" t="s">
        <v>130</v>
      </c>
      <c r="AV12" s="172" t="s">
        <v>129</v>
      </c>
      <c r="AW12" s="239"/>
      <c r="AX12" s="236" t="s">
        <v>131</v>
      </c>
      <c r="AY12" s="170" t="s">
        <v>132</v>
      </c>
      <c r="AZ12" s="286" t="s">
        <v>133</v>
      </c>
    </row>
    <row r="13" spans="1:52" ht="35.25" customHeight="1" x14ac:dyDescent="0.25">
      <c r="B13" s="210" t="s">
        <v>120</v>
      </c>
      <c r="C13" s="368"/>
      <c r="D13" s="217" t="s">
        <v>167</v>
      </c>
      <c r="E13" s="279" t="s">
        <v>168</v>
      </c>
      <c r="F13" s="222" t="s">
        <v>169</v>
      </c>
      <c r="G13" s="210" t="s">
        <v>170</v>
      </c>
      <c r="H13" s="210" t="s">
        <v>171</v>
      </c>
      <c r="I13" s="210">
        <v>1</v>
      </c>
      <c r="J13" s="226" t="s">
        <v>172</v>
      </c>
      <c r="K13" s="214">
        <v>1</v>
      </c>
      <c r="L13" s="227">
        <v>44470</v>
      </c>
      <c r="M13" s="228">
        <v>44804</v>
      </c>
      <c r="N13" s="174"/>
      <c r="O13" s="169"/>
      <c r="P13" s="190"/>
      <c r="Q13" s="175"/>
      <c r="R13" s="176"/>
      <c r="S13" s="177"/>
      <c r="T13" s="208" t="s">
        <v>128</v>
      </c>
      <c r="U13" s="172" t="s">
        <v>129</v>
      </c>
      <c r="V13" s="235"/>
      <c r="W13" s="207"/>
      <c r="X13" s="169"/>
      <c r="Y13" s="190"/>
      <c r="Z13" s="175"/>
      <c r="AA13" s="176"/>
      <c r="AB13" s="177"/>
      <c r="AC13" s="208" t="s">
        <v>128</v>
      </c>
      <c r="AD13" s="172" t="s">
        <v>129</v>
      </c>
      <c r="AE13" s="235"/>
      <c r="AF13" s="239"/>
      <c r="AG13" s="239"/>
      <c r="AH13" s="239"/>
      <c r="AI13" s="239"/>
      <c r="AJ13" s="239"/>
      <c r="AK13" s="239"/>
      <c r="AL13" s="208" t="s">
        <v>128</v>
      </c>
      <c r="AM13" s="172" t="s">
        <v>129</v>
      </c>
      <c r="AN13" s="239"/>
      <c r="AO13" s="239"/>
      <c r="AP13" s="239"/>
      <c r="AQ13" s="239"/>
      <c r="AR13" s="239"/>
      <c r="AS13" s="239"/>
      <c r="AT13" s="239"/>
      <c r="AU13" s="208" t="s">
        <v>130</v>
      </c>
      <c r="AV13" s="172" t="s">
        <v>129</v>
      </c>
      <c r="AW13" s="239"/>
      <c r="AX13" s="236" t="s">
        <v>131</v>
      </c>
      <c r="AY13" s="170" t="s">
        <v>132</v>
      </c>
      <c r="AZ13" s="286" t="s">
        <v>133</v>
      </c>
    </row>
    <row r="14" spans="1:52" ht="35.25" customHeight="1" x14ac:dyDescent="0.25">
      <c r="B14" s="210" t="s">
        <v>120</v>
      </c>
      <c r="C14" s="368"/>
      <c r="D14" s="217" t="s">
        <v>173</v>
      </c>
      <c r="E14" s="279" t="s">
        <v>174</v>
      </c>
      <c r="F14" s="222" t="s">
        <v>175</v>
      </c>
      <c r="G14" s="210" t="s">
        <v>176</v>
      </c>
      <c r="H14" s="210" t="s">
        <v>161</v>
      </c>
      <c r="I14" s="224">
        <v>1</v>
      </c>
      <c r="J14" s="229" t="s">
        <v>156</v>
      </c>
      <c r="K14" s="214">
        <v>1</v>
      </c>
      <c r="L14" s="228">
        <v>44470</v>
      </c>
      <c r="M14" s="225">
        <v>44592</v>
      </c>
      <c r="N14" s="174"/>
      <c r="O14" s="169"/>
      <c r="P14" s="190"/>
      <c r="Q14" s="175"/>
      <c r="R14" s="176"/>
      <c r="S14" s="177"/>
      <c r="T14" s="208" t="s">
        <v>128</v>
      </c>
      <c r="U14" s="172" t="s">
        <v>129</v>
      </c>
      <c r="V14" s="235"/>
      <c r="W14" s="207"/>
      <c r="X14" s="169"/>
      <c r="Y14" s="190"/>
      <c r="Z14" s="175"/>
      <c r="AA14" s="176"/>
      <c r="AB14" s="177"/>
      <c r="AC14" s="208" t="s">
        <v>128</v>
      </c>
      <c r="AD14" s="172" t="s">
        <v>129</v>
      </c>
      <c r="AE14" s="235"/>
      <c r="AF14" s="239"/>
      <c r="AG14" s="239"/>
      <c r="AH14" s="239"/>
      <c r="AI14" s="239"/>
      <c r="AJ14" s="239"/>
      <c r="AK14" s="239"/>
      <c r="AL14" s="208" t="s">
        <v>128</v>
      </c>
      <c r="AM14" s="172" t="s">
        <v>129</v>
      </c>
      <c r="AN14" s="239"/>
      <c r="AO14" s="239"/>
      <c r="AP14" s="239"/>
      <c r="AQ14" s="239"/>
      <c r="AR14" s="239"/>
      <c r="AS14" s="239"/>
      <c r="AT14" s="239"/>
      <c r="AU14" s="208" t="s">
        <v>130</v>
      </c>
      <c r="AV14" s="172" t="s">
        <v>129</v>
      </c>
      <c r="AW14" s="239"/>
      <c r="AX14" s="236" t="s">
        <v>131</v>
      </c>
      <c r="AY14" s="170" t="s">
        <v>132</v>
      </c>
      <c r="AZ14" s="286" t="s">
        <v>133</v>
      </c>
    </row>
    <row r="15" spans="1:52" ht="35.25" customHeight="1" x14ac:dyDescent="0.25">
      <c r="B15" s="210" t="s">
        <v>120</v>
      </c>
      <c r="C15" s="368"/>
      <c r="D15" s="217" t="s">
        <v>177</v>
      </c>
      <c r="E15" s="279" t="s">
        <v>178</v>
      </c>
      <c r="F15" s="222" t="s">
        <v>179</v>
      </c>
      <c r="G15" s="210" t="s">
        <v>180</v>
      </c>
      <c r="H15" s="210" t="s">
        <v>181</v>
      </c>
      <c r="I15" s="210">
        <v>1</v>
      </c>
      <c r="J15" s="229" t="s">
        <v>156</v>
      </c>
      <c r="K15" s="214">
        <v>1</v>
      </c>
      <c r="L15" s="228">
        <v>44470</v>
      </c>
      <c r="M15" s="225">
        <v>44592</v>
      </c>
      <c r="N15" s="174"/>
      <c r="O15" s="169"/>
      <c r="P15" s="190"/>
      <c r="Q15" s="175"/>
      <c r="R15" s="176"/>
      <c r="S15" s="177"/>
      <c r="T15" s="208" t="s">
        <v>128</v>
      </c>
      <c r="U15" s="172" t="s">
        <v>129</v>
      </c>
      <c r="V15" s="235"/>
      <c r="W15" s="207"/>
      <c r="X15" s="169"/>
      <c r="Y15" s="190"/>
      <c r="Z15" s="175"/>
      <c r="AA15" s="176"/>
      <c r="AB15" s="177"/>
      <c r="AC15" s="208" t="s">
        <v>128</v>
      </c>
      <c r="AD15" s="172" t="s">
        <v>129</v>
      </c>
      <c r="AE15" s="235"/>
      <c r="AF15" s="239"/>
      <c r="AG15" s="239"/>
      <c r="AH15" s="239"/>
      <c r="AI15" s="239"/>
      <c r="AJ15" s="239"/>
      <c r="AK15" s="239"/>
      <c r="AL15" s="208" t="s">
        <v>128</v>
      </c>
      <c r="AM15" s="172" t="s">
        <v>129</v>
      </c>
      <c r="AN15" s="239"/>
      <c r="AO15" s="239"/>
      <c r="AP15" s="239"/>
      <c r="AQ15" s="239"/>
      <c r="AR15" s="239"/>
      <c r="AS15" s="239"/>
      <c r="AT15" s="239"/>
      <c r="AU15" s="208" t="s">
        <v>130</v>
      </c>
      <c r="AV15" s="172" t="s">
        <v>129</v>
      </c>
      <c r="AW15" s="239"/>
      <c r="AX15" s="236" t="s">
        <v>131</v>
      </c>
      <c r="AY15" s="170" t="s">
        <v>132</v>
      </c>
      <c r="AZ15" s="286" t="s">
        <v>133</v>
      </c>
    </row>
    <row r="16" spans="1:52" ht="35.25" customHeight="1" x14ac:dyDescent="0.25">
      <c r="B16" s="210" t="s">
        <v>120</v>
      </c>
      <c r="C16" s="368"/>
      <c r="D16" s="327" t="s">
        <v>182</v>
      </c>
      <c r="E16" s="329" t="s">
        <v>183</v>
      </c>
      <c r="F16" s="331" t="s">
        <v>184</v>
      </c>
      <c r="G16" s="210" t="s">
        <v>185</v>
      </c>
      <c r="H16" s="210" t="s">
        <v>186</v>
      </c>
      <c r="I16" s="230">
        <v>1</v>
      </c>
      <c r="J16" s="229" t="s">
        <v>156</v>
      </c>
      <c r="K16" s="214">
        <v>1</v>
      </c>
      <c r="L16" s="228">
        <v>44470</v>
      </c>
      <c r="M16" s="225">
        <v>44592</v>
      </c>
      <c r="N16" s="174"/>
      <c r="O16" s="169"/>
      <c r="P16" s="190"/>
      <c r="Q16" s="175"/>
      <c r="R16" s="176"/>
      <c r="S16" s="177"/>
      <c r="T16" s="208" t="s">
        <v>128</v>
      </c>
      <c r="U16" s="172" t="s">
        <v>129</v>
      </c>
      <c r="V16" s="235"/>
      <c r="W16" s="207"/>
      <c r="X16" s="169"/>
      <c r="Y16" s="190"/>
      <c r="Z16" s="175"/>
      <c r="AA16" s="176"/>
      <c r="AB16" s="177"/>
      <c r="AC16" s="208" t="s">
        <v>128</v>
      </c>
      <c r="AD16" s="172" t="s">
        <v>129</v>
      </c>
      <c r="AE16" s="235"/>
      <c r="AF16" s="239"/>
      <c r="AG16" s="239"/>
      <c r="AH16" s="239"/>
      <c r="AI16" s="239"/>
      <c r="AJ16" s="239"/>
      <c r="AK16" s="239"/>
      <c r="AL16" s="208" t="s">
        <v>128</v>
      </c>
      <c r="AM16" s="172" t="s">
        <v>129</v>
      </c>
      <c r="AN16" s="239"/>
      <c r="AO16" s="239"/>
      <c r="AP16" s="239"/>
      <c r="AQ16" s="239"/>
      <c r="AR16" s="239"/>
      <c r="AS16" s="239"/>
      <c r="AT16" s="239"/>
      <c r="AU16" s="208" t="s">
        <v>130</v>
      </c>
      <c r="AV16" s="172" t="s">
        <v>129</v>
      </c>
      <c r="AW16" s="239"/>
      <c r="AX16" s="236" t="s">
        <v>131</v>
      </c>
      <c r="AY16" s="170" t="s">
        <v>132</v>
      </c>
      <c r="AZ16" s="286" t="s">
        <v>133</v>
      </c>
    </row>
    <row r="17" spans="2:52" ht="35.25" customHeight="1" x14ac:dyDescent="0.25">
      <c r="B17" s="210" t="s">
        <v>120</v>
      </c>
      <c r="C17" s="368"/>
      <c r="D17" s="328"/>
      <c r="E17" s="330"/>
      <c r="F17" s="332"/>
      <c r="G17" s="210" t="s">
        <v>187</v>
      </c>
      <c r="H17" s="210" t="s">
        <v>188</v>
      </c>
      <c r="I17" s="210">
        <v>2</v>
      </c>
      <c r="J17" s="229" t="s">
        <v>156</v>
      </c>
      <c r="K17" s="214">
        <v>1</v>
      </c>
      <c r="L17" s="228">
        <v>44501</v>
      </c>
      <c r="M17" s="231">
        <v>44651</v>
      </c>
      <c r="N17" s="174"/>
      <c r="O17" s="169"/>
      <c r="P17" s="190"/>
      <c r="Q17" s="175"/>
      <c r="R17" s="176"/>
      <c r="S17" s="177"/>
      <c r="T17" s="208" t="s">
        <v>128</v>
      </c>
      <c r="U17" s="172" t="s">
        <v>129</v>
      </c>
      <c r="V17" s="235"/>
      <c r="W17" s="207"/>
      <c r="X17" s="169"/>
      <c r="Y17" s="190"/>
      <c r="Z17" s="175"/>
      <c r="AA17" s="176"/>
      <c r="AB17" s="177"/>
      <c r="AC17" s="208" t="s">
        <v>128</v>
      </c>
      <c r="AD17" s="172" t="s">
        <v>129</v>
      </c>
      <c r="AE17" s="235"/>
      <c r="AF17" s="239"/>
      <c r="AG17" s="239"/>
      <c r="AH17" s="239"/>
      <c r="AI17" s="239"/>
      <c r="AJ17" s="239"/>
      <c r="AK17" s="239"/>
      <c r="AL17" s="208" t="s">
        <v>128</v>
      </c>
      <c r="AM17" s="172" t="s">
        <v>129</v>
      </c>
      <c r="AN17" s="239"/>
      <c r="AO17" s="239"/>
      <c r="AP17" s="239"/>
      <c r="AQ17" s="239"/>
      <c r="AR17" s="239"/>
      <c r="AS17" s="239"/>
      <c r="AT17" s="239"/>
      <c r="AU17" s="208" t="s">
        <v>130</v>
      </c>
      <c r="AV17" s="172" t="s">
        <v>129</v>
      </c>
      <c r="AW17" s="239"/>
      <c r="AX17" s="236" t="s">
        <v>131</v>
      </c>
      <c r="AY17" s="170" t="s">
        <v>132</v>
      </c>
      <c r="AZ17" s="286" t="s">
        <v>133</v>
      </c>
    </row>
    <row r="18" spans="2:52" ht="35.25" customHeight="1" x14ac:dyDescent="0.25">
      <c r="B18" s="210" t="s">
        <v>120</v>
      </c>
      <c r="C18" s="368"/>
      <c r="D18" s="327" t="s">
        <v>189</v>
      </c>
      <c r="E18" s="329" t="s">
        <v>190</v>
      </c>
      <c r="F18" s="331" t="s">
        <v>191</v>
      </c>
      <c r="G18" s="210" t="s">
        <v>187</v>
      </c>
      <c r="H18" s="210" t="s">
        <v>188</v>
      </c>
      <c r="I18" s="210">
        <v>2</v>
      </c>
      <c r="J18" s="229" t="s">
        <v>156</v>
      </c>
      <c r="K18" s="214">
        <v>1</v>
      </c>
      <c r="L18" s="228">
        <v>44501</v>
      </c>
      <c r="M18" s="231">
        <v>44651</v>
      </c>
      <c r="N18" s="174"/>
      <c r="O18" s="169"/>
      <c r="P18" s="190"/>
      <c r="Q18" s="175"/>
      <c r="R18" s="176"/>
      <c r="S18" s="177"/>
      <c r="T18" s="208" t="s">
        <v>128</v>
      </c>
      <c r="U18" s="172" t="s">
        <v>129</v>
      </c>
      <c r="V18" s="235"/>
      <c r="W18" s="207"/>
      <c r="X18" s="169"/>
      <c r="Y18" s="190"/>
      <c r="Z18" s="175"/>
      <c r="AA18" s="176"/>
      <c r="AB18" s="177"/>
      <c r="AC18" s="208" t="s">
        <v>128</v>
      </c>
      <c r="AD18" s="172" t="s">
        <v>129</v>
      </c>
      <c r="AE18" s="235"/>
      <c r="AF18" s="239"/>
      <c r="AG18" s="239"/>
      <c r="AH18" s="239"/>
      <c r="AI18" s="239"/>
      <c r="AJ18" s="239"/>
      <c r="AK18" s="239"/>
      <c r="AL18" s="208" t="s">
        <v>128</v>
      </c>
      <c r="AM18" s="172" t="s">
        <v>129</v>
      </c>
      <c r="AN18" s="239"/>
      <c r="AO18" s="239"/>
      <c r="AP18" s="239"/>
      <c r="AQ18" s="239"/>
      <c r="AR18" s="239"/>
      <c r="AS18" s="239"/>
      <c r="AT18" s="239"/>
      <c r="AU18" s="208" t="s">
        <v>130</v>
      </c>
      <c r="AV18" s="172" t="s">
        <v>129</v>
      </c>
      <c r="AW18" s="239"/>
      <c r="AX18" s="236" t="s">
        <v>131</v>
      </c>
      <c r="AY18" s="170" t="s">
        <v>132</v>
      </c>
      <c r="AZ18" s="286" t="s">
        <v>133</v>
      </c>
    </row>
    <row r="19" spans="2:52" ht="35.25" customHeight="1" x14ac:dyDescent="0.25">
      <c r="B19" s="210" t="s">
        <v>120</v>
      </c>
      <c r="C19" s="368"/>
      <c r="D19" s="333"/>
      <c r="E19" s="334"/>
      <c r="F19" s="335"/>
      <c r="G19" s="210" t="s">
        <v>187</v>
      </c>
      <c r="H19" s="210" t="s">
        <v>188</v>
      </c>
      <c r="I19" s="210">
        <v>2</v>
      </c>
      <c r="J19" s="229" t="s">
        <v>156</v>
      </c>
      <c r="K19" s="214">
        <v>1</v>
      </c>
      <c r="L19" s="228">
        <v>44501</v>
      </c>
      <c r="M19" s="231">
        <v>44651</v>
      </c>
      <c r="N19" s="174"/>
      <c r="O19" s="169"/>
      <c r="P19" s="190"/>
      <c r="Q19" s="175"/>
      <c r="R19" s="176"/>
      <c r="S19" s="177"/>
      <c r="T19" s="208" t="s">
        <v>128</v>
      </c>
      <c r="U19" s="172" t="s">
        <v>129</v>
      </c>
      <c r="V19" s="235"/>
      <c r="W19" s="207"/>
      <c r="X19" s="169"/>
      <c r="Y19" s="190"/>
      <c r="Z19" s="175"/>
      <c r="AA19" s="176"/>
      <c r="AB19" s="177"/>
      <c r="AC19" s="208" t="s">
        <v>128</v>
      </c>
      <c r="AD19" s="172" t="s">
        <v>129</v>
      </c>
      <c r="AE19" s="235"/>
      <c r="AF19" s="239"/>
      <c r="AG19" s="239"/>
      <c r="AH19" s="239"/>
      <c r="AI19" s="239"/>
      <c r="AJ19" s="239"/>
      <c r="AK19" s="239"/>
      <c r="AL19" s="208" t="s">
        <v>128</v>
      </c>
      <c r="AM19" s="172" t="s">
        <v>129</v>
      </c>
      <c r="AN19" s="239"/>
      <c r="AO19" s="239"/>
      <c r="AP19" s="239"/>
      <c r="AQ19" s="239"/>
      <c r="AR19" s="239"/>
      <c r="AS19" s="239"/>
      <c r="AT19" s="239"/>
      <c r="AU19" s="208" t="s">
        <v>130</v>
      </c>
      <c r="AV19" s="172" t="s">
        <v>129</v>
      </c>
      <c r="AW19" s="239"/>
      <c r="AX19" s="236" t="s">
        <v>131</v>
      </c>
      <c r="AY19" s="170" t="s">
        <v>132</v>
      </c>
      <c r="AZ19" s="286" t="s">
        <v>133</v>
      </c>
    </row>
    <row r="20" spans="2:52" ht="35.25" customHeight="1" x14ac:dyDescent="0.25">
      <c r="B20" s="210" t="s">
        <v>120</v>
      </c>
      <c r="C20" s="368"/>
      <c r="D20" s="328"/>
      <c r="E20" s="330"/>
      <c r="F20" s="332"/>
      <c r="G20" s="210" t="s">
        <v>192</v>
      </c>
      <c r="H20" s="210" t="s">
        <v>193</v>
      </c>
      <c r="I20" s="210">
        <v>2</v>
      </c>
      <c r="J20" s="229" t="s">
        <v>156</v>
      </c>
      <c r="K20" s="214">
        <v>1</v>
      </c>
      <c r="L20" s="228">
        <v>44501</v>
      </c>
      <c r="M20" s="231">
        <v>44651</v>
      </c>
      <c r="N20" s="174"/>
      <c r="O20" s="169"/>
      <c r="P20" s="190"/>
      <c r="Q20" s="175"/>
      <c r="R20" s="176"/>
      <c r="S20" s="177"/>
      <c r="T20" s="208" t="s">
        <v>128</v>
      </c>
      <c r="U20" s="172" t="s">
        <v>129</v>
      </c>
      <c r="V20" s="235"/>
      <c r="W20" s="207"/>
      <c r="X20" s="169"/>
      <c r="Y20" s="190"/>
      <c r="Z20" s="175"/>
      <c r="AA20" s="176"/>
      <c r="AB20" s="177"/>
      <c r="AC20" s="208" t="s">
        <v>128</v>
      </c>
      <c r="AD20" s="172" t="s">
        <v>129</v>
      </c>
      <c r="AE20" s="235"/>
      <c r="AF20" s="239"/>
      <c r="AG20" s="239"/>
      <c r="AH20" s="239"/>
      <c r="AI20" s="239"/>
      <c r="AJ20" s="239"/>
      <c r="AK20" s="239"/>
      <c r="AL20" s="208" t="s">
        <v>128</v>
      </c>
      <c r="AM20" s="172" t="s">
        <v>129</v>
      </c>
      <c r="AN20" s="239"/>
      <c r="AO20" s="239"/>
      <c r="AP20" s="239"/>
      <c r="AQ20" s="239"/>
      <c r="AR20" s="239"/>
      <c r="AS20" s="239"/>
      <c r="AT20" s="239"/>
      <c r="AU20" s="208" t="s">
        <v>130</v>
      </c>
      <c r="AV20" s="172" t="s">
        <v>129</v>
      </c>
      <c r="AW20" s="239"/>
      <c r="AX20" s="236" t="s">
        <v>131</v>
      </c>
      <c r="AY20" s="170" t="s">
        <v>132</v>
      </c>
      <c r="AZ20" s="286" t="s">
        <v>133</v>
      </c>
    </row>
    <row r="21" spans="2:52" ht="35.25" customHeight="1" x14ac:dyDescent="0.25">
      <c r="B21" s="210" t="s">
        <v>120</v>
      </c>
      <c r="C21" s="368"/>
      <c r="D21" s="217" t="s">
        <v>194</v>
      </c>
      <c r="E21" s="279" t="s">
        <v>195</v>
      </c>
      <c r="F21" s="222" t="s">
        <v>196</v>
      </c>
      <c r="G21" s="210" t="s">
        <v>197</v>
      </c>
      <c r="H21" s="210" t="s">
        <v>143</v>
      </c>
      <c r="I21" s="218">
        <v>2</v>
      </c>
      <c r="J21" s="232" t="s">
        <v>144</v>
      </c>
      <c r="K21" s="214">
        <v>1</v>
      </c>
      <c r="L21" s="220">
        <v>44455</v>
      </c>
      <c r="M21" s="220">
        <v>44592</v>
      </c>
      <c r="N21" s="174"/>
      <c r="O21" s="169"/>
      <c r="P21" s="190"/>
      <c r="Q21" s="175"/>
      <c r="R21" s="176"/>
      <c r="S21" s="177"/>
      <c r="T21" s="208" t="s">
        <v>128</v>
      </c>
      <c r="U21" s="172" t="s">
        <v>129</v>
      </c>
      <c r="V21" s="235"/>
      <c r="W21" s="207"/>
      <c r="X21" s="169"/>
      <c r="Y21" s="190"/>
      <c r="Z21" s="175"/>
      <c r="AA21" s="176"/>
      <c r="AB21" s="177"/>
      <c r="AC21" s="208" t="s">
        <v>128</v>
      </c>
      <c r="AD21" s="172" t="s">
        <v>129</v>
      </c>
      <c r="AE21" s="235"/>
      <c r="AF21" s="239"/>
      <c r="AG21" s="239"/>
      <c r="AH21" s="239"/>
      <c r="AI21" s="239"/>
      <c r="AJ21" s="239"/>
      <c r="AK21" s="239"/>
      <c r="AL21" s="208" t="s">
        <v>128</v>
      </c>
      <c r="AM21" s="172" t="s">
        <v>129</v>
      </c>
      <c r="AN21" s="239"/>
      <c r="AO21" s="239"/>
      <c r="AP21" s="239"/>
      <c r="AQ21" s="239"/>
      <c r="AR21" s="239"/>
      <c r="AS21" s="239"/>
      <c r="AT21" s="239"/>
      <c r="AU21" s="208" t="s">
        <v>130</v>
      </c>
      <c r="AV21" s="172" t="s">
        <v>129</v>
      </c>
      <c r="AW21" s="239"/>
      <c r="AX21" s="236" t="s">
        <v>131</v>
      </c>
      <c r="AY21" s="170" t="s">
        <v>132</v>
      </c>
      <c r="AZ21" s="286" t="s">
        <v>133</v>
      </c>
    </row>
    <row r="22" spans="2:52" ht="35.25" customHeight="1" x14ac:dyDescent="0.25">
      <c r="B22" s="210" t="s">
        <v>120</v>
      </c>
      <c r="C22" s="368"/>
      <c r="D22" s="327" t="s">
        <v>198</v>
      </c>
      <c r="E22" s="329" t="s">
        <v>199</v>
      </c>
      <c r="F22" s="331" t="s">
        <v>200</v>
      </c>
      <c r="G22" s="210" t="s">
        <v>201</v>
      </c>
      <c r="H22" s="210" t="s">
        <v>202</v>
      </c>
      <c r="I22" s="233">
        <v>1</v>
      </c>
      <c r="J22" s="229" t="s">
        <v>156</v>
      </c>
      <c r="K22" s="214">
        <v>1</v>
      </c>
      <c r="L22" s="228">
        <v>44470</v>
      </c>
      <c r="M22" s="225">
        <v>44620</v>
      </c>
      <c r="N22" s="174"/>
      <c r="O22" s="169"/>
      <c r="P22" s="190"/>
      <c r="Q22" s="175"/>
      <c r="R22" s="176"/>
      <c r="S22" s="177"/>
      <c r="T22" s="208" t="s">
        <v>128</v>
      </c>
      <c r="U22" s="172" t="s">
        <v>129</v>
      </c>
      <c r="V22" s="235"/>
      <c r="W22" s="207"/>
      <c r="X22" s="169"/>
      <c r="Y22" s="190"/>
      <c r="Z22" s="175"/>
      <c r="AA22" s="176"/>
      <c r="AB22" s="177"/>
      <c r="AC22" s="208" t="s">
        <v>128</v>
      </c>
      <c r="AD22" s="172" t="s">
        <v>129</v>
      </c>
      <c r="AE22" s="235"/>
      <c r="AF22" s="239"/>
      <c r="AG22" s="239"/>
      <c r="AH22" s="239"/>
      <c r="AI22" s="239"/>
      <c r="AJ22" s="239"/>
      <c r="AK22" s="239"/>
      <c r="AL22" s="208" t="s">
        <v>128</v>
      </c>
      <c r="AM22" s="172" t="s">
        <v>129</v>
      </c>
      <c r="AN22" s="239"/>
      <c r="AO22" s="239"/>
      <c r="AP22" s="239"/>
      <c r="AQ22" s="239"/>
      <c r="AR22" s="239"/>
      <c r="AS22" s="239"/>
      <c r="AT22" s="239"/>
      <c r="AU22" s="208" t="s">
        <v>130</v>
      </c>
      <c r="AV22" s="172" t="s">
        <v>129</v>
      </c>
      <c r="AW22" s="239"/>
      <c r="AX22" s="236" t="s">
        <v>131</v>
      </c>
      <c r="AY22" s="170" t="s">
        <v>132</v>
      </c>
      <c r="AZ22" s="286" t="s">
        <v>133</v>
      </c>
    </row>
    <row r="23" spans="2:52" ht="35.25" customHeight="1" x14ac:dyDescent="0.25">
      <c r="B23" s="210" t="s">
        <v>120</v>
      </c>
      <c r="C23" s="368"/>
      <c r="D23" s="328"/>
      <c r="E23" s="330"/>
      <c r="F23" s="332"/>
      <c r="G23" s="210" t="s">
        <v>203</v>
      </c>
      <c r="H23" s="210" t="s">
        <v>204</v>
      </c>
      <c r="I23" s="233">
        <v>1</v>
      </c>
      <c r="J23" s="229" t="s">
        <v>156</v>
      </c>
      <c r="K23" s="214">
        <v>1</v>
      </c>
      <c r="L23" s="228">
        <v>44470</v>
      </c>
      <c r="M23" s="231">
        <v>44651</v>
      </c>
      <c r="N23" s="174"/>
      <c r="O23" s="169"/>
      <c r="P23" s="190"/>
      <c r="Q23" s="175"/>
      <c r="R23" s="176"/>
      <c r="S23" s="177"/>
      <c r="T23" s="208" t="s">
        <v>128</v>
      </c>
      <c r="U23" s="172" t="s">
        <v>129</v>
      </c>
      <c r="V23" s="235"/>
      <c r="W23" s="207"/>
      <c r="X23" s="169"/>
      <c r="Y23" s="190"/>
      <c r="Z23" s="175"/>
      <c r="AA23" s="176"/>
      <c r="AB23" s="177"/>
      <c r="AC23" s="208" t="s">
        <v>128</v>
      </c>
      <c r="AD23" s="172" t="s">
        <v>129</v>
      </c>
      <c r="AE23" s="235"/>
      <c r="AF23" s="239"/>
      <c r="AG23" s="239"/>
      <c r="AH23" s="239"/>
      <c r="AI23" s="239"/>
      <c r="AJ23" s="239"/>
      <c r="AK23" s="239"/>
      <c r="AL23" s="208" t="s">
        <v>128</v>
      </c>
      <c r="AM23" s="172" t="s">
        <v>129</v>
      </c>
      <c r="AN23" s="239"/>
      <c r="AO23" s="239"/>
      <c r="AP23" s="239"/>
      <c r="AQ23" s="239"/>
      <c r="AR23" s="239"/>
      <c r="AS23" s="239"/>
      <c r="AT23" s="239"/>
      <c r="AU23" s="208" t="s">
        <v>130</v>
      </c>
      <c r="AV23" s="172" t="s">
        <v>129</v>
      </c>
      <c r="AW23" s="239"/>
      <c r="AX23" s="236" t="s">
        <v>131</v>
      </c>
      <c r="AY23" s="170" t="s">
        <v>132</v>
      </c>
      <c r="AZ23" s="286" t="s">
        <v>133</v>
      </c>
    </row>
    <row r="24" spans="2:52" ht="35.25" customHeight="1" x14ac:dyDescent="0.25">
      <c r="B24" s="210" t="s">
        <v>120</v>
      </c>
      <c r="C24" s="369"/>
      <c r="D24" s="217" t="s">
        <v>205</v>
      </c>
      <c r="E24" s="279" t="s">
        <v>206</v>
      </c>
      <c r="F24" s="222" t="s">
        <v>207</v>
      </c>
      <c r="G24" s="210" t="s">
        <v>208</v>
      </c>
      <c r="H24" s="210" t="s">
        <v>209</v>
      </c>
      <c r="I24" s="234">
        <v>1</v>
      </c>
      <c r="J24" s="232" t="s">
        <v>210</v>
      </c>
      <c r="K24" s="214">
        <v>1</v>
      </c>
      <c r="L24" s="228">
        <v>44470</v>
      </c>
      <c r="M24" s="228">
        <v>44926</v>
      </c>
      <c r="N24" s="174"/>
      <c r="O24" s="169"/>
      <c r="P24" s="190"/>
      <c r="Q24" s="175"/>
      <c r="R24" s="176"/>
      <c r="S24" s="177"/>
      <c r="T24" s="208" t="s">
        <v>128</v>
      </c>
      <c r="U24" s="172" t="s">
        <v>129</v>
      </c>
      <c r="V24" s="42"/>
      <c r="W24" s="207"/>
      <c r="X24" s="169"/>
      <c r="Y24" s="190"/>
      <c r="Z24" s="175"/>
      <c r="AA24" s="176"/>
      <c r="AB24" s="177"/>
      <c r="AC24" s="208" t="s">
        <v>128</v>
      </c>
      <c r="AD24" s="172" t="s">
        <v>129</v>
      </c>
      <c r="AE24" s="42"/>
      <c r="AF24" s="240"/>
      <c r="AG24" s="240"/>
      <c r="AH24" s="240"/>
      <c r="AI24" s="240"/>
      <c r="AJ24" s="240"/>
      <c r="AK24" s="240"/>
      <c r="AL24" s="208" t="s">
        <v>128</v>
      </c>
      <c r="AM24" s="172" t="s">
        <v>129</v>
      </c>
      <c r="AN24" s="240"/>
      <c r="AO24" s="240"/>
      <c r="AP24" s="240"/>
      <c r="AQ24" s="240"/>
      <c r="AR24" s="240"/>
      <c r="AS24" s="240"/>
      <c r="AT24" s="240"/>
      <c r="AU24" s="208" t="s">
        <v>130</v>
      </c>
      <c r="AV24" s="172" t="s">
        <v>129</v>
      </c>
      <c r="AW24" s="240"/>
      <c r="AX24" s="236" t="s">
        <v>131</v>
      </c>
      <c r="AY24" s="170" t="s">
        <v>132</v>
      </c>
      <c r="AZ24" s="286" t="s">
        <v>133</v>
      </c>
    </row>
    <row r="25" spans="2:52" ht="35.25" customHeight="1" x14ac:dyDescent="0.25">
      <c r="B25" s="172" t="s">
        <v>120</v>
      </c>
      <c r="C25" s="366" t="s">
        <v>211</v>
      </c>
      <c r="D25" s="174" t="s">
        <v>212</v>
      </c>
      <c r="E25" s="180" t="s">
        <v>213</v>
      </c>
      <c r="F25" s="183" t="s">
        <v>214</v>
      </c>
      <c r="G25" s="183" t="s">
        <v>215</v>
      </c>
      <c r="H25" s="192" t="s">
        <v>216</v>
      </c>
      <c r="I25" s="181">
        <v>1</v>
      </c>
      <c r="J25" s="181" t="s">
        <v>217</v>
      </c>
      <c r="K25" s="173">
        <v>1</v>
      </c>
      <c r="L25" s="182">
        <v>44805</v>
      </c>
      <c r="M25" s="205">
        <v>44957</v>
      </c>
      <c r="N25" s="174" t="s">
        <v>218</v>
      </c>
      <c r="O25" s="169" t="s">
        <v>219</v>
      </c>
      <c r="P25" s="190">
        <v>1</v>
      </c>
      <c r="Q25" s="175">
        <v>1</v>
      </c>
      <c r="R25" s="176">
        <f t="shared" ref="R25:R34" si="0">(IF(OR($K25="",Q25=""),"",IF(OR($K25=0,Q25=0),0,IF((Q25*100%)/$K25&gt;100%,100%,(Q25*100%)/$K25))))</f>
        <v>1</v>
      </c>
      <c r="S25" s="177" t="str">
        <f t="shared" ref="S25:S34" si="1">IF(P25="","",IF(R25&lt;100%, IF(R25&lt;50%, "ALERTA","EN TERMINO"), IF(R25=100%, "OK", "EN TERMINO")))</f>
        <v>OK</v>
      </c>
      <c r="T25" s="208" t="s">
        <v>220</v>
      </c>
      <c r="U25" s="172" t="s">
        <v>129</v>
      </c>
      <c r="V25" s="171" t="str">
        <f>IF(Q25=100%,IF(Q25&gt;25%,"CUMPLIDA","PENDIENTE"),IF(Q25&lt;100%,"INCUMPLIDA","PENDIENTE"))</f>
        <v>CUMPLIDA</v>
      </c>
      <c r="W25" s="207">
        <v>45107</v>
      </c>
      <c r="X25" s="169"/>
      <c r="Y25" s="190"/>
      <c r="Z25" s="175"/>
      <c r="AA25" s="176"/>
      <c r="AB25" s="177"/>
      <c r="AC25" s="208" t="s">
        <v>221</v>
      </c>
      <c r="AD25" s="172" t="s">
        <v>129</v>
      </c>
      <c r="AE25" s="171" t="s">
        <v>222</v>
      </c>
      <c r="AF25" s="171"/>
      <c r="AG25" s="171"/>
      <c r="AH25" s="171"/>
      <c r="AI25" s="171"/>
      <c r="AJ25" s="171"/>
      <c r="AK25" s="171"/>
      <c r="AL25" s="208" t="s">
        <v>221</v>
      </c>
      <c r="AM25" s="172" t="s">
        <v>129</v>
      </c>
      <c r="AN25" s="171"/>
      <c r="AO25" s="171"/>
      <c r="AP25" s="171"/>
      <c r="AQ25" s="171"/>
      <c r="AR25" s="171"/>
      <c r="AS25" s="171"/>
      <c r="AT25" s="171"/>
      <c r="AU25" s="208" t="s">
        <v>130</v>
      </c>
      <c r="AV25" s="172" t="s">
        <v>129</v>
      </c>
      <c r="AW25" s="171"/>
      <c r="AX25" s="236" t="s">
        <v>131</v>
      </c>
      <c r="AY25" s="170" t="s">
        <v>132</v>
      </c>
      <c r="AZ25" s="286" t="s">
        <v>133</v>
      </c>
    </row>
    <row r="26" spans="2:52" ht="35.25" customHeight="1" x14ac:dyDescent="0.25">
      <c r="B26" s="172" t="s">
        <v>120</v>
      </c>
      <c r="C26" s="366"/>
      <c r="D26" s="174" t="s">
        <v>223</v>
      </c>
      <c r="E26" s="180" t="s">
        <v>224</v>
      </c>
      <c r="F26" s="183" t="s">
        <v>225</v>
      </c>
      <c r="G26" s="183" t="s">
        <v>226</v>
      </c>
      <c r="H26" s="192" t="s">
        <v>227</v>
      </c>
      <c r="I26" s="181">
        <v>1</v>
      </c>
      <c r="J26" s="181" t="s">
        <v>228</v>
      </c>
      <c r="K26" s="173">
        <v>1</v>
      </c>
      <c r="L26" s="182">
        <v>44805</v>
      </c>
      <c r="M26" s="205">
        <v>44957</v>
      </c>
      <c r="N26" s="207">
        <v>45016</v>
      </c>
      <c r="O26" s="169" t="s">
        <v>229</v>
      </c>
      <c r="P26" s="37">
        <v>1</v>
      </c>
      <c r="Q26" s="175">
        <v>1</v>
      </c>
      <c r="R26" s="176">
        <f t="shared" si="0"/>
        <v>1</v>
      </c>
      <c r="S26" s="177" t="str">
        <f t="shared" si="1"/>
        <v>OK</v>
      </c>
      <c r="T26" s="204" t="s">
        <v>230</v>
      </c>
      <c r="U26" s="172" t="s">
        <v>129</v>
      </c>
      <c r="V26" s="171" t="str">
        <f t="shared" ref="V26:V33" si="2">IF(Q26=100%,IF(Q26&gt;25%,"CUMPLIDA","PENDIENTE"),IF(Q26&lt;50%,"ATENCIÓN","PENDIENTE"))</f>
        <v>CUMPLIDA</v>
      </c>
      <c r="W26" s="207">
        <v>45107</v>
      </c>
      <c r="X26" s="169"/>
      <c r="Y26" s="37"/>
      <c r="Z26" s="175"/>
      <c r="AA26" s="176"/>
      <c r="AB26" s="177"/>
      <c r="AC26" s="208" t="s">
        <v>221</v>
      </c>
      <c r="AD26" s="172" t="s">
        <v>129</v>
      </c>
      <c r="AE26" s="171" t="s">
        <v>222</v>
      </c>
      <c r="AF26" s="171"/>
      <c r="AG26" s="171"/>
      <c r="AH26" s="171"/>
      <c r="AI26" s="171"/>
      <c r="AJ26" s="171"/>
      <c r="AK26" s="171"/>
      <c r="AL26" s="208" t="s">
        <v>221</v>
      </c>
      <c r="AM26" s="172" t="s">
        <v>129</v>
      </c>
      <c r="AN26" s="171"/>
      <c r="AO26" s="171"/>
      <c r="AP26" s="171"/>
      <c r="AQ26" s="171"/>
      <c r="AR26" s="171"/>
      <c r="AS26" s="171"/>
      <c r="AT26" s="171"/>
      <c r="AU26" s="208" t="s">
        <v>130</v>
      </c>
      <c r="AV26" s="172" t="s">
        <v>129</v>
      </c>
      <c r="AW26" s="171"/>
      <c r="AX26" s="236" t="s">
        <v>131</v>
      </c>
      <c r="AY26" s="170" t="s">
        <v>132</v>
      </c>
      <c r="AZ26" s="286" t="s">
        <v>133</v>
      </c>
    </row>
    <row r="27" spans="2:52" ht="35.25" customHeight="1" x14ac:dyDescent="0.25">
      <c r="B27" s="172" t="s">
        <v>120</v>
      </c>
      <c r="C27" s="366"/>
      <c r="D27" s="174" t="s">
        <v>223</v>
      </c>
      <c r="E27" s="180" t="s">
        <v>224</v>
      </c>
      <c r="F27" s="183" t="s">
        <v>231</v>
      </c>
      <c r="G27" s="183" t="s">
        <v>232</v>
      </c>
      <c r="H27" s="192" t="s">
        <v>233</v>
      </c>
      <c r="I27" s="181">
        <v>1</v>
      </c>
      <c r="J27" s="181" t="s">
        <v>217</v>
      </c>
      <c r="K27" s="173">
        <v>1</v>
      </c>
      <c r="L27" s="182">
        <v>44805</v>
      </c>
      <c r="M27" s="205">
        <v>44957</v>
      </c>
      <c r="N27" s="174" t="s">
        <v>218</v>
      </c>
      <c r="O27" s="169" t="s">
        <v>234</v>
      </c>
      <c r="P27" s="190">
        <v>1</v>
      </c>
      <c r="Q27" s="175">
        <v>1</v>
      </c>
      <c r="R27" s="176">
        <f t="shared" si="0"/>
        <v>1</v>
      </c>
      <c r="S27" s="177" t="str">
        <f t="shared" si="1"/>
        <v>OK</v>
      </c>
      <c r="T27" s="208" t="s">
        <v>235</v>
      </c>
      <c r="U27" s="172" t="s">
        <v>129</v>
      </c>
      <c r="V27" s="171" t="str">
        <f>IF(Q27=100%,IF(Q27&gt;25%,"CUMPLIDA","PENDIENTE"),IF(Q27&lt;100%,"INCUMPLIDA","PENDIENTE"))</f>
        <v>CUMPLIDA</v>
      </c>
      <c r="W27" s="207">
        <v>45107</v>
      </c>
      <c r="X27" s="169"/>
      <c r="Y27" s="190"/>
      <c r="Z27" s="175"/>
      <c r="AA27" s="176"/>
      <c r="AB27" s="177"/>
      <c r="AC27" s="208" t="s">
        <v>221</v>
      </c>
      <c r="AD27" s="172" t="s">
        <v>129</v>
      </c>
      <c r="AE27" s="171" t="s">
        <v>222</v>
      </c>
      <c r="AF27" s="171"/>
      <c r="AG27" s="171"/>
      <c r="AH27" s="171"/>
      <c r="AI27" s="171"/>
      <c r="AJ27" s="171"/>
      <c r="AK27" s="171"/>
      <c r="AL27" s="208" t="s">
        <v>221</v>
      </c>
      <c r="AM27" s="172" t="s">
        <v>129</v>
      </c>
      <c r="AN27" s="171"/>
      <c r="AO27" s="171"/>
      <c r="AP27" s="171"/>
      <c r="AQ27" s="171"/>
      <c r="AR27" s="171"/>
      <c r="AS27" s="171"/>
      <c r="AT27" s="171"/>
      <c r="AU27" s="208" t="s">
        <v>130</v>
      </c>
      <c r="AV27" s="172" t="s">
        <v>129</v>
      </c>
      <c r="AW27" s="171"/>
      <c r="AX27" s="236" t="s">
        <v>131</v>
      </c>
      <c r="AY27" s="170" t="s">
        <v>132</v>
      </c>
      <c r="AZ27" s="286" t="s">
        <v>133</v>
      </c>
    </row>
    <row r="28" spans="2:52" ht="35.25" customHeight="1" x14ac:dyDescent="0.25">
      <c r="B28" s="172" t="s">
        <v>120</v>
      </c>
      <c r="C28" s="366"/>
      <c r="D28" s="174" t="s">
        <v>236</v>
      </c>
      <c r="E28" s="180" t="s">
        <v>237</v>
      </c>
      <c r="F28" s="183" t="s">
        <v>238</v>
      </c>
      <c r="G28" s="183" t="s">
        <v>239</v>
      </c>
      <c r="H28" s="192" t="s">
        <v>240</v>
      </c>
      <c r="I28" s="181">
        <v>100</v>
      </c>
      <c r="J28" s="181" t="s">
        <v>217</v>
      </c>
      <c r="K28" s="173">
        <v>1</v>
      </c>
      <c r="L28" s="182">
        <v>44805</v>
      </c>
      <c r="M28" s="205">
        <v>44957</v>
      </c>
      <c r="N28" s="174" t="s">
        <v>218</v>
      </c>
      <c r="O28" s="169" t="s">
        <v>241</v>
      </c>
      <c r="P28" s="190">
        <v>100</v>
      </c>
      <c r="Q28" s="175">
        <v>1</v>
      </c>
      <c r="R28" s="176">
        <f t="shared" ref="R28" si="3">(IF(OR($K28="",Q28=""),"",IF(OR($K28=0,Q28=0),0,IF((Q28*100%)/$K28&gt;100%,100%,(Q28*100%)/$K28))))</f>
        <v>1</v>
      </c>
      <c r="S28" s="177" t="str">
        <f t="shared" ref="S28" si="4">IF(P28="","",IF(R28&lt;100%, IF(R28&lt;50%, "ALERTA","EN TERMINO"), IF(R28=100%, "OK", "EN TERMINO")))</f>
        <v>OK</v>
      </c>
      <c r="T28" s="208" t="s">
        <v>242</v>
      </c>
      <c r="U28" s="172" t="s">
        <v>129</v>
      </c>
      <c r="V28" s="171" t="str">
        <f>IF(Q28=100%,IF(Q28&gt;25%,"CUMPLIDA","PENDIENTE"),IF(Q28&lt;100%,"INCUMPLIDA","PENDIENTE"))</f>
        <v>CUMPLIDA</v>
      </c>
      <c r="W28" s="207">
        <v>45107</v>
      </c>
      <c r="X28" s="169"/>
      <c r="Y28" s="190"/>
      <c r="Z28" s="175"/>
      <c r="AA28" s="176"/>
      <c r="AB28" s="177"/>
      <c r="AC28" s="208" t="s">
        <v>221</v>
      </c>
      <c r="AD28" s="172" t="s">
        <v>129</v>
      </c>
      <c r="AE28" s="171" t="s">
        <v>222</v>
      </c>
      <c r="AF28" s="171"/>
      <c r="AG28" s="171"/>
      <c r="AH28" s="171"/>
      <c r="AI28" s="171"/>
      <c r="AJ28" s="171"/>
      <c r="AK28" s="171"/>
      <c r="AL28" s="208" t="s">
        <v>221</v>
      </c>
      <c r="AM28" s="172" t="s">
        <v>129</v>
      </c>
      <c r="AN28" s="171"/>
      <c r="AO28" s="171"/>
      <c r="AP28" s="171"/>
      <c r="AQ28" s="171"/>
      <c r="AR28" s="171"/>
      <c r="AS28" s="171"/>
      <c r="AT28" s="171"/>
      <c r="AU28" s="208" t="s">
        <v>130</v>
      </c>
      <c r="AV28" s="172" t="s">
        <v>129</v>
      </c>
      <c r="AW28" s="171"/>
      <c r="AX28" s="236" t="s">
        <v>131</v>
      </c>
      <c r="AY28" s="170" t="s">
        <v>132</v>
      </c>
      <c r="AZ28" s="286" t="s">
        <v>133</v>
      </c>
    </row>
    <row r="29" spans="2:52" ht="35.25" customHeight="1" x14ac:dyDescent="0.25">
      <c r="B29" s="172" t="s">
        <v>120</v>
      </c>
      <c r="C29" s="366"/>
      <c r="D29" s="174" t="s">
        <v>236</v>
      </c>
      <c r="E29" s="180" t="s">
        <v>237</v>
      </c>
      <c r="F29" s="183" t="s">
        <v>238</v>
      </c>
      <c r="G29" s="183" t="s">
        <v>243</v>
      </c>
      <c r="H29" s="192" t="s">
        <v>216</v>
      </c>
      <c r="I29" s="181">
        <v>1</v>
      </c>
      <c r="J29" s="181" t="s">
        <v>217</v>
      </c>
      <c r="K29" s="173">
        <v>1</v>
      </c>
      <c r="L29" s="182">
        <v>44805</v>
      </c>
      <c r="M29" s="205">
        <v>44957</v>
      </c>
      <c r="N29" s="174" t="s">
        <v>218</v>
      </c>
      <c r="O29" s="169" t="str">
        <f>+O25</f>
        <v>El procedimiento de Generación de Estados Financieros se actualizó, se presentó al Comité de Gestión y desempeño en el mes de enero y fue aprobado</v>
      </c>
      <c r="P29" s="190">
        <v>1</v>
      </c>
      <c r="Q29" s="175">
        <f t="shared" ref="Q29:Q34" si="5">IF(P29="","",IF(OR($I29=0,$I29="",N29=""),"",P29/$I29))</f>
        <v>1</v>
      </c>
      <c r="R29" s="176">
        <f t="shared" si="0"/>
        <v>1</v>
      </c>
      <c r="S29" s="177" t="str">
        <f t="shared" si="1"/>
        <v>OK</v>
      </c>
      <c r="T29" s="208" t="s">
        <v>244</v>
      </c>
      <c r="U29" s="174" t="s">
        <v>245</v>
      </c>
      <c r="V29" s="171" t="str">
        <f>IF(Q29=100%,IF(Q29&gt;25%,"CUMPLIDA","PENDIENTE"),IF(Q29&lt;100%,"INCUMPLIDA","PENDIENTE"))</f>
        <v>CUMPLIDA</v>
      </c>
      <c r="W29" s="207">
        <v>45107</v>
      </c>
      <c r="X29" s="169"/>
      <c r="Y29" s="190"/>
      <c r="Z29" s="175"/>
      <c r="AA29" s="176"/>
      <c r="AB29" s="177"/>
      <c r="AC29" s="208" t="s">
        <v>221</v>
      </c>
      <c r="AD29" s="172" t="s">
        <v>129</v>
      </c>
      <c r="AE29" s="171" t="s">
        <v>222</v>
      </c>
      <c r="AF29" s="171"/>
      <c r="AG29" s="171"/>
      <c r="AH29" s="171"/>
      <c r="AI29" s="171"/>
      <c r="AJ29" s="171"/>
      <c r="AK29" s="171"/>
      <c r="AL29" s="208" t="s">
        <v>221</v>
      </c>
      <c r="AM29" s="172" t="s">
        <v>129</v>
      </c>
      <c r="AN29" s="171"/>
      <c r="AO29" s="171"/>
      <c r="AP29" s="171"/>
      <c r="AQ29" s="171"/>
      <c r="AR29" s="171"/>
      <c r="AS29" s="171"/>
      <c r="AT29" s="171"/>
      <c r="AU29" s="208" t="s">
        <v>130</v>
      </c>
      <c r="AV29" s="172" t="s">
        <v>129</v>
      </c>
      <c r="AW29" s="171"/>
      <c r="AX29" s="236" t="s">
        <v>131</v>
      </c>
      <c r="AY29" s="170" t="s">
        <v>132</v>
      </c>
      <c r="AZ29" s="286" t="s">
        <v>133</v>
      </c>
    </row>
    <row r="30" spans="2:52" ht="35.25" customHeight="1" x14ac:dyDescent="0.25">
      <c r="B30" s="172" t="s">
        <v>120</v>
      </c>
      <c r="C30" s="366"/>
      <c r="D30" s="174" t="s">
        <v>246</v>
      </c>
      <c r="E30" s="180" t="s">
        <v>247</v>
      </c>
      <c r="F30" s="183" t="s">
        <v>248</v>
      </c>
      <c r="G30" s="183" t="s">
        <v>249</v>
      </c>
      <c r="H30" s="192" t="s">
        <v>216</v>
      </c>
      <c r="I30" s="181">
        <v>1</v>
      </c>
      <c r="J30" s="181" t="s">
        <v>217</v>
      </c>
      <c r="K30" s="173">
        <v>1</v>
      </c>
      <c r="L30" s="182">
        <v>44805</v>
      </c>
      <c r="M30" s="205">
        <v>44957</v>
      </c>
      <c r="N30" s="174" t="s">
        <v>218</v>
      </c>
      <c r="O30" s="169" t="str">
        <f>+O29</f>
        <v>El procedimiento de Generación de Estados Financieros se actualizó, se presentó al Comité de Gestión y desempeño en el mes de enero y fue aprobado</v>
      </c>
      <c r="P30" s="190">
        <v>1</v>
      </c>
      <c r="Q30" s="175">
        <f t="shared" si="5"/>
        <v>1</v>
      </c>
      <c r="R30" s="176">
        <f t="shared" si="0"/>
        <v>1</v>
      </c>
      <c r="S30" s="177" t="str">
        <f t="shared" si="1"/>
        <v>OK</v>
      </c>
      <c r="T30" s="208" t="s">
        <v>250</v>
      </c>
      <c r="U30" s="174" t="s">
        <v>245</v>
      </c>
      <c r="V30" s="171" t="str">
        <f>IF(Q30=100%,IF(Q30&gt;25%,"CUMPLIDA","PENDIENTE"),IF(Q30&lt;100%,"INCUMPLIDA","PENDIENTE"))</f>
        <v>CUMPLIDA</v>
      </c>
      <c r="W30" s="207">
        <v>45107</v>
      </c>
      <c r="X30" s="169"/>
      <c r="Y30" s="190"/>
      <c r="Z30" s="175"/>
      <c r="AA30" s="176"/>
      <c r="AB30" s="177"/>
      <c r="AC30" s="208" t="s">
        <v>221</v>
      </c>
      <c r="AD30" s="172" t="s">
        <v>129</v>
      </c>
      <c r="AE30" s="171" t="s">
        <v>222</v>
      </c>
      <c r="AF30" s="171"/>
      <c r="AG30" s="171"/>
      <c r="AH30" s="171"/>
      <c r="AI30" s="171"/>
      <c r="AJ30" s="171"/>
      <c r="AK30" s="171"/>
      <c r="AL30" s="208" t="s">
        <v>221</v>
      </c>
      <c r="AM30" s="172" t="s">
        <v>129</v>
      </c>
      <c r="AN30" s="171"/>
      <c r="AO30" s="171"/>
      <c r="AP30" s="171"/>
      <c r="AQ30" s="171"/>
      <c r="AR30" s="171"/>
      <c r="AS30" s="171"/>
      <c r="AT30" s="171"/>
      <c r="AU30" s="208" t="s">
        <v>130</v>
      </c>
      <c r="AV30" s="172" t="s">
        <v>129</v>
      </c>
      <c r="AW30" s="171"/>
      <c r="AX30" s="236" t="s">
        <v>131</v>
      </c>
      <c r="AY30" s="170" t="s">
        <v>132</v>
      </c>
      <c r="AZ30" s="286" t="s">
        <v>133</v>
      </c>
    </row>
    <row r="31" spans="2:52" ht="35.25" customHeight="1" x14ac:dyDescent="0.25">
      <c r="B31" s="172" t="s">
        <v>120</v>
      </c>
      <c r="C31" s="366"/>
      <c r="D31" s="174" t="s">
        <v>251</v>
      </c>
      <c r="E31" s="180" t="s">
        <v>252</v>
      </c>
      <c r="F31" s="191" t="s">
        <v>253</v>
      </c>
      <c r="G31" s="183" t="s">
        <v>254</v>
      </c>
      <c r="H31" s="192" t="s">
        <v>255</v>
      </c>
      <c r="I31" s="181">
        <v>1</v>
      </c>
      <c r="J31" s="184" t="s">
        <v>256</v>
      </c>
      <c r="K31" s="173">
        <v>1</v>
      </c>
      <c r="L31" s="182">
        <v>44805</v>
      </c>
      <c r="M31" s="205">
        <v>44957</v>
      </c>
      <c r="N31" s="207">
        <v>45016</v>
      </c>
      <c r="O31" s="187"/>
      <c r="P31" s="190">
        <v>1</v>
      </c>
      <c r="Q31" s="175">
        <f t="shared" ref="Q31:Q33" si="6">IF(P31="","",IF(OR($I31=0,$I31="",N31=""),"",P31/$I31))</f>
        <v>1</v>
      </c>
      <c r="R31" s="176">
        <f t="shared" ref="R31:R33" si="7">(IF(OR($K31="",Q31=""),"",IF(OR($K31=0,Q31=0),0,IF((Q31*100%)/$K31&gt;100%,100%,(Q31*100%)/$K31))))</f>
        <v>1</v>
      </c>
      <c r="S31" s="177" t="str">
        <f t="shared" si="1"/>
        <v>OK</v>
      </c>
      <c r="T31" s="204" t="s">
        <v>257</v>
      </c>
      <c r="U31" s="172" t="s">
        <v>129</v>
      </c>
      <c r="V31" s="171" t="str">
        <f>IF(Q31=100%,IF(Q31&gt;25%,"CUMPLIDA","PENDIENTE"),IF(Q31&lt;100%,"INCUMPLIDA","PENDIENTE"))</f>
        <v>CUMPLIDA</v>
      </c>
      <c r="W31" s="207">
        <v>45107</v>
      </c>
      <c r="X31" s="187"/>
      <c r="Y31" s="190"/>
      <c r="Z31" s="175"/>
      <c r="AA31" s="176"/>
      <c r="AB31" s="177"/>
      <c r="AC31" s="208" t="s">
        <v>221</v>
      </c>
      <c r="AD31" s="172" t="s">
        <v>129</v>
      </c>
      <c r="AE31" s="171" t="s">
        <v>222</v>
      </c>
      <c r="AF31" s="171"/>
      <c r="AG31" s="171"/>
      <c r="AH31" s="171"/>
      <c r="AI31" s="171"/>
      <c r="AJ31" s="171"/>
      <c r="AK31" s="171"/>
      <c r="AL31" s="208" t="s">
        <v>221</v>
      </c>
      <c r="AM31" s="172" t="s">
        <v>129</v>
      </c>
      <c r="AN31" s="171"/>
      <c r="AO31" s="171"/>
      <c r="AP31" s="171"/>
      <c r="AQ31" s="171"/>
      <c r="AR31" s="171"/>
      <c r="AS31" s="171"/>
      <c r="AT31" s="171"/>
      <c r="AU31" s="208" t="s">
        <v>130</v>
      </c>
      <c r="AV31" s="172" t="s">
        <v>129</v>
      </c>
      <c r="AW31" s="171"/>
      <c r="AX31" s="236" t="s">
        <v>131</v>
      </c>
      <c r="AY31" s="170" t="s">
        <v>132</v>
      </c>
      <c r="AZ31" s="286" t="s">
        <v>133</v>
      </c>
    </row>
    <row r="32" spans="2:52" ht="35.25" customHeight="1" x14ac:dyDescent="0.25">
      <c r="B32" s="172" t="s">
        <v>120</v>
      </c>
      <c r="C32" s="366"/>
      <c r="D32" s="174" t="s">
        <v>258</v>
      </c>
      <c r="E32" s="180" t="s">
        <v>259</v>
      </c>
      <c r="F32" s="183" t="s">
        <v>260</v>
      </c>
      <c r="G32" s="183" t="s">
        <v>261</v>
      </c>
      <c r="H32" s="192" t="s">
        <v>262</v>
      </c>
      <c r="I32" s="181">
        <v>1</v>
      </c>
      <c r="J32" s="179" t="s">
        <v>263</v>
      </c>
      <c r="K32" s="185">
        <v>1</v>
      </c>
      <c r="L32" s="186">
        <v>44805</v>
      </c>
      <c r="M32" s="206">
        <v>44957</v>
      </c>
      <c r="N32" s="207">
        <v>45016</v>
      </c>
      <c r="O32" s="188" t="s">
        <v>264</v>
      </c>
      <c r="P32" s="189">
        <v>1</v>
      </c>
      <c r="Q32" s="175">
        <f t="shared" si="6"/>
        <v>1</v>
      </c>
      <c r="R32" s="176">
        <f t="shared" si="7"/>
        <v>1</v>
      </c>
      <c r="S32" s="177" t="str">
        <f t="shared" si="1"/>
        <v>OK</v>
      </c>
      <c r="T32" s="204" t="s">
        <v>265</v>
      </c>
      <c r="U32" s="172" t="s">
        <v>129</v>
      </c>
      <c r="V32" s="171" t="str">
        <f t="shared" si="2"/>
        <v>CUMPLIDA</v>
      </c>
      <c r="W32" s="207">
        <v>45107</v>
      </c>
      <c r="X32" s="188"/>
      <c r="Y32" s="189"/>
      <c r="Z32" s="175"/>
      <c r="AA32" s="176"/>
      <c r="AB32" s="177"/>
      <c r="AC32" s="208" t="s">
        <v>221</v>
      </c>
      <c r="AD32" s="172" t="s">
        <v>129</v>
      </c>
      <c r="AE32" s="171" t="s">
        <v>222</v>
      </c>
      <c r="AF32" s="171"/>
      <c r="AG32" s="171"/>
      <c r="AH32" s="171"/>
      <c r="AI32" s="171"/>
      <c r="AJ32" s="171"/>
      <c r="AK32" s="171"/>
      <c r="AL32" s="208" t="s">
        <v>221</v>
      </c>
      <c r="AM32" s="172" t="s">
        <v>129</v>
      </c>
      <c r="AN32" s="171"/>
      <c r="AO32" s="171"/>
      <c r="AP32" s="171"/>
      <c r="AQ32" s="171"/>
      <c r="AR32" s="171"/>
      <c r="AS32" s="171"/>
      <c r="AT32" s="171"/>
      <c r="AU32" s="208" t="s">
        <v>130</v>
      </c>
      <c r="AV32" s="172" t="s">
        <v>129</v>
      </c>
      <c r="AW32" s="171"/>
      <c r="AX32" s="236" t="s">
        <v>131</v>
      </c>
      <c r="AY32" s="170" t="s">
        <v>132</v>
      </c>
      <c r="AZ32" s="286" t="s">
        <v>133</v>
      </c>
    </row>
    <row r="33" spans="2:52" ht="35.25" customHeight="1" x14ac:dyDescent="0.25">
      <c r="B33" s="172" t="s">
        <v>120</v>
      </c>
      <c r="C33" s="366"/>
      <c r="D33" s="174" t="s">
        <v>258</v>
      </c>
      <c r="E33" s="180" t="s">
        <v>259</v>
      </c>
      <c r="F33" s="183" t="s">
        <v>260</v>
      </c>
      <c r="G33" s="183" t="s">
        <v>266</v>
      </c>
      <c r="H33" s="192" t="s">
        <v>267</v>
      </c>
      <c r="I33" s="181">
        <v>1</v>
      </c>
      <c r="J33" s="179" t="s">
        <v>263</v>
      </c>
      <c r="K33" s="185">
        <v>1</v>
      </c>
      <c r="L33" s="186">
        <v>44805</v>
      </c>
      <c r="M33" s="206">
        <v>44957</v>
      </c>
      <c r="N33" s="207">
        <v>45016</v>
      </c>
      <c r="O33" s="188" t="s">
        <v>268</v>
      </c>
      <c r="P33" s="189">
        <v>1</v>
      </c>
      <c r="Q33" s="175">
        <f t="shared" si="6"/>
        <v>1</v>
      </c>
      <c r="R33" s="176">
        <f t="shared" si="7"/>
        <v>1</v>
      </c>
      <c r="S33" s="177" t="str">
        <f t="shared" si="1"/>
        <v>OK</v>
      </c>
      <c r="T33" s="204" t="s">
        <v>269</v>
      </c>
      <c r="U33" s="172" t="s">
        <v>129</v>
      </c>
      <c r="V33" s="171" t="str">
        <f t="shared" si="2"/>
        <v>CUMPLIDA</v>
      </c>
      <c r="W33" s="207">
        <v>45107</v>
      </c>
      <c r="X33" s="188"/>
      <c r="Y33" s="189"/>
      <c r="Z33" s="175"/>
      <c r="AA33" s="176"/>
      <c r="AB33" s="177"/>
      <c r="AC33" s="208" t="s">
        <v>221</v>
      </c>
      <c r="AD33" s="172" t="s">
        <v>129</v>
      </c>
      <c r="AE33" s="171" t="s">
        <v>222</v>
      </c>
      <c r="AF33" s="171"/>
      <c r="AG33" s="171"/>
      <c r="AH33" s="171"/>
      <c r="AI33" s="171"/>
      <c r="AJ33" s="171"/>
      <c r="AK33" s="171"/>
      <c r="AL33" s="208" t="s">
        <v>221</v>
      </c>
      <c r="AM33" s="172" t="s">
        <v>129</v>
      </c>
      <c r="AN33" s="171"/>
      <c r="AO33" s="171"/>
      <c r="AP33" s="171"/>
      <c r="AQ33" s="171"/>
      <c r="AR33" s="171"/>
      <c r="AS33" s="171"/>
      <c r="AT33" s="171"/>
      <c r="AU33" s="208" t="s">
        <v>130</v>
      </c>
      <c r="AV33" s="172" t="s">
        <v>129</v>
      </c>
      <c r="AW33" s="171"/>
      <c r="AX33" s="236" t="s">
        <v>131</v>
      </c>
      <c r="AY33" s="170" t="s">
        <v>132</v>
      </c>
      <c r="AZ33" s="286" t="s">
        <v>133</v>
      </c>
    </row>
    <row r="34" spans="2:52" ht="35.25" customHeight="1" x14ac:dyDescent="0.25">
      <c r="B34" s="172" t="s">
        <v>120</v>
      </c>
      <c r="C34" s="366"/>
      <c r="D34" s="174" t="s">
        <v>270</v>
      </c>
      <c r="E34" s="180" t="s">
        <v>271</v>
      </c>
      <c r="F34" s="183" t="s">
        <v>272</v>
      </c>
      <c r="G34" s="183" t="s">
        <v>273</v>
      </c>
      <c r="H34" s="192" t="s">
        <v>274</v>
      </c>
      <c r="I34" s="181">
        <v>1</v>
      </c>
      <c r="J34" s="181" t="s">
        <v>275</v>
      </c>
      <c r="K34" s="173">
        <v>1</v>
      </c>
      <c r="L34" s="182">
        <v>44805</v>
      </c>
      <c r="M34" s="205">
        <v>44957</v>
      </c>
      <c r="N34" s="248">
        <v>45016</v>
      </c>
      <c r="O34" s="249"/>
      <c r="P34" s="250">
        <v>1</v>
      </c>
      <c r="Q34" s="251">
        <f t="shared" si="5"/>
        <v>1</v>
      </c>
      <c r="R34" s="252">
        <f t="shared" si="0"/>
        <v>1</v>
      </c>
      <c r="S34" s="253" t="str">
        <f t="shared" si="1"/>
        <v>OK</v>
      </c>
      <c r="T34" s="254" t="s">
        <v>276</v>
      </c>
      <c r="U34" s="255" t="s">
        <v>129</v>
      </c>
      <c r="V34" s="256" t="str">
        <f>IF(Q34=100%,IF(Q34&gt;25%,"CUMPLIDA","PENDIENTE"),IF(Q34&lt;100%,"INCUMPLIDA","PENDIENTE"))</f>
        <v>CUMPLIDA</v>
      </c>
      <c r="W34" s="248">
        <v>45107</v>
      </c>
      <c r="X34" s="249"/>
      <c r="Y34" s="250"/>
      <c r="Z34" s="251"/>
      <c r="AA34" s="252"/>
      <c r="AB34" s="253"/>
      <c r="AC34" s="257" t="s">
        <v>221</v>
      </c>
      <c r="AD34" s="255" t="s">
        <v>129</v>
      </c>
      <c r="AE34" s="256" t="s">
        <v>222</v>
      </c>
      <c r="AF34" s="171"/>
      <c r="AG34" s="171"/>
      <c r="AH34" s="171"/>
      <c r="AI34" s="171"/>
      <c r="AJ34" s="171"/>
      <c r="AK34" s="171"/>
      <c r="AL34" s="208" t="s">
        <v>221</v>
      </c>
      <c r="AM34" s="172" t="s">
        <v>129</v>
      </c>
      <c r="AN34" s="171"/>
      <c r="AO34" s="171"/>
      <c r="AP34" s="171"/>
      <c r="AQ34" s="171"/>
      <c r="AR34" s="171"/>
      <c r="AS34" s="171"/>
      <c r="AT34" s="171"/>
      <c r="AU34" s="208" t="s">
        <v>130</v>
      </c>
      <c r="AV34" s="172" t="s">
        <v>129</v>
      </c>
      <c r="AW34" s="171"/>
      <c r="AX34" s="236" t="s">
        <v>131</v>
      </c>
      <c r="AY34" s="170" t="s">
        <v>132</v>
      </c>
      <c r="AZ34" s="286" t="s">
        <v>133</v>
      </c>
    </row>
    <row r="35" spans="2:52" ht="140.25" customHeight="1" x14ac:dyDescent="0.2">
      <c r="B35" s="172" t="s">
        <v>120</v>
      </c>
      <c r="C35" s="209" t="s">
        <v>277</v>
      </c>
      <c r="D35" s="174" t="s">
        <v>278</v>
      </c>
      <c r="E35" s="180" t="s">
        <v>279</v>
      </c>
      <c r="F35" s="183" t="s">
        <v>280</v>
      </c>
      <c r="G35" s="180" t="s">
        <v>281</v>
      </c>
      <c r="H35" s="181" t="s">
        <v>282</v>
      </c>
      <c r="I35" s="181">
        <v>1</v>
      </c>
      <c r="J35" s="181" t="s">
        <v>283</v>
      </c>
      <c r="K35" s="173">
        <v>1</v>
      </c>
      <c r="L35" s="182"/>
      <c r="M35" s="205">
        <v>45230</v>
      </c>
      <c r="N35" s="258"/>
      <c r="O35" s="258"/>
      <c r="P35" s="258"/>
      <c r="Q35" s="258"/>
      <c r="R35" s="258"/>
      <c r="S35" s="258"/>
      <c r="T35" s="258"/>
      <c r="U35" s="259"/>
      <c r="V35" s="258"/>
      <c r="W35" s="258"/>
      <c r="X35" s="258"/>
      <c r="Y35" s="258"/>
      <c r="Z35" s="258"/>
      <c r="AA35" s="258"/>
      <c r="AB35" s="258"/>
      <c r="AC35" s="258"/>
      <c r="AD35" s="258"/>
      <c r="AE35" s="258"/>
      <c r="AF35" s="207">
        <v>45199</v>
      </c>
      <c r="AG35" s="242" t="s">
        <v>284</v>
      </c>
      <c r="AH35" s="190">
        <v>0</v>
      </c>
      <c r="AI35" s="243">
        <f>(IF(AH35="","",IF(OR($I35=0,$I35="",AF35=""),"",AH35/$I35)))</f>
        <v>0</v>
      </c>
      <c r="AJ35" s="244">
        <f>(IF(OR($K35="",AI35=""),"",IF(OR($K35=0,AI35=0),0,IF((AI35*100%)/$K35&gt;100%,100%,(AI35*100%)/$K35))))</f>
        <v>0</v>
      </c>
      <c r="AK35" s="245" t="str">
        <f t="shared" ref="AK35" si="8">IF(AH35="","",IF(AJ35&lt;100%, IF(AJ35&lt;100%, "ALERTA","EN TERMINO"), IF(AJ35=100%, "OK", "EN TERMINO")))</f>
        <v>ALERTA</v>
      </c>
      <c r="AL35" s="208" t="s">
        <v>285</v>
      </c>
      <c r="AM35" s="246" t="s">
        <v>286</v>
      </c>
      <c r="AN35" s="247" t="str">
        <f>IF(AJ35=100%,IF(AJ35&gt;=100%,"CUMPLIDA","PENDIENTE"),IF(AJ35&lt;75%,"ATENCIÓN","PENDIENTE"))</f>
        <v>ATENCIÓN</v>
      </c>
      <c r="AO35" s="207">
        <v>45291</v>
      </c>
      <c r="AP35" s="289" t="s">
        <v>287</v>
      </c>
      <c r="AQ35" s="287">
        <v>1</v>
      </c>
      <c r="AR35" s="243">
        <f>(IF(AQ35="","",IF(OR($I35=0,$I35="",AO35=""),"",AQ35/$I35)))</f>
        <v>1</v>
      </c>
      <c r="AS35" s="244">
        <f>(IF(OR($K35="",AR35=""),"",IF(OR($K35=0,AR35=0),0,IF((AR35*100%)/$K35&gt;100%,100%,(AR35*100%)/$K35))))</f>
        <v>1</v>
      </c>
      <c r="AT35" s="245" t="str">
        <f t="shared" ref="AT35" si="9">IF(AQ35="","",IF(AS35&lt;100%, IF(AS35&lt;100%, "ALERTA","EN TERMINO"), IF(AS35=100%, "OK", "EN TERMINO")))</f>
        <v>OK</v>
      </c>
      <c r="AU35" s="208" t="s">
        <v>447</v>
      </c>
      <c r="AV35" s="172" t="s">
        <v>129</v>
      </c>
      <c r="AW35" s="247" t="str">
        <f>IF(AS35=100%,IF(AS35&gt;=100%,"CUMPLIDA","PENDIENTE"),IF(AS35&lt;75%,"ATENCIÓN","PENDIENTE"))</f>
        <v>CUMPLIDA</v>
      </c>
      <c r="AX35" s="178" t="s">
        <v>288</v>
      </c>
      <c r="AY35" s="170" t="s">
        <v>132</v>
      </c>
      <c r="AZ35" s="170" t="s">
        <v>289</v>
      </c>
    </row>
    <row r="36" spans="2:52" ht="81.75" customHeight="1" x14ac:dyDescent="0.2">
      <c r="B36" s="172" t="s">
        <v>120</v>
      </c>
      <c r="C36" s="360" t="s">
        <v>290</v>
      </c>
      <c r="D36" s="281" t="s">
        <v>291</v>
      </c>
      <c r="E36" s="282" t="s">
        <v>292</v>
      </c>
      <c r="F36" s="282" t="s">
        <v>293</v>
      </c>
      <c r="G36" s="283" t="s">
        <v>294</v>
      </c>
      <c r="H36" s="283" t="s">
        <v>295</v>
      </c>
      <c r="I36" s="281">
        <v>2</v>
      </c>
      <c r="J36" s="281" t="s">
        <v>296</v>
      </c>
      <c r="K36" s="173">
        <v>1</v>
      </c>
      <c r="L36" s="280">
        <v>45189</v>
      </c>
      <c r="M36" s="288">
        <v>45260</v>
      </c>
      <c r="N36" s="258"/>
      <c r="O36" s="258"/>
      <c r="P36" s="258"/>
      <c r="Q36" s="258"/>
      <c r="R36" s="258"/>
      <c r="S36" s="258"/>
      <c r="T36" s="258"/>
      <c r="U36" s="259"/>
      <c r="V36" s="258"/>
      <c r="W36" s="258"/>
      <c r="X36" s="258"/>
      <c r="Y36" s="258"/>
      <c r="Z36" s="258"/>
      <c r="AA36" s="258"/>
      <c r="AB36" s="258"/>
      <c r="AC36" s="258"/>
      <c r="AD36" s="258"/>
      <c r="AE36" s="258"/>
      <c r="AF36" s="207">
        <v>45199</v>
      </c>
      <c r="AG36" s="258"/>
      <c r="AH36" s="258"/>
      <c r="AI36" s="258"/>
      <c r="AJ36" s="258"/>
      <c r="AK36" s="258"/>
      <c r="AL36" s="284" t="s">
        <v>297</v>
      </c>
      <c r="AM36" s="246" t="s">
        <v>286</v>
      </c>
      <c r="AN36" s="258"/>
      <c r="AO36" s="207">
        <v>45291</v>
      </c>
      <c r="AP36" s="290" t="s">
        <v>298</v>
      </c>
      <c r="AQ36" s="291">
        <v>2</v>
      </c>
      <c r="AR36" s="243">
        <f t="shared" ref="AR36:AR65" si="10">(IF(AQ36="","",IF(OR($I36=0,$I36="",AO36=""),"",AQ36/$I36)))</f>
        <v>1</v>
      </c>
      <c r="AS36" s="244">
        <f t="shared" ref="AS36:AS65" si="11">(IF(OR($K36="",AR36=""),"",IF(OR($K36=0,AR36=0),0,IF((AR36*100%)/$K36&gt;100%,100%,(AR36*100%)/$K36))))</f>
        <v>1</v>
      </c>
      <c r="AT36" s="245" t="str">
        <f t="shared" ref="AT36:AT65" si="12">IF(AQ36="","",IF(AS36&lt;100%, IF(AS36&lt;100%, "ALERTA","EN TERMINO"), IF(AS36=100%, "OK", "EN TERMINO")))</f>
        <v>OK</v>
      </c>
      <c r="AU36" s="208" t="s">
        <v>299</v>
      </c>
      <c r="AV36" s="172" t="s">
        <v>129</v>
      </c>
      <c r="AW36" s="247" t="str">
        <f t="shared" ref="AW36:AW65" si="13">IF(AS36=100%,IF(AS36&gt;=100%,"CUMPLIDA","PENDIENTE"),IF(AS36&lt;75%,"ATENCIÓN","PENDIENTE"))</f>
        <v>CUMPLIDA</v>
      </c>
      <c r="AX36" s="178" t="s">
        <v>288</v>
      </c>
      <c r="AY36" s="170" t="s">
        <v>132</v>
      </c>
      <c r="AZ36" s="170" t="s">
        <v>289</v>
      </c>
    </row>
    <row r="37" spans="2:52" ht="78" customHeight="1" x14ac:dyDescent="0.2">
      <c r="B37" s="172" t="s">
        <v>120</v>
      </c>
      <c r="C37" s="360"/>
      <c r="D37" s="281" t="s">
        <v>291</v>
      </c>
      <c r="E37" s="282" t="s">
        <v>292</v>
      </c>
      <c r="F37" s="282" t="s">
        <v>293</v>
      </c>
      <c r="G37" s="283" t="s">
        <v>300</v>
      </c>
      <c r="H37" s="283" t="s">
        <v>301</v>
      </c>
      <c r="I37" s="281">
        <v>1</v>
      </c>
      <c r="J37" s="281" t="s">
        <v>296</v>
      </c>
      <c r="K37" s="173">
        <v>1</v>
      </c>
      <c r="L37" s="280">
        <v>45189</v>
      </c>
      <c r="M37" s="288">
        <v>45260</v>
      </c>
      <c r="N37" s="258"/>
      <c r="O37" s="258"/>
      <c r="P37" s="258"/>
      <c r="Q37" s="258"/>
      <c r="R37" s="258"/>
      <c r="S37" s="258"/>
      <c r="T37" s="258"/>
      <c r="U37" s="259"/>
      <c r="V37" s="258"/>
      <c r="W37" s="258"/>
      <c r="X37" s="258"/>
      <c r="Y37" s="258"/>
      <c r="Z37" s="258"/>
      <c r="AA37" s="258"/>
      <c r="AB37" s="258"/>
      <c r="AC37" s="258"/>
      <c r="AD37" s="258"/>
      <c r="AE37" s="258"/>
      <c r="AF37" s="207">
        <v>45199</v>
      </c>
      <c r="AG37" s="258"/>
      <c r="AH37" s="258"/>
      <c r="AI37" s="258"/>
      <c r="AJ37" s="258"/>
      <c r="AK37" s="258"/>
      <c r="AL37" s="284" t="s">
        <v>302</v>
      </c>
      <c r="AM37" s="246" t="s">
        <v>286</v>
      </c>
      <c r="AN37" s="258"/>
      <c r="AO37" s="207">
        <v>45291</v>
      </c>
      <c r="AP37" s="290" t="s">
        <v>303</v>
      </c>
      <c r="AQ37" s="291">
        <v>1</v>
      </c>
      <c r="AR37" s="243">
        <f t="shared" si="10"/>
        <v>1</v>
      </c>
      <c r="AS37" s="244">
        <f t="shared" si="11"/>
        <v>1</v>
      </c>
      <c r="AT37" s="245" t="str">
        <f t="shared" si="12"/>
        <v>OK</v>
      </c>
      <c r="AU37" s="208" t="s">
        <v>304</v>
      </c>
      <c r="AV37" s="172" t="s">
        <v>129</v>
      </c>
      <c r="AW37" s="247" t="str">
        <f t="shared" si="13"/>
        <v>CUMPLIDA</v>
      </c>
      <c r="AX37" s="178" t="s">
        <v>288</v>
      </c>
      <c r="AY37" s="170" t="s">
        <v>132</v>
      </c>
      <c r="AZ37" s="170" t="s">
        <v>289</v>
      </c>
    </row>
    <row r="38" spans="2:52" ht="85.5" customHeight="1" x14ac:dyDescent="0.2">
      <c r="B38" s="172" t="s">
        <v>120</v>
      </c>
      <c r="C38" s="360"/>
      <c r="D38" s="281" t="s">
        <v>305</v>
      </c>
      <c r="E38" s="282" t="s">
        <v>306</v>
      </c>
      <c r="F38" s="282" t="s">
        <v>307</v>
      </c>
      <c r="G38" s="283" t="s">
        <v>308</v>
      </c>
      <c r="H38" s="283" t="s">
        <v>309</v>
      </c>
      <c r="I38" s="281">
        <v>1</v>
      </c>
      <c r="J38" s="281" t="s">
        <v>296</v>
      </c>
      <c r="K38" s="173">
        <v>1</v>
      </c>
      <c r="L38" s="280">
        <v>45189</v>
      </c>
      <c r="M38" s="288">
        <v>45260</v>
      </c>
      <c r="N38" s="258"/>
      <c r="O38" s="258"/>
      <c r="P38" s="258"/>
      <c r="Q38" s="258"/>
      <c r="R38" s="258"/>
      <c r="S38" s="258"/>
      <c r="T38" s="258"/>
      <c r="U38" s="259"/>
      <c r="V38" s="258"/>
      <c r="W38" s="258"/>
      <c r="X38" s="258"/>
      <c r="Y38" s="258"/>
      <c r="Z38" s="258"/>
      <c r="AA38" s="258"/>
      <c r="AB38" s="258"/>
      <c r="AC38" s="258"/>
      <c r="AD38" s="258"/>
      <c r="AE38" s="258"/>
      <c r="AF38" s="207">
        <v>45199</v>
      </c>
      <c r="AG38" s="258"/>
      <c r="AH38" s="258"/>
      <c r="AI38" s="258"/>
      <c r="AJ38" s="258"/>
      <c r="AK38" s="258"/>
      <c r="AL38" s="284" t="s">
        <v>302</v>
      </c>
      <c r="AM38" s="246" t="s">
        <v>286</v>
      </c>
      <c r="AN38" s="258"/>
      <c r="AO38" s="207">
        <v>45291</v>
      </c>
      <c r="AP38" s="290" t="s">
        <v>310</v>
      </c>
      <c r="AQ38" s="291">
        <v>1</v>
      </c>
      <c r="AR38" s="243">
        <f t="shared" si="10"/>
        <v>1</v>
      </c>
      <c r="AS38" s="244">
        <f t="shared" si="11"/>
        <v>1</v>
      </c>
      <c r="AT38" s="245" t="str">
        <f t="shared" si="12"/>
        <v>OK</v>
      </c>
      <c r="AU38" s="208" t="s">
        <v>311</v>
      </c>
      <c r="AV38" s="172" t="s">
        <v>129</v>
      </c>
      <c r="AW38" s="247" t="str">
        <f t="shared" si="13"/>
        <v>CUMPLIDA</v>
      </c>
      <c r="AX38" s="178" t="s">
        <v>288</v>
      </c>
      <c r="AY38" s="170" t="s">
        <v>132</v>
      </c>
      <c r="AZ38" s="170" t="s">
        <v>289</v>
      </c>
    </row>
    <row r="39" spans="2:52" ht="72.75" customHeight="1" x14ac:dyDescent="0.2">
      <c r="B39" s="172" t="s">
        <v>120</v>
      </c>
      <c r="C39" s="360"/>
      <c r="D39" s="281" t="s">
        <v>305</v>
      </c>
      <c r="E39" s="282" t="s">
        <v>306</v>
      </c>
      <c r="F39" s="282" t="s">
        <v>307</v>
      </c>
      <c r="G39" s="283" t="s">
        <v>312</v>
      </c>
      <c r="H39" s="283" t="s">
        <v>313</v>
      </c>
      <c r="I39" s="281">
        <v>1</v>
      </c>
      <c r="J39" s="281" t="s">
        <v>296</v>
      </c>
      <c r="K39" s="173">
        <v>1</v>
      </c>
      <c r="L39" s="280">
        <v>45189</v>
      </c>
      <c r="M39" s="288">
        <v>45260</v>
      </c>
      <c r="N39" s="258"/>
      <c r="O39" s="258"/>
      <c r="P39" s="258"/>
      <c r="Q39" s="258"/>
      <c r="R39" s="258"/>
      <c r="S39" s="258"/>
      <c r="T39" s="258"/>
      <c r="U39" s="259"/>
      <c r="V39" s="258"/>
      <c r="W39" s="258"/>
      <c r="X39" s="258"/>
      <c r="Y39" s="258"/>
      <c r="Z39" s="258"/>
      <c r="AA39" s="258"/>
      <c r="AB39" s="258"/>
      <c r="AC39" s="258"/>
      <c r="AD39" s="258"/>
      <c r="AE39" s="258"/>
      <c r="AF39" s="207">
        <v>45199</v>
      </c>
      <c r="AG39" s="258"/>
      <c r="AH39" s="258"/>
      <c r="AI39" s="258"/>
      <c r="AJ39" s="258"/>
      <c r="AK39" s="258"/>
      <c r="AL39" s="284" t="s">
        <v>302</v>
      </c>
      <c r="AM39" s="246" t="s">
        <v>286</v>
      </c>
      <c r="AN39" s="258"/>
      <c r="AO39" s="207">
        <v>45291</v>
      </c>
      <c r="AP39" s="290" t="s">
        <v>314</v>
      </c>
      <c r="AQ39" s="291">
        <v>1</v>
      </c>
      <c r="AR39" s="243">
        <f t="shared" si="10"/>
        <v>1</v>
      </c>
      <c r="AS39" s="244">
        <f t="shared" si="11"/>
        <v>1</v>
      </c>
      <c r="AT39" s="245" t="str">
        <f t="shared" si="12"/>
        <v>OK</v>
      </c>
      <c r="AU39" s="208" t="s">
        <v>315</v>
      </c>
      <c r="AV39" s="172" t="s">
        <v>129</v>
      </c>
      <c r="AW39" s="247" t="str">
        <f t="shared" si="13"/>
        <v>CUMPLIDA</v>
      </c>
      <c r="AX39" s="178" t="s">
        <v>288</v>
      </c>
      <c r="AY39" s="170" t="s">
        <v>132</v>
      </c>
      <c r="AZ39" s="170" t="s">
        <v>289</v>
      </c>
    </row>
    <row r="40" spans="2:52" ht="35.25" customHeight="1" x14ac:dyDescent="0.2">
      <c r="B40" s="172" t="s">
        <v>120</v>
      </c>
      <c r="C40" s="360" t="s">
        <v>449</v>
      </c>
      <c r="D40" s="281" t="s">
        <v>450</v>
      </c>
      <c r="E40" s="282" t="s">
        <v>451</v>
      </c>
      <c r="F40" s="282" t="s">
        <v>452</v>
      </c>
      <c r="G40" s="283" t="s">
        <v>453</v>
      </c>
      <c r="H40" s="283" t="s">
        <v>454</v>
      </c>
      <c r="I40" s="281">
        <v>1</v>
      </c>
      <c r="J40" s="283" t="s">
        <v>455</v>
      </c>
      <c r="K40" s="173">
        <v>1</v>
      </c>
      <c r="L40" s="417">
        <v>45300</v>
      </c>
      <c r="M40" s="280">
        <v>45473</v>
      </c>
      <c r="N40" s="258"/>
      <c r="O40" s="258"/>
      <c r="P40" s="258"/>
      <c r="Q40" s="243" t="str">
        <f t="shared" ref="Q40:Q65" si="14">(IF(P40="","",IF(OR($I40=0,$I40="",N40=""),"",P40/$I40)))</f>
        <v/>
      </c>
      <c r="R40" s="244" t="str">
        <f t="shared" ref="R40:R65" si="15">(IF(OR($K40="",Q40=""),"",IF(OR($K40=0,Q40=0),0,IF((Q40*100%)/$K40&gt;100%,100%,(Q40*100%)/$K40))))</f>
        <v/>
      </c>
      <c r="S40" s="245" t="str">
        <f t="shared" ref="S40:S65" si="16">IF(P40="","",IF(R40&lt;100%, IF(R40&lt;100%, "ALERTA","EN TERMINO"), IF(R40=100%, "OK", "EN TERMINO")))</f>
        <v/>
      </c>
      <c r="T40" s="258"/>
      <c r="U40" s="259"/>
      <c r="V40" s="247" t="str">
        <f t="shared" ref="V40:V65" si="17">IF(R40=100%,IF(R40&gt;=100%,"CUMPLIDA","PENDIENTE"),IF(R40&lt;75%,"ATENCIÓN","PENDIENTE"))</f>
        <v>PENDIENTE</v>
      </c>
      <c r="W40" s="258"/>
      <c r="X40" s="258"/>
      <c r="Y40" s="258"/>
      <c r="Z40" s="258"/>
      <c r="AA40" s="258"/>
      <c r="AB40" s="258"/>
      <c r="AC40" s="258"/>
      <c r="AD40" s="258"/>
      <c r="AE40" s="258"/>
      <c r="AF40" s="207"/>
      <c r="AG40" s="258"/>
      <c r="AH40" s="258"/>
      <c r="AI40" s="258"/>
      <c r="AJ40" s="258"/>
      <c r="AK40" s="258"/>
      <c r="AL40" s="284"/>
      <c r="AM40" s="246"/>
      <c r="AN40" s="247" t="str">
        <f t="shared" ref="AN40:AN65" si="18">IF(AJ40=100%,IF(AJ40&gt;=100%,"CUMPLIDA","PENDIENTE"),IF(AJ40&lt;75%,"ATENCIÓN","PENDIENTE"))</f>
        <v>ATENCIÓN</v>
      </c>
      <c r="AO40" s="207">
        <v>45291</v>
      </c>
      <c r="AP40" s="258"/>
      <c r="AQ40" s="258"/>
      <c r="AR40" s="243" t="str">
        <f t="shared" si="10"/>
        <v/>
      </c>
      <c r="AS40" s="244" t="str">
        <f t="shared" si="11"/>
        <v/>
      </c>
      <c r="AT40" s="245" t="str">
        <f t="shared" si="12"/>
        <v/>
      </c>
      <c r="AU40" s="208" t="s">
        <v>565</v>
      </c>
      <c r="AV40" s="246"/>
      <c r="AW40" s="247" t="str">
        <f t="shared" si="13"/>
        <v>PENDIENTE</v>
      </c>
      <c r="AX40" s="178" t="s">
        <v>288</v>
      </c>
      <c r="AY40" s="170" t="s">
        <v>132</v>
      </c>
      <c r="AZ40" s="170" t="s">
        <v>289</v>
      </c>
    </row>
    <row r="41" spans="2:52" ht="35.25" customHeight="1" x14ac:dyDescent="0.2">
      <c r="B41" s="172" t="s">
        <v>120</v>
      </c>
      <c r="C41" s="360"/>
      <c r="D41" s="281" t="s">
        <v>456</v>
      </c>
      <c r="E41" s="282" t="s">
        <v>457</v>
      </c>
      <c r="F41" s="282" t="s">
        <v>458</v>
      </c>
      <c r="G41" s="283" t="s">
        <v>459</v>
      </c>
      <c r="H41" s="283" t="s">
        <v>460</v>
      </c>
      <c r="I41" s="281">
        <v>1</v>
      </c>
      <c r="J41" s="283" t="s">
        <v>296</v>
      </c>
      <c r="K41" s="173">
        <v>1</v>
      </c>
      <c r="L41" s="417">
        <v>45300</v>
      </c>
      <c r="M41" s="280">
        <v>45473</v>
      </c>
      <c r="N41" s="258"/>
      <c r="O41" s="258"/>
      <c r="P41" s="258"/>
      <c r="Q41" s="243" t="str">
        <f t="shared" si="14"/>
        <v/>
      </c>
      <c r="R41" s="244" t="str">
        <f t="shared" si="15"/>
        <v/>
      </c>
      <c r="S41" s="245" t="str">
        <f t="shared" si="16"/>
        <v/>
      </c>
      <c r="T41" s="258"/>
      <c r="U41" s="259"/>
      <c r="V41" s="247" t="str">
        <f t="shared" si="17"/>
        <v>PENDIENTE</v>
      </c>
      <c r="W41" s="258"/>
      <c r="X41" s="258"/>
      <c r="Y41" s="258"/>
      <c r="Z41" s="258"/>
      <c r="AA41" s="258"/>
      <c r="AB41" s="258"/>
      <c r="AC41" s="258"/>
      <c r="AD41" s="258"/>
      <c r="AE41" s="258"/>
      <c r="AF41" s="207"/>
      <c r="AG41" s="258"/>
      <c r="AH41" s="258"/>
      <c r="AI41" s="258"/>
      <c r="AJ41" s="258"/>
      <c r="AK41" s="258"/>
      <c r="AL41" s="284"/>
      <c r="AM41" s="246"/>
      <c r="AN41" s="247" t="str">
        <f t="shared" si="18"/>
        <v>ATENCIÓN</v>
      </c>
      <c r="AO41" s="207">
        <v>45291</v>
      </c>
      <c r="AP41" s="258"/>
      <c r="AQ41" s="258"/>
      <c r="AR41" s="243" t="str">
        <f t="shared" si="10"/>
        <v/>
      </c>
      <c r="AS41" s="244" t="str">
        <f t="shared" si="11"/>
        <v/>
      </c>
      <c r="AT41" s="245" t="str">
        <f t="shared" si="12"/>
        <v/>
      </c>
      <c r="AU41" s="208" t="s">
        <v>565</v>
      </c>
      <c r="AV41" s="246"/>
      <c r="AW41" s="247" t="str">
        <f t="shared" si="13"/>
        <v>PENDIENTE</v>
      </c>
      <c r="AX41" s="178" t="s">
        <v>288</v>
      </c>
      <c r="AY41" s="170" t="s">
        <v>132</v>
      </c>
      <c r="AZ41" s="170" t="s">
        <v>289</v>
      </c>
    </row>
    <row r="42" spans="2:52" ht="35.25" customHeight="1" x14ac:dyDescent="0.2">
      <c r="B42" s="172" t="s">
        <v>120</v>
      </c>
      <c r="C42" s="360"/>
      <c r="D42" s="281" t="s">
        <v>461</v>
      </c>
      <c r="E42" s="282" t="s">
        <v>462</v>
      </c>
      <c r="F42" s="282" t="s">
        <v>463</v>
      </c>
      <c r="G42" s="283" t="s">
        <v>464</v>
      </c>
      <c r="H42" s="283" t="s">
        <v>465</v>
      </c>
      <c r="I42" s="281">
        <v>1</v>
      </c>
      <c r="J42" s="283" t="s">
        <v>466</v>
      </c>
      <c r="K42" s="173">
        <v>1</v>
      </c>
      <c r="L42" s="417">
        <v>45300</v>
      </c>
      <c r="M42" s="280">
        <v>45473</v>
      </c>
      <c r="N42" s="258"/>
      <c r="O42" s="258"/>
      <c r="P42" s="258"/>
      <c r="Q42" s="243" t="str">
        <f t="shared" si="14"/>
        <v/>
      </c>
      <c r="R42" s="244" t="str">
        <f t="shared" si="15"/>
        <v/>
      </c>
      <c r="S42" s="245" t="str">
        <f t="shared" si="16"/>
        <v/>
      </c>
      <c r="T42" s="258"/>
      <c r="U42" s="259"/>
      <c r="V42" s="247" t="str">
        <f t="shared" si="17"/>
        <v>PENDIENTE</v>
      </c>
      <c r="W42" s="258"/>
      <c r="X42" s="258"/>
      <c r="Y42" s="258"/>
      <c r="Z42" s="258"/>
      <c r="AA42" s="258"/>
      <c r="AB42" s="258"/>
      <c r="AC42" s="258"/>
      <c r="AD42" s="258"/>
      <c r="AE42" s="258"/>
      <c r="AF42" s="207"/>
      <c r="AG42" s="258"/>
      <c r="AH42" s="258"/>
      <c r="AI42" s="258"/>
      <c r="AJ42" s="258"/>
      <c r="AK42" s="258"/>
      <c r="AL42" s="284"/>
      <c r="AM42" s="246"/>
      <c r="AN42" s="247" t="str">
        <f t="shared" si="18"/>
        <v>ATENCIÓN</v>
      </c>
      <c r="AO42" s="207">
        <v>45291</v>
      </c>
      <c r="AP42" s="258"/>
      <c r="AQ42" s="258"/>
      <c r="AR42" s="243" t="str">
        <f t="shared" si="10"/>
        <v/>
      </c>
      <c r="AS42" s="244" t="str">
        <f t="shared" si="11"/>
        <v/>
      </c>
      <c r="AT42" s="245" t="str">
        <f t="shared" si="12"/>
        <v/>
      </c>
      <c r="AU42" s="208" t="s">
        <v>565</v>
      </c>
      <c r="AV42" s="246"/>
      <c r="AW42" s="247" t="str">
        <f t="shared" si="13"/>
        <v>PENDIENTE</v>
      </c>
      <c r="AX42" s="178" t="s">
        <v>288</v>
      </c>
      <c r="AY42" s="170" t="s">
        <v>132</v>
      </c>
      <c r="AZ42" s="170" t="s">
        <v>289</v>
      </c>
    </row>
    <row r="43" spans="2:52" ht="35.25" customHeight="1" x14ac:dyDescent="0.2">
      <c r="B43" s="172" t="s">
        <v>120</v>
      </c>
      <c r="C43" s="360"/>
      <c r="D43" s="281" t="s">
        <v>461</v>
      </c>
      <c r="E43" s="282" t="s">
        <v>462</v>
      </c>
      <c r="F43" s="282" t="s">
        <v>463</v>
      </c>
      <c r="G43" s="283" t="s">
        <v>467</v>
      </c>
      <c r="H43" s="283" t="s">
        <v>468</v>
      </c>
      <c r="I43" s="281">
        <v>1</v>
      </c>
      <c r="J43" s="283" t="s">
        <v>466</v>
      </c>
      <c r="K43" s="173">
        <v>1</v>
      </c>
      <c r="L43" s="417">
        <v>45300</v>
      </c>
      <c r="M43" s="280">
        <v>45473</v>
      </c>
      <c r="N43" s="258"/>
      <c r="O43" s="258"/>
      <c r="P43" s="258"/>
      <c r="Q43" s="243" t="str">
        <f t="shared" si="14"/>
        <v/>
      </c>
      <c r="R43" s="244" t="str">
        <f t="shared" si="15"/>
        <v/>
      </c>
      <c r="S43" s="245" t="str">
        <f t="shared" si="16"/>
        <v/>
      </c>
      <c r="T43" s="258"/>
      <c r="U43" s="259"/>
      <c r="V43" s="247" t="str">
        <f t="shared" si="17"/>
        <v>PENDIENTE</v>
      </c>
      <c r="W43" s="258"/>
      <c r="X43" s="258"/>
      <c r="Y43" s="258"/>
      <c r="Z43" s="258"/>
      <c r="AA43" s="258"/>
      <c r="AB43" s="258"/>
      <c r="AC43" s="258"/>
      <c r="AD43" s="258"/>
      <c r="AE43" s="258"/>
      <c r="AF43" s="207"/>
      <c r="AG43" s="258"/>
      <c r="AH43" s="258"/>
      <c r="AI43" s="258"/>
      <c r="AJ43" s="258"/>
      <c r="AK43" s="258"/>
      <c r="AL43" s="284"/>
      <c r="AM43" s="246"/>
      <c r="AN43" s="247" t="str">
        <f t="shared" si="18"/>
        <v>ATENCIÓN</v>
      </c>
      <c r="AO43" s="207">
        <v>45291</v>
      </c>
      <c r="AP43" s="258"/>
      <c r="AQ43" s="258"/>
      <c r="AR43" s="243" t="str">
        <f t="shared" si="10"/>
        <v/>
      </c>
      <c r="AS43" s="244" t="str">
        <f t="shared" si="11"/>
        <v/>
      </c>
      <c r="AT43" s="245" t="str">
        <f t="shared" si="12"/>
        <v/>
      </c>
      <c r="AU43" s="208" t="s">
        <v>565</v>
      </c>
      <c r="AV43" s="246"/>
      <c r="AW43" s="247" t="str">
        <f t="shared" si="13"/>
        <v>PENDIENTE</v>
      </c>
      <c r="AX43" s="178" t="s">
        <v>288</v>
      </c>
      <c r="AY43" s="170" t="s">
        <v>132</v>
      </c>
      <c r="AZ43" s="170" t="s">
        <v>289</v>
      </c>
    </row>
    <row r="44" spans="2:52" ht="35.25" customHeight="1" x14ac:dyDescent="0.2">
      <c r="B44" s="172" t="s">
        <v>120</v>
      </c>
      <c r="C44" s="360"/>
      <c r="D44" s="281" t="s">
        <v>469</v>
      </c>
      <c r="E44" s="282" t="s">
        <v>470</v>
      </c>
      <c r="F44" s="282" t="s">
        <v>471</v>
      </c>
      <c r="G44" s="283" t="s">
        <v>472</v>
      </c>
      <c r="H44" s="283" t="s">
        <v>473</v>
      </c>
      <c r="I44" s="281">
        <v>5</v>
      </c>
      <c r="J44" s="283" t="s">
        <v>296</v>
      </c>
      <c r="K44" s="173">
        <v>1</v>
      </c>
      <c r="L44" s="417">
        <v>45300</v>
      </c>
      <c r="M44" s="280">
        <v>45473</v>
      </c>
      <c r="N44" s="258"/>
      <c r="O44" s="258"/>
      <c r="P44" s="258"/>
      <c r="Q44" s="243" t="str">
        <f t="shared" si="14"/>
        <v/>
      </c>
      <c r="R44" s="244" t="str">
        <f t="shared" si="15"/>
        <v/>
      </c>
      <c r="S44" s="245" t="str">
        <f t="shared" si="16"/>
        <v/>
      </c>
      <c r="T44" s="258"/>
      <c r="U44" s="259"/>
      <c r="V44" s="247" t="str">
        <f t="shared" si="17"/>
        <v>PENDIENTE</v>
      </c>
      <c r="W44" s="258"/>
      <c r="X44" s="258"/>
      <c r="Y44" s="258"/>
      <c r="Z44" s="258"/>
      <c r="AA44" s="258"/>
      <c r="AB44" s="258"/>
      <c r="AC44" s="258"/>
      <c r="AD44" s="258"/>
      <c r="AE44" s="258"/>
      <c r="AF44" s="207"/>
      <c r="AG44" s="258"/>
      <c r="AH44" s="258"/>
      <c r="AI44" s="258"/>
      <c r="AJ44" s="258"/>
      <c r="AK44" s="258"/>
      <c r="AL44" s="284"/>
      <c r="AM44" s="246"/>
      <c r="AN44" s="247" t="str">
        <f t="shared" si="18"/>
        <v>ATENCIÓN</v>
      </c>
      <c r="AO44" s="207">
        <v>45291</v>
      </c>
      <c r="AP44" s="258"/>
      <c r="AQ44" s="258"/>
      <c r="AR44" s="243" t="str">
        <f t="shared" si="10"/>
        <v/>
      </c>
      <c r="AS44" s="244" t="str">
        <f t="shared" si="11"/>
        <v/>
      </c>
      <c r="AT44" s="245" t="str">
        <f t="shared" si="12"/>
        <v/>
      </c>
      <c r="AU44" s="208" t="s">
        <v>565</v>
      </c>
      <c r="AV44" s="246"/>
      <c r="AW44" s="247" t="str">
        <f t="shared" si="13"/>
        <v>PENDIENTE</v>
      </c>
      <c r="AX44" s="178" t="s">
        <v>288</v>
      </c>
      <c r="AY44" s="170" t="s">
        <v>132</v>
      </c>
      <c r="AZ44" s="170" t="s">
        <v>289</v>
      </c>
    </row>
    <row r="45" spans="2:52" ht="35.25" customHeight="1" x14ac:dyDescent="0.2">
      <c r="B45" s="172" t="s">
        <v>120</v>
      </c>
      <c r="C45" s="360"/>
      <c r="D45" s="281" t="s">
        <v>474</v>
      </c>
      <c r="E45" s="282" t="s">
        <v>475</v>
      </c>
      <c r="F45" s="282" t="s">
        <v>476</v>
      </c>
      <c r="G45" s="283" t="s">
        <v>477</v>
      </c>
      <c r="H45" s="283" t="s">
        <v>478</v>
      </c>
      <c r="I45" s="281">
        <v>1</v>
      </c>
      <c r="J45" s="283" t="s">
        <v>466</v>
      </c>
      <c r="K45" s="173">
        <v>1</v>
      </c>
      <c r="L45" s="417">
        <v>45300</v>
      </c>
      <c r="M45" s="280">
        <v>45473</v>
      </c>
      <c r="N45" s="258"/>
      <c r="O45" s="258"/>
      <c r="P45" s="258"/>
      <c r="Q45" s="243" t="str">
        <f t="shared" si="14"/>
        <v/>
      </c>
      <c r="R45" s="244" t="str">
        <f t="shared" si="15"/>
        <v/>
      </c>
      <c r="S45" s="245" t="str">
        <f t="shared" si="16"/>
        <v/>
      </c>
      <c r="T45" s="258"/>
      <c r="U45" s="259"/>
      <c r="V45" s="247" t="str">
        <f t="shared" si="17"/>
        <v>PENDIENTE</v>
      </c>
      <c r="W45" s="258"/>
      <c r="X45" s="258"/>
      <c r="Y45" s="258"/>
      <c r="Z45" s="258"/>
      <c r="AA45" s="258"/>
      <c r="AB45" s="258"/>
      <c r="AC45" s="258"/>
      <c r="AD45" s="258"/>
      <c r="AE45" s="258"/>
      <c r="AF45" s="207"/>
      <c r="AG45" s="258"/>
      <c r="AH45" s="258"/>
      <c r="AI45" s="258"/>
      <c r="AJ45" s="258"/>
      <c r="AK45" s="258"/>
      <c r="AL45" s="284"/>
      <c r="AM45" s="246"/>
      <c r="AN45" s="247" t="str">
        <f t="shared" si="18"/>
        <v>ATENCIÓN</v>
      </c>
      <c r="AO45" s="207">
        <v>45291</v>
      </c>
      <c r="AP45" s="258"/>
      <c r="AQ45" s="258"/>
      <c r="AR45" s="243" t="str">
        <f t="shared" si="10"/>
        <v/>
      </c>
      <c r="AS45" s="244" t="str">
        <f t="shared" si="11"/>
        <v/>
      </c>
      <c r="AT45" s="245" t="str">
        <f t="shared" si="12"/>
        <v/>
      </c>
      <c r="AU45" s="208" t="s">
        <v>565</v>
      </c>
      <c r="AV45" s="246"/>
      <c r="AW45" s="247" t="str">
        <f t="shared" si="13"/>
        <v>PENDIENTE</v>
      </c>
      <c r="AX45" s="178" t="s">
        <v>288</v>
      </c>
      <c r="AY45" s="170" t="s">
        <v>132</v>
      </c>
      <c r="AZ45" s="170" t="s">
        <v>289</v>
      </c>
    </row>
    <row r="46" spans="2:52" ht="35.25" customHeight="1" x14ac:dyDescent="0.2">
      <c r="B46" s="172" t="s">
        <v>120</v>
      </c>
      <c r="C46" s="360"/>
      <c r="D46" s="281" t="s">
        <v>479</v>
      </c>
      <c r="E46" s="282" t="s">
        <v>480</v>
      </c>
      <c r="F46" s="282" t="s">
        <v>481</v>
      </c>
      <c r="G46" s="283" t="s">
        <v>482</v>
      </c>
      <c r="H46" s="283" t="s">
        <v>483</v>
      </c>
      <c r="I46" s="281">
        <v>1</v>
      </c>
      <c r="J46" s="283" t="s">
        <v>455</v>
      </c>
      <c r="K46" s="173">
        <v>1</v>
      </c>
      <c r="L46" s="417">
        <v>45300</v>
      </c>
      <c r="M46" s="280">
        <v>45473</v>
      </c>
      <c r="N46" s="258"/>
      <c r="O46" s="258"/>
      <c r="P46" s="258"/>
      <c r="Q46" s="243" t="str">
        <f t="shared" si="14"/>
        <v/>
      </c>
      <c r="R46" s="244" t="str">
        <f t="shared" si="15"/>
        <v/>
      </c>
      <c r="S46" s="245" t="str">
        <f t="shared" si="16"/>
        <v/>
      </c>
      <c r="T46" s="258"/>
      <c r="U46" s="259"/>
      <c r="V46" s="247" t="str">
        <f t="shared" si="17"/>
        <v>PENDIENTE</v>
      </c>
      <c r="W46" s="258"/>
      <c r="X46" s="258"/>
      <c r="Y46" s="258"/>
      <c r="Z46" s="258"/>
      <c r="AA46" s="258"/>
      <c r="AB46" s="258"/>
      <c r="AC46" s="258"/>
      <c r="AD46" s="258"/>
      <c r="AE46" s="258"/>
      <c r="AF46" s="207"/>
      <c r="AG46" s="258"/>
      <c r="AH46" s="258"/>
      <c r="AI46" s="258"/>
      <c r="AJ46" s="258"/>
      <c r="AK46" s="258"/>
      <c r="AL46" s="284"/>
      <c r="AM46" s="246"/>
      <c r="AN46" s="247" t="str">
        <f t="shared" si="18"/>
        <v>ATENCIÓN</v>
      </c>
      <c r="AO46" s="207">
        <v>45291</v>
      </c>
      <c r="AP46" s="258"/>
      <c r="AQ46" s="258"/>
      <c r="AR46" s="243" t="str">
        <f t="shared" si="10"/>
        <v/>
      </c>
      <c r="AS46" s="244" t="str">
        <f t="shared" si="11"/>
        <v/>
      </c>
      <c r="AT46" s="245" t="str">
        <f t="shared" si="12"/>
        <v/>
      </c>
      <c r="AU46" s="208" t="s">
        <v>565</v>
      </c>
      <c r="AV46" s="246"/>
      <c r="AW46" s="247" t="str">
        <f t="shared" si="13"/>
        <v>PENDIENTE</v>
      </c>
      <c r="AX46" s="178" t="s">
        <v>288</v>
      </c>
      <c r="AY46" s="170" t="s">
        <v>132</v>
      </c>
      <c r="AZ46" s="170" t="s">
        <v>289</v>
      </c>
    </row>
    <row r="47" spans="2:52" ht="35.25" customHeight="1" x14ac:dyDescent="0.2">
      <c r="B47" s="172" t="s">
        <v>120</v>
      </c>
      <c r="C47" s="360"/>
      <c r="D47" s="281" t="s">
        <v>484</v>
      </c>
      <c r="E47" s="282" t="s">
        <v>485</v>
      </c>
      <c r="F47" s="282" t="s">
        <v>486</v>
      </c>
      <c r="G47" s="283" t="s">
        <v>487</v>
      </c>
      <c r="H47" s="283" t="s">
        <v>488</v>
      </c>
      <c r="I47" s="281">
        <v>1</v>
      </c>
      <c r="J47" s="283" t="s">
        <v>489</v>
      </c>
      <c r="K47" s="173">
        <v>1</v>
      </c>
      <c r="L47" s="417">
        <v>45300</v>
      </c>
      <c r="M47" s="280">
        <v>45350</v>
      </c>
      <c r="N47" s="258"/>
      <c r="O47" s="258"/>
      <c r="P47" s="258"/>
      <c r="Q47" s="243" t="str">
        <f t="shared" si="14"/>
        <v/>
      </c>
      <c r="R47" s="244" t="str">
        <f t="shared" si="15"/>
        <v/>
      </c>
      <c r="S47" s="245" t="str">
        <f t="shared" si="16"/>
        <v/>
      </c>
      <c r="T47" s="258"/>
      <c r="U47" s="259"/>
      <c r="V47" s="247" t="str">
        <f t="shared" si="17"/>
        <v>PENDIENTE</v>
      </c>
      <c r="W47" s="258"/>
      <c r="X47" s="258"/>
      <c r="Y47" s="258"/>
      <c r="Z47" s="258"/>
      <c r="AA47" s="258"/>
      <c r="AB47" s="258"/>
      <c r="AC47" s="258"/>
      <c r="AD47" s="258"/>
      <c r="AE47" s="258"/>
      <c r="AF47" s="207"/>
      <c r="AG47" s="258"/>
      <c r="AH47" s="258"/>
      <c r="AI47" s="258"/>
      <c r="AJ47" s="258"/>
      <c r="AK47" s="258"/>
      <c r="AL47" s="284"/>
      <c r="AM47" s="246"/>
      <c r="AN47" s="247" t="str">
        <f t="shared" si="18"/>
        <v>ATENCIÓN</v>
      </c>
      <c r="AO47" s="207">
        <v>45291</v>
      </c>
      <c r="AP47" s="258"/>
      <c r="AQ47" s="258"/>
      <c r="AR47" s="243" t="str">
        <f t="shared" si="10"/>
        <v/>
      </c>
      <c r="AS47" s="244" t="str">
        <f t="shared" si="11"/>
        <v/>
      </c>
      <c r="AT47" s="245" t="str">
        <f t="shared" si="12"/>
        <v/>
      </c>
      <c r="AU47" s="208" t="s">
        <v>565</v>
      </c>
      <c r="AV47" s="246"/>
      <c r="AW47" s="247" t="str">
        <f t="shared" si="13"/>
        <v>PENDIENTE</v>
      </c>
      <c r="AX47" s="178" t="s">
        <v>288</v>
      </c>
      <c r="AY47" s="170" t="s">
        <v>132</v>
      </c>
      <c r="AZ47" s="170" t="s">
        <v>289</v>
      </c>
    </row>
    <row r="48" spans="2:52" ht="35.25" customHeight="1" x14ac:dyDescent="0.2">
      <c r="B48" s="172" t="s">
        <v>120</v>
      </c>
      <c r="C48" s="360"/>
      <c r="D48" s="281" t="s">
        <v>484</v>
      </c>
      <c r="E48" s="282" t="s">
        <v>485</v>
      </c>
      <c r="F48" s="282" t="s">
        <v>486</v>
      </c>
      <c r="G48" s="283" t="s">
        <v>490</v>
      </c>
      <c r="H48" s="283" t="s">
        <v>491</v>
      </c>
      <c r="I48" s="281">
        <v>1</v>
      </c>
      <c r="J48" s="283" t="s">
        <v>489</v>
      </c>
      <c r="K48" s="173">
        <v>1</v>
      </c>
      <c r="L48" s="417">
        <v>45300</v>
      </c>
      <c r="M48" s="280">
        <v>45636</v>
      </c>
      <c r="N48" s="258"/>
      <c r="O48" s="258"/>
      <c r="P48" s="258"/>
      <c r="Q48" s="243" t="str">
        <f t="shared" si="14"/>
        <v/>
      </c>
      <c r="R48" s="244" t="str">
        <f t="shared" si="15"/>
        <v/>
      </c>
      <c r="S48" s="245" t="str">
        <f t="shared" si="16"/>
        <v/>
      </c>
      <c r="T48" s="258"/>
      <c r="U48" s="259"/>
      <c r="V48" s="247" t="str">
        <f t="shared" si="17"/>
        <v>PENDIENTE</v>
      </c>
      <c r="W48" s="258"/>
      <c r="X48" s="258"/>
      <c r="Y48" s="258"/>
      <c r="Z48" s="258"/>
      <c r="AA48" s="258"/>
      <c r="AB48" s="258"/>
      <c r="AC48" s="258"/>
      <c r="AD48" s="258"/>
      <c r="AE48" s="258"/>
      <c r="AF48" s="207"/>
      <c r="AG48" s="258"/>
      <c r="AH48" s="258"/>
      <c r="AI48" s="258"/>
      <c r="AJ48" s="258"/>
      <c r="AK48" s="258"/>
      <c r="AL48" s="284"/>
      <c r="AM48" s="246"/>
      <c r="AN48" s="247" t="str">
        <f t="shared" si="18"/>
        <v>ATENCIÓN</v>
      </c>
      <c r="AO48" s="207">
        <v>45291</v>
      </c>
      <c r="AP48" s="258"/>
      <c r="AQ48" s="258"/>
      <c r="AR48" s="243" t="str">
        <f t="shared" si="10"/>
        <v/>
      </c>
      <c r="AS48" s="244" t="str">
        <f t="shared" si="11"/>
        <v/>
      </c>
      <c r="AT48" s="245" t="str">
        <f t="shared" si="12"/>
        <v/>
      </c>
      <c r="AU48" s="208" t="s">
        <v>565</v>
      </c>
      <c r="AV48" s="246"/>
      <c r="AW48" s="247" t="str">
        <f t="shared" si="13"/>
        <v>PENDIENTE</v>
      </c>
      <c r="AX48" s="178" t="s">
        <v>288</v>
      </c>
      <c r="AY48" s="170" t="s">
        <v>132</v>
      </c>
      <c r="AZ48" s="170" t="s">
        <v>289</v>
      </c>
    </row>
    <row r="49" spans="2:52" ht="35.25" customHeight="1" x14ac:dyDescent="0.2">
      <c r="B49" s="172" t="s">
        <v>120</v>
      </c>
      <c r="C49" s="360"/>
      <c r="D49" s="281" t="s">
        <v>492</v>
      </c>
      <c r="E49" s="282" t="s">
        <v>493</v>
      </c>
      <c r="F49" s="282" t="s">
        <v>494</v>
      </c>
      <c r="G49" s="283" t="s">
        <v>495</v>
      </c>
      <c r="H49" s="283" t="s">
        <v>496</v>
      </c>
      <c r="I49" s="281">
        <v>1</v>
      </c>
      <c r="J49" s="283" t="s">
        <v>497</v>
      </c>
      <c r="K49" s="173">
        <v>1</v>
      </c>
      <c r="L49" s="417">
        <v>45300</v>
      </c>
      <c r="M49" s="280">
        <v>45337</v>
      </c>
      <c r="N49" s="258"/>
      <c r="O49" s="258"/>
      <c r="P49" s="258"/>
      <c r="Q49" s="243" t="str">
        <f t="shared" si="14"/>
        <v/>
      </c>
      <c r="R49" s="244" t="str">
        <f t="shared" si="15"/>
        <v/>
      </c>
      <c r="S49" s="245" t="str">
        <f t="shared" si="16"/>
        <v/>
      </c>
      <c r="T49" s="258"/>
      <c r="U49" s="259"/>
      <c r="V49" s="247" t="str">
        <f t="shared" si="17"/>
        <v>PENDIENTE</v>
      </c>
      <c r="W49" s="258"/>
      <c r="X49" s="258"/>
      <c r="Y49" s="258"/>
      <c r="Z49" s="258"/>
      <c r="AA49" s="258"/>
      <c r="AB49" s="258"/>
      <c r="AC49" s="258"/>
      <c r="AD49" s="258"/>
      <c r="AE49" s="258"/>
      <c r="AF49" s="207"/>
      <c r="AG49" s="258"/>
      <c r="AH49" s="258"/>
      <c r="AI49" s="258"/>
      <c r="AJ49" s="258"/>
      <c r="AK49" s="258"/>
      <c r="AL49" s="284"/>
      <c r="AM49" s="246"/>
      <c r="AN49" s="247" t="str">
        <f t="shared" si="18"/>
        <v>ATENCIÓN</v>
      </c>
      <c r="AO49" s="207">
        <v>45291</v>
      </c>
      <c r="AP49" s="258"/>
      <c r="AQ49" s="258"/>
      <c r="AR49" s="243" t="str">
        <f t="shared" si="10"/>
        <v/>
      </c>
      <c r="AS49" s="244" t="str">
        <f t="shared" si="11"/>
        <v/>
      </c>
      <c r="AT49" s="245" t="str">
        <f t="shared" si="12"/>
        <v/>
      </c>
      <c r="AU49" s="208" t="s">
        <v>565</v>
      </c>
      <c r="AV49" s="246"/>
      <c r="AW49" s="247" t="str">
        <f t="shared" si="13"/>
        <v>PENDIENTE</v>
      </c>
      <c r="AX49" s="178" t="s">
        <v>288</v>
      </c>
      <c r="AY49" s="170" t="s">
        <v>132</v>
      </c>
      <c r="AZ49" s="170" t="s">
        <v>289</v>
      </c>
    </row>
    <row r="50" spans="2:52" ht="35.25" customHeight="1" x14ac:dyDescent="0.2">
      <c r="B50" s="172" t="s">
        <v>120</v>
      </c>
      <c r="C50" s="360"/>
      <c r="D50" s="281" t="s">
        <v>498</v>
      </c>
      <c r="E50" s="282" t="s">
        <v>499</v>
      </c>
      <c r="F50" s="282" t="s">
        <v>500</v>
      </c>
      <c r="G50" s="283" t="s">
        <v>501</v>
      </c>
      <c r="H50" s="283" t="s">
        <v>502</v>
      </c>
      <c r="I50" s="281">
        <v>1</v>
      </c>
      <c r="J50" s="283" t="s">
        <v>497</v>
      </c>
      <c r="K50" s="173">
        <v>1</v>
      </c>
      <c r="L50" s="417">
        <v>45300</v>
      </c>
      <c r="M50" s="280">
        <v>45337</v>
      </c>
      <c r="N50" s="258"/>
      <c r="O50" s="258"/>
      <c r="P50" s="258"/>
      <c r="Q50" s="243" t="str">
        <f t="shared" si="14"/>
        <v/>
      </c>
      <c r="R50" s="244" t="str">
        <f t="shared" si="15"/>
        <v/>
      </c>
      <c r="S50" s="245" t="str">
        <f t="shared" si="16"/>
        <v/>
      </c>
      <c r="T50" s="258"/>
      <c r="U50" s="259"/>
      <c r="V50" s="247" t="str">
        <f t="shared" si="17"/>
        <v>PENDIENTE</v>
      </c>
      <c r="W50" s="258"/>
      <c r="X50" s="258"/>
      <c r="Y50" s="258"/>
      <c r="Z50" s="258"/>
      <c r="AA50" s="258"/>
      <c r="AB50" s="258"/>
      <c r="AC50" s="258"/>
      <c r="AD50" s="258"/>
      <c r="AE50" s="258"/>
      <c r="AF50" s="207"/>
      <c r="AG50" s="258"/>
      <c r="AH50" s="258"/>
      <c r="AI50" s="258"/>
      <c r="AJ50" s="258"/>
      <c r="AK50" s="258"/>
      <c r="AL50" s="284"/>
      <c r="AM50" s="246"/>
      <c r="AN50" s="247" t="str">
        <f t="shared" si="18"/>
        <v>ATENCIÓN</v>
      </c>
      <c r="AO50" s="207">
        <v>45291</v>
      </c>
      <c r="AP50" s="258"/>
      <c r="AQ50" s="258"/>
      <c r="AR50" s="243" t="str">
        <f t="shared" si="10"/>
        <v/>
      </c>
      <c r="AS50" s="244" t="str">
        <f t="shared" si="11"/>
        <v/>
      </c>
      <c r="AT50" s="245" t="str">
        <f t="shared" si="12"/>
        <v/>
      </c>
      <c r="AU50" s="208" t="s">
        <v>565</v>
      </c>
      <c r="AV50" s="246"/>
      <c r="AW50" s="247" t="str">
        <f t="shared" si="13"/>
        <v>PENDIENTE</v>
      </c>
      <c r="AX50" s="178" t="s">
        <v>288</v>
      </c>
      <c r="AY50" s="170" t="s">
        <v>132</v>
      </c>
      <c r="AZ50" s="170" t="s">
        <v>289</v>
      </c>
    </row>
    <row r="51" spans="2:52" ht="35.25" customHeight="1" x14ac:dyDescent="0.2">
      <c r="B51" s="172" t="s">
        <v>120</v>
      </c>
      <c r="C51" s="360"/>
      <c r="D51" s="281" t="s">
        <v>503</v>
      </c>
      <c r="E51" s="282" t="s">
        <v>504</v>
      </c>
      <c r="F51" s="282" t="s">
        <v>505</v>
      </c>
      <c r="G51" s="283" t="s">
        <v>506</v>
      </c>
      <c r="H51" s="283" t="s">
        <v>496</v>
      </c>
      <c r="I51" s="281">
        <v>1</v>
      </c>
      <c r="J51" s="283" t="s">
        <v>497</v>
      </c>
      <c r="K51" s="173">
        <v>1</v>
      </c>
      <c r="L51" s="417">
        <v>45300</v>
      </c>
      <c r="M51" s="280">
        <v>45337</v>
      </c>
      <c r="N51" s="258"/>
      <c r="O51" s="258"/>
      <c r="P51" s="258"/>
      <c r="Q51" s="243" t="str">
        <f t="shared" si="14"/>
        <v/>
      </c>
      <c r="R51" s="244" t="str">
        <f t="shared" si="15"/>
        <v/>
      </c>
      <c r="S51" s="245" t="str">
        <f t="shared" si="16"/>
        <v/>
      </c>
      <c r="T51" s="258"/>
      <c r="U51" s="259"/>
      <c r="V51" s="247" t="str">
        <f t="shared" si="17"/>
        <v>PENDIENTE</v>
      </c>
      <c r="W51" s="258"/>
      <c r="X51" s="258"/>
      <c r="Y51" s="258"/>
      <c r="Z51" s="258"/>
      <c r="AA51" s="258"/>
      <c r="AB51" s="258"/>
      <c r="AC51" s="258"/>
      <c r="AD51" s="258"/>
      <c r="AE51" s="258"/>
      <c r="AF51" s="207"/>
      <c r="AG51" s="258"/>
      <c r="AH51" s="258"/>
      <c r="AI51" s="258"/>
      <c r="AJ51" s="258"/>
      <c r="AK51" s="258"/>
      <c r="AL51" s="284"/>
      <c r="AM51" s="246"/>
      <c r="AN51" s="247" t="str">
        <f t="shared" si="18"/>
        <v>ATENCIÓN</v>
      </c>
      <c r="AO51" s="207">
        <v>45291</v>
      </c>
      <c r="AP51" s="258"/>
      <c r="AQ51" s="258"/>
      <c r="AR51" s="243" t="str">
        <f t="shared" si="10"/>
        <v/>
      </c>
      <c r="AS51" s="244" t="str">
        <f t="shared" si="11"/>
        <v/>
      </c>
      <c r="AT51" s="245" t="str">
        <f t="shared" si="12"/>
        <v/>
      </c>
      <c r="AU51" s="208" t="s">
        <v>565</v>
      </c>
      <c r="AV51" s="246"/>
      <c r="AW51" s="247" t="str">
        <f t="shared" si="13"/>
        <v>PENDIENTE</v>
      </c>
      <c r="AX51" s="178" t="s">
        <v>288</v>
      </c>
      <c r="AY51" s="170" t="s">
        <v>132</v>
      </c>
      <c r="AZ51" s="170" t="s">
        <v>289</v>
      </c>
    </row>
    <row r="52" spans="2:52" ht="35.25" customHeight="1" x14ac:dyDescent="0.2">
      <c r="B52" s="172" t="s">
        <v>120</v>
      </c>
      <c r="C52" s="360"/>
      <c r="D52" s="281" t="s">
        <v>507</v>
      </c>
      <c r="E52" s="282" t="s">
        <v>508</v>
      </c>
      <c r="F52" s="282" t="s">
        <v>509</v>
      </c>
      <c r="G52" s="283" t="s">
        <v>510</v>
      </c>
      <c r="H52" s="283" t="s">
        <v>511</v>
      </c>
      <c r="I52" s="281">
        <v>1</v>
      </c>
      <c r="J52" s="283" t="s">
        <v>489</v>
      </c>
      <c r="K52" s="173">
        <v>1</v>
      </c>
      <c r="L52" s="417">
        <v>45300</v>
      </c>
      <c r="M52" s="280">
        <v>45291</v>
      </c>
      <c r="N52" s="258"/>
      <c r="O52" s="258"/>
      <c r="P52" s="258"/>
      <c r="Q52" s="243" t="str">
        <f t="shared" si="14"/>
        <v/>
      </c>
      <c r="R52" s="244" t="str">
        <f t="shared" si="15"/>
        <v/>
      </c>
      <c r="S52" s="245" t="str">
        <f t="shared" si="16"/>
        <v/>
      </c>
      <c r="T52" s="258"/>
      <c r="U52" s="259"/>
      <c r="V52" s="247" t="str">
        <f t="shared" si="17"/>
        <v>PENDIENTE</v>
      </c>
      <c r="W52" s="258"/>
      <c r="X52" s="258"/>
      <c r="Y52" s="258"/>
      <c r="Z52" s="258"/>
      <c r="AA52" s="258"/>
      <c r="AB52" s="258"/>
      <c r="AC52" s="258"/>
      <c r="AD52" s="258"/>
      <c r="AE52" s="258"/>
      <c r="AF52" s="207"/>
      <c r="AG52" s="258"/>
      <c r="AH52" s="258"/>
      <c r="AI52" s="258"/>
      <c r="AJ52" s="258"/>
      <c r="AK52" s="258"/>
      <c r="AL52" s="284"/>
      <c r="AM52" s="246"/>
      <c r="AN52" s="247" t="str">
        <f t="shared" si="18"/>
        <v>ATENCIÓN</v>
      </c>
      <c r="AO52" s="207">
        <v>45291</v>
      </c>
      <c r="AP52" s="258"/>
      <c r="AQ52" s="258"/>
      <c r="AR52" s="243" t="str">
        <f t="shared" si="10"/>
        <v/>
      </c>
      <c r="AS52" s="244" t="str">
        <f t="shared" si="11"/>
        <v/>
      </c>
      <c r="AT52" s="245" t="str">
        <f t="shared" si="12"/>
        <v/>
      </c>
      <c r="AU52" s="208" t="s">
        <v>565</v>
      </c>
      <c r="AV52" s="246"/>
      <c r="AW52" s="247" t="str">
        <f t="shared" si="13"/>
        <v>PENDIENTE</v>
      </c>
      <c r="AX52" s="178" t="s">
        <v>288</v>
      </c>
      <c r="AY52" s="170" t="s">
        <v>132</v>
      </c>
      <c r="AZ52" s="170" t="s">
        <v>289</v>
      </c>
    </row>
    <row r="53" spans="2:52" ht="35.25" customHeight="1" x14ac:dyDescent="0.2">
      <c r="B53" s="172" t="s">
        <v>120</v>
      </c>
      <c r="C53" s="360"/>
      <c r="D53" s="281" t="s">
        <v>512</v>
      </c>
      <c r="E53" s="282" t="s">
        <v>513</v>
      </c>
      <c r="F53" s="282" t="s">
        <v>514</v>
      </c>
      <c r="G53" s="283" t="s">
        <v>515</v>
      </c>
      <c r="H53" s="283" t="s">
        <v>516</v>
      </c>
      <c r="I53" s="281">
        <v>1</v>
      </c>
      <c r="J53" s="283" t="s">
        <v>455</v>
      </c>
      <c r="K53" s="173">
        <v>1</v>
      </c>
      <c r="L53" s="417">
        <v>45300</v>
      </c>
      <c r="M53" s="280">
        <v>45473</v>
      </c>
      <c r="N53" s="258"/>
      <c r="O53" s="258"/>
      <c r="P53" s="258"/>
      <c r="Q53" s="243" t="str">
        <f t="shared" si="14"/>
        <v/>
      </c>
      <c r="R53" s="244" t="str">
        <f t="shared" si="15"/>
        <v/>
      </c>
      <c r="S53" s="245" t="str">
        <f t="shared" si="16"/>
        <v/>
      </c>
      <c r="T53" s="258"/>
      <c r="U53" s="259"/>
      <c r="V53" s="247" t="str">
        <f t="shared" si="17"/>
        <v>PENDIENTE</v>
      </c>
      <c r="W53" s="258"/>
      <c r="X53" s="258"/>
      <c r="Y53" s="258"/>
      <c r="Z53" s="258"/>
      <c r="AA53" s="258"/>
      <c r="AB53" s="258"/>
      <c r="AC53" s="258"/>
      <c r="AD53" s="258"/>
      <c r="AE53" s="258"/>
      <c r="AF53" s="207"/>
      <c r="AG53" s="258"/>
      <c r="AH53" s="258"/>
      <c r="AI53" s="258"/>
      <c r="AJ53" s="258"/>
      <c r="AK53" s="258"/>
      <c r="AL53" s="284"/>
      <c r="AM53" s="246"/>
      <c r="AN53" s="247" t="str">
        <f t="shared" si="18"/>
        <v>ATENCIÓN</v>
      </c>
      <c r="AO53" s="207">
        <v>45291</v>
      </c>
      <c r="AP53" s="258"/>
      <c r="AQ53" s="258"/>
      <c r="AR53" s="243" t="str">
        <f t="shared" si="10"/>
        <v/>
      </c>
      <c r="AS53" s="244" t="str">
        <f t="shared" si="11"/>
        <v/>
      </c>
      <c r="AT53" s="245" t="str">
        <f t="shared" si="12"/>
        <v/>
      </c>
      <c r="AU53" s="208" t="s">
        <v>565</v>
      </c>
      <c r="AV53" s="246"/>
      <c r="AW53" s="247" t="str">
        <f t="shared" si="13"/>
        <v>PENDIENTE</v>
      </c>
      <c r="AX53" s="178" t="s">
        <v>288</v>
      </c>
      <c r="AY53" s="170" t="s">
        <v>132</v>
      </c>
      <c r="AZ53" s="170" t="s">
        <v>289</v>
      </c>
    </row>
    <row r="54" spans="2:52" ht="35.25" customHeight="1" x14ac:dyDescent="0.2">
      <c r="B54" s="172" t="s">
        <v>120</v>
      </c>
      <c r="C54" s="360"/>
      <c r="D54" s="281" t="s">
        <v>512</v>
      </c>
      <c r="E54" s="282" t="s">
        <v>513</v>
      </c>
      <c r="F54" s="282" t="s">
        <v>517</v>
      </c>
      <c r="G54" s="283" t="s">
        <v>518</v>
      </c>
      <c r="H54" s="283" t="s">
        <v>519</v>
      </c>
      <c r="I54" s="281">
        <v>1</v>
      </c>
      <c r="J54" s="283" t="s">
        <v>489</v>
      </c>
      <c r="K54" s="173">
        <v>1</v>
      </c>
      <c r="L54" s="417">
        <v>45300</v>
      </c>
      <c r="M54" s="280">
        <v>45351</v>
      </c>
      <c r="N54" s="258"/>
      <c r="O54" s="258"/>
      <c r="P54" s="258"/>
      <c r="Q54" s="243" t="str">
        <f t="shared" si="14"/>
        <v/>
      </c>
      <c r="R54" s="244" t="str">
        <f t="shared" si="15"/>
        <v/>
      </c>
      <c r="S54" s="245" t="str">
        <f t="shared" si="16"/>
        <v/>
      </c>
      <c r="T54" s="258"/>
      <c r="U54" s="259"/>
      <c r="V54" s="247" t="str">
        <f t="shared" si="17"/>
        <v>PENDIENTE</v>
      </c>
      <c r="W54" s="258"/>
      <c r="X54" s="258"/>
      <c r="Y54" s="258"/>
      <c r="Z54" s="258"/>
      <c r="AA54" s="258"/>
      <c r="AB54" s="258"/>
      <c r="AC54" s="258"/>
      <c r="AD54" s="258"/>
      <c r="AE54" s="258"/>
      <c r="AF54" s="207"/>
      <c r="AG54" s="258"/>
      <c r="AH54" s="258"/>
      <c r="AI54" s="258"/>
      <c r="AJ54" s="258"/>
      <c r="AK54" s="258"/>
      <c r="AL54" s="284"/>
      <c r="AM54" s="246"/>
      <c r="AN54" s="247" t="str">
        <f t="shared" si="18"/>
        <v>ATENCIÓN</v>
      </c>
      <c r="AO54" s="207">
        <v>45291</v>
      </c>
      <c r="AP54" s="258"/>
      <c r="AQ54" s="258"/>
      <c r="AR54" s="243" t="str">
        <f t="shared" si="10"/>
        <v/>
      </c>
      <c r="AS54" s="244" t="str">
        <f t="shared" si="11"/>
        <v/>
      </c>
      <c r="AT54" s="245" t="str">
        <f t="shared" si="12"/>
        <v/>
      </c>
      <c r="AU54" s="208" t="s">
        <v>565</v>
      </c>
      <c r="AV54" s="246"/>
      <c r="AW54" s="247" t="str">
        <f t="shared" si="13"/>
        <v>PENDIENTE</v>
      </c>
      <c r="AX54" s="178" t="s">
        <v>288</v>
      </c>
      <c r="AY54" s="170" t="s">
        <v>132</v>
      </c>
      <c r="AZ54" s="170" t="s">
        <v>289</v>
      </c>
    </row>
    <row r="55" spans="2:52" ht="35.25" customHeight="1" x14ac:dyDescent="0.2">
      <c r="B55" s="172" t="s">
        <v>120</v>
      </c>
      <c r="C55" s="360"/>
      <c r="D55" s="281" t="s">
        <v>520</v>
      </c>
      <c r="E55" s="282" t="s">
        <v>521</v>
      </c>
      <c r="F55" s="282" t="s">
        <v>509</v>
      </c>
      <c r="G55" s="283" t="s">
        <v>522</v>
      </c>
      <c r="H55" s="283" t="s">
        <v>523</v>
      </c>
      <c r="I55" s="281">
        <v>1</v>
      </c>
      <c r="J55" s="283" t="s">
        <v>489</v>
      </c>
      <c r="K55" s="173">
        <v>1</v>
      </c>
      <c r="L55" s="417">
        <v>45300</v>
      </c>
      <c r="M55" s="280">
        <v>45381</v>
      </c>
      <c r="N55" s="258"/>
      <c r="O55" s="258"/>
      <c r="P55" s="258"/>
      <c r="Q55" s="243" t="str">
        <f t="shared" si="14"/>
        <v/>
      </c>
      <c r="R55" s="244" t="str">
        <f t="shared" si="15"/>
        <v/>
      </c>
      <c r="S55" s="245" t="str">
        <f t="shared" si="16"/>
        <v/>
      </c>
      <c r="T55" s="258"/>
      <c r="U55" s="259"/>
      <c r="V55" s="247" t="str">
        <f t="shared" si="17"/>
        <v>PENDIENTE</v>
      </c>
      <c r="W55" s="258"/>
      <c r="X55" s="258"/>
      <c r="Y55" s="258"/>
      <c r="Z55" s="258"/>
      <c r="AA55" s="258"/>
      <c r="AB55" s="258"/>
      <c r="AC55" s="258"/>
      <c r="AD55" s="258"/>
      <c r="AE55" s="258"/>
      <c r="AF55" s="207"/>
      <c r="AG55" s="258"/>
      <c r="AH55" s="258"/>
      <c r="AI55" s="258"/>
      <c r="AJ55" s="258"/>
      <c r="AK55" s="258"/>
      <c r="AL55" s="284"/>
      <c r="AM55" s="246"/>
      <c r="AN55" s="247" t="str">
        <f t="shared" si="18"/>
        <v>ATENCIÓN</v>
      </c>
      <c r="AO55" s="207">
        <v>45291</v>
      </c>
      <c r="AP55" s="258"/>
      <c r="AQ55" s="258"/>
      <c r="AR55" s="243" t="str">
        <f t="shared" si="10"/>
        <v/>
      </c>
      <c r="AS55" s="244" t="str">
        <f t="shared" si="11"/>
        <v/>
      </c>
      <c r="AT55" s="245" t="str">
        <f t="shared" si="12"/>
        <v/>
      </c>
      <c r="AU55" s="208" t="s">
        <v>565</v>
      </c>
      <c r="AV55" s="246"/>
      <c r="AW55" s="247" t="str">
        <f t="shared" si="13"/>
        <v>PENDIENTE</v>
      </c>
      <c r="AX55" s="178" t="s">
        <v>288</v>
      </c>
      <c r="AY55" s="170" t="s">
        <v>132</v>
      </c>
      <c r="AZ55" s="170" t="s">
        <v>289</v>
      </c>
    </row>
    <row r="56" spans="2:52" ht="35.25" customHeight="1" x14ac:dyDescent="0.2">
      <c r="B56" s="172" t="s">
        <v>120</v>
      </c>
      <c r="C56" s="360"/>
      <c r="D56" s="281" t="s">
        <v>524</v>
      </c>
      <c r="E56" s="282" t="s">
        <v>525</v>
      </c>
      <c r="F56" s="282" t="s">
        <v>526</v>
      </c>
      <c r="G56" s="283" t="s">
        <v>527</v>
      </c>
      <c r="H56" s="283" t="s">
        <v>528</v>
      </c>
      <c r="I56" s="281">
        <v>1</v>
      </c>
      <c r="J56" s="283" t="s">
        <v>489</v>
      </c>
      <c r="K56" s="173">
        <v>1</v>
      </c>
      <c r="L56" s="417">
        <v>45300</v>
      </c>
      <c r="M56" s="280">
        <v>45381</v>
      </c>
      <c r="N56" s="258"/>
      <c r="O56" s="258"/>
      <c r="P56" s="258"/>
      <c r="Q56" s="243" t="str">
        <f t="shared" si="14"/>
        <v/>
      </c>
      <c r="R56" s="244" t="str">
        <f t="shared" si="15"/>
        <v/>
      </c>
      <c r="S56" s="245" t="str">
        <f t="shared" si="16"/>
        <v/>
      </c>
      <c r="T56" s="258"/>
      <c r="U56" s="259"/>
      <c r="V56" s="247" t="str">
        <f t="shared" si="17"/>
        <v>PENDIENTE</v>
      </c>
      <c r="W56" s="258"/>
      <c r="X56" s="258"/>
      <c r="Y56" s="258"/>
      <c r="Z56" s="258"/>
      <c r="AA56" s="258"/>
      <c r="AB56" s="258"/>
      <c r="AC56" s="258"/>
      <c r="AD56" s="258"/>
      <c r="AE56" s="258"/>
      <c r="AF56" s="207"/>
      <c r="AG56" s="258"/>
      <c r="AH56" s="258"/>
      <c r="AI56" s="258"/>
      <c r="AJ56" s="258"/>
      <c r="AK56" s="258"/>
      <c r="AL56" s="284"/>
      <c r="AM56" s="246"/>
      <c r="AN56" s="247" t="str">
        <f t="shared" si="18"/>
        <v>ATENCIÓN</v>
      </c>
      <c r="AO56" s="207">
        <v>45291</v>
      </c>
      <c r="AP56" s="258"/>
      <c r="AQ56" s="258"/>
      <c r="AR56" s="243" t="str">
        <f t="shared" si="10"/>
        <v/>
      </c>
      <c r="AS56" s="244" t="str">
        <f t="shared" si="11"/>
        <v/>
      </c>
      <c r="AT56" s="245" t="str">
        <f t="shared" si="12"/>
        <v/>
      </c>
      <c r="AU56" s="208" t="s">
        <v>565</v>
      </c>
      <c r="AV56" s="246"/>
      <c r="AW56" s="247" t="str">
        <f t="shared" si="13"/>
        <v>PENDIENTE</v>
      </c>
      <c r="AX56" s="178" t="s">
        <v>288</v>
      </c>
      <c r="AY56" s="170" t="s">
        <v>132</v>
      </c>
      <c r="AZ56" s="170" t="s">
        <v>289</v>
      </c>
    </row>
    <row r="57" spans="2:52" ht="35.25" customHeight="1" x14ac:dyDescent="0.2">
      <c r="B57" s="172" t="s">
        <v>120</v>
      </c>
      <c r="C57" s="360"/>
      <c r="D57" s="281" t="s">
        <v>529</v>
      </c>
      <c r="E57" s="282" t="s">
        <v>530</v>
      </c>
      <c r="F57" s="282" t="s">
        <v>531</v>
      </c>
      <c r="G57" s="283" t="s">
        <v>532</v>
      </c>
      <c r="H57" s="283" t="s">
        <v>533</v>
      </c>
      <c r="I57" s="281">
        <v>1</v>
      </c>
      <c r="J57" s="283" t="s">
        <v>497</v>
      </c>
      <c r="K57" s="173">
        <v>1</v>
      </c>
      <c r="L57" s="417">
        <v>45300</v>
      </c>
      <c r="M57" s="280">
        <v>45626</v>
      </c>
      <c r="N57" s="258"/>
      <c r="O57" s="258"/>
      <c r="P57" s="258"/>
      <c r="Q57" s="243" t="str">
        <f t="shared" si="14"/>
        <v/>
      </c>
      <c r="R57" s="244" t="str">
        <f t="shared" si="15"/>
        <v/>
      </c>
      <c r="S57" s="245" t="str">
        <f t="shared" si="16"/>
        <v/>
      </c>
      <c r="T57" s="258"/>
      <c r="U57" s="259"/>
      <c r="V57" s="247" t="str">
        <f t="shared" si="17"/>
        <v>PENDIENTE</v>
      </c>
      <c r="W57" s="258"/>
      <c r="X57" s="258"/>
      <c r="Y57" s="258"/>
      <c r="Z57" s="258"/>
      <c r="AA57" s="258"/>
      <c r="AB57" s="258"/>
      <c r="AC57" s="258"/>
      <c r="AD57" s="258"/>
      <c r="AE57" s="258"/>
      <c r="AF57" s="207"/>
      <c r="AG57" s="258"/>
      <c r="AH57" s="258"/>
      <c r="AI57" s="258"/>
      <c r="AJ57" s="258"/>
      <c r="AK57" s="258"/>
      <c r="AL57" s="284"/>
      <c r="AM57" s="246"/>
      <c r="AN57" s="247" t="str">
        <f t="shared" si="18"/>
        <v>ATENCIÓN</v>
      </c>
      <c r="AO57" s="207">
        <v>45291</v>
      </c>
      <c r="AP57" s="258"/>
      <c r="AQ57" s="258"/>
      <c r="AR57" s="243" t="str">
        <f t="shared" si="10"/>
        <v/>
      </c>
      <c r="AS57" s="244" t="str">
        <f t="shared" si="11"/>
        <v/>
      </c>
      <c r="AT57" s="245" t="str">
        <f t="shared" si="12"/>
        <v/>
      </c>
      <c r="AU57" s="208" t="s">
        <v>565</v>
      </c>
      <c r="AV57" s="246"/>
      <c r="AW57" s="247" t="str">
        <f t="shared" si="13"/>
        <v>PENDIENTE</v>
      </c>
      <c r="AX57" s="178" t="s">
        <v>288</v>
      </c>
      <c r="AY57" s="170" t="s">
        <v>132</v>
      </c>
      <c r="AZ57" s="170" t="s">
        <v>289</v>
      </c>
    </row>
    <row r="58" spans="2:52" ht="35.25" customHeight="1" x14ac:dyDescent="0.2">
      <c r="B58" s="172" t="s">
        <v>120</v>
      </c>
      <c r="C58" s="360"/>
      <c r="D58" s="281" t="s">
        <v>534</v>
      </c>
      <c r="E58" s="282" t="s">
        <v>535</v>
      </c>
      <c r="F58" s="282" t="s">
        <v>536</v>
      </c>
      <c r="G58" s="283" t="s">
        <v>537</v>
      </c>
      <c r="H58" s="283" t="s">
        <v>496</v>
      </c>
      <c r="I58" s="281">
        <v>1</v>
      </c>
      <c r="J58" s="283" t="s">
        <v>497</v>
      </c>
      <c r="K58" s="173">
        <v>1</v>
      </c>
      <c r="L58" s="417">
        <v>45300</v>
      </c>
      <c r="M58" s="280">
        <v>45337</v>
      </c>
      <c r="N58" s="258"/>
      <c r="O58" s="258"/>
      <c r="P58" s="258"/>
      <c r="Q58" s="243" t="str">
        <f t="shared" si="14"/>
        <v/>
      </c>
      <c r="R58" s="244" t="str">
        <f t="shared" si="15"/>
        <v/>
      </c>
      <c r="S58" s="245" t="str">
        <f t="shared" si="16"/>
        <v/>
      </c>
      <c r="T58" s="258"/>
      <c r="U58" s="259"/>
      <c r="V58" s="247" t="str">
        <f t="shared" si="17"/>
        <v>PENDIENTE</v>
      </c>
      <c r="W58" s="258"/>
      <c r="X58" s="258"/>
      <c r="Y58" s="258"/>
      <c r="Z58" s="258"/>
      <c r="AA58" s="258"/>
      <c r="AB58" s="258"/>
      <c r="AC58" s="258"/>
      <c r="AD58" s="258"/>
      <c r="AE58" s="258"/>
      <c r="AF58" s="207"/>
      <c r="AG58" s="258"/>
      <c r="AH58" s="258"/>
      <c r="AI58" s="258"/>
      <c r="AJ58" s="258"/>
      <c r="AK58" s="258"/>
      <c r="AL58" s="284"/>
      <c r="AM58" s="246"/>
      <c r="AN58" s="247" t="str">
        <f t="shared" si="18"/>
        <v>ATENCIÓN</v>
      </c>
      <c r="AO58" s="207">
        <v>45291</v>
      </c>
      <c r="AP58" s="258"/>
      <c r="AQ58" s="258"/>
      <c r="AR58" s="243" t="str">
        <f t="shared" si="10"/>
        <v/>
      </c>
      <c r="AS58" s="244" t="str">
        <f t="shared" si="11"/>
        <v/>
      </c>
      <c r="AT58" s="245" t="str">
        <f t="shared" si="12"/>
        <v/>
      </c>
      <c r="AU58" s="208" t="s">
        <v>565</v>
      </c>
      <c r="AV58" s="246"/>
      <c r="AW58" s="247" t="str">
        <f t="shared" si="13"/>
        <v>PENDIENTE</v>
      </c>
      <c r="AX58" s="178" t="s">
        <v>288</v>
      </c>
      <c r="AY58" s="170" t="s">
        <v>132</v>
      </c>
      <c r="AZ58" s="170" t="s">
        <v>289</v>
      </c>
    </row>
    <row r="59" spans="2:52" ht="35.25" customHeight="1" x14ac:dyDescent="0.2">
      <c r="B59" s="172" t="s">
        <v>120</v>
      </c>
      <c r="C59" s="360"/>
      <c r="D59" s="281" t="s">
        <v>538</v>
      </c>
      <c r="E59" s="282" t="s">
        <v>539</v>
      </c>
      <c r="F59" s="282" t="s">
        <v>540</v>
      </c>
      <c r="G59" s="283" t="s">
        <v>541</v>
      </c>
      <c r="H59" s="283" t="s">
        <v>542</v>
      </c>
      <c r="I59" s="281">
        <v>2</v>
      </c>
      <c r="J59" s="283" t="s">
        <v>497</v>
      </c>
      <c r="K59" s="173">
        <v>1</v>
      </c>
      <c r="L59" s="417">
        <v>45300</v>
      </c>
      <c r="M59" s="280">
        <v>45626</v>
      </c>
      <c r="N59" s="258"/>
      <c r="O59" s="258"/>
      <c r="P59" s="258"/>
      <c r="Q59" s="243" t="str">
        <f t="shared" si="14"/>
        <v/>
      </c>
      <c r="R59" s="244" t="str">
        <f t="shared" si="15"/>
        <v/>
      </c>
      <c r="S59" s="245" t="str">
        <f t="shared" si="16"/>
        <v/>
      </c>
      <c r="T59" s="258"/>
      <c r="U59" s="259"/>
      <c r="V59" s="247" t="str">
        <f t="shared" si="17"/>
        <v>PENDIENTE</v>
      </c>
      <c r="W59" s="258"/>
      <c r="X59" s="258"/>
      <c r="Y59" s="258"/>
      <c r="Z59" s="258"/>
      <c r="AA59" s="258"/>
      <c r="AB59" s="258"/>
      <c r="AC59" s="258"/>
      <c r="AD59" s="258"/>
      <c r="AE59" s="258"/>
      <c r="AF59" s="207"/>
      <c r="AG59" s="258"/>
      <c r="AH59" s="258"/>
      <c r="AI59" s="258"/>
      <c r="AJ59" s="258"/>
      <c r="AK59" s="258"/>
      <c r="AL59" s="284"/>
      <c r="AM59" s="246"/>
      <c r="AN59" s="247" t="str">
        <f t="shared" si="18"/>
        <v>ATENCIÓN</v>
      </c>
      <c r="AO59" s="207">
        <v>45291</v>
      </c>
      <c r="AP59" s="258"/>
      <c r="AQ59" s="258"/>
      <c r="AR59" s="243" t="str">
        <f t="shared" si="10"/>
        <v/>
      </c>
      <c r="AS59" s="244" t="str">
        <f t="shared" si="11"/>
        <v/>
      </c>
      <c r="AT59" s="245" t="str">
        <f t="shared" si="12"/>
        <v/>
      </c>
      <c r="AU59" s="208" t="s">
        <v>565</v>
      </c>
      <c r="AV59" s="246"/>
      <c r="AW59" s="247" t="str">
        <f t="shared" si="13"/>
        <v>PENDIENTE</v>
      </c>
      <c r="AX59" s="178" t="s">
        <v>288</v>
      </c>
      <c r="AY59" s="170" t="s">
        <v>132</v>
      </c>
      <c r="AZ59" s="170" t="s">
        <v>289</v>
      </c>
    </row>
    <row r="60" spans="2:52" ht="35.25" customHeight="1" x14ac:dyDescent="0.2">
      <c r="B60" s="172" t="s">
        <v>120</v>
      </c>
      <c r="C60" s="360"/>
      <c r="D60" s="281" t="s">
        <v>291</v>
      </c>
      <c r="E60" s="282" t="s">
        <v>543</v>
      </c>
      <c r="F60" s="282" t="s">
        <v>544</v>
      </c>
      <c r="G60" s="283" t="s">
        <v>545</v>
      </c>
      <c r="H60" s="283" t="s">
        <v>546</v>
      </c>
      <c r="I60" s="281">
        <v>1</v>
      </c>
      <c r="J60" s="283" t="s">
        <v>497</v>
      </c>
      <c r="K60" s="173">
        <v>1</v>
      </c>
      <c r="L60" s="417">
        <v>45300</v>
      </c>
      <c r="M60" s="280">
        <v>45351</v>
      </c>
      <c r="N60" s="258"/>
      <c r="O60" s="258"/>
      <c r="P60" s="258"/>
      <c r="Q60" s="243" t="str">
        <f t="shared" si="14"/>
        <v/>
      </c>
      <c r="R60" s="244" t="str">
        <f t="shared" si="15"/>
        <v/>
      </c>
      <c r="S60" s="245" t="str">
        <f t="shared" si="16"/>
        <v/>
      </c>
      <c r="T60" s="258"/>
      <c r="U60" s="259"/>
      <c r="V60" s="247" t="str">
        <f t="shared" si="17"/>
        <v>PENDIENTE</v>
      </c>
      <c r="W60" s="258"/>
      <c r="X60" s="258"/>
      <c r="Y60" s="258"/>
      <c r="Z60" s="258"/>
      <c r="AA60" s="258"/>
      <c r="AB60" s="258"/>
      <c r="AC60" s="258"/>
      <c r="AD60" s="258"/>
      <c r="AE60" s="258"/>
      <c r="AF60" s="207"/>
      <c r="AG60" s="258"/>
      <c r="AH60" s="258"/>
      <c r="AI60" s="258"/>
      <c r="AJ60" s="258"/>
      <c r="AK60" s="258"/>
      <c r="AL60" s="284"/>
      <c r="AM60" s="246"/>
      <c r="AN60" s="247" t="str">
        <f t="shared" si="18"/>
        <v>ATENCIÓN</v>
      </c>
      <c r="AO60" s="207">
        <v>45291</v>
      </c>
      <c r="AP60" s="258"/>
      <c r="AQ60" s="258"/>
      <c r="AR60" s="243" t="str">
        <f t="shared" si="10"/>
        <v/>
      </c>
      <c r="AS60" s="244" t="str">
        <f t="shared" si="11"/>
        <v/>
      </c>
      <c r="AT60" s="245" t="str">
        <f t="shared" si="12"/>
        <v/>
      </c>
      <c r="AU60" s="208" t="s">
        <v>565</v>
      </c>
      <c r="AV60" s="246"/>
      <c r="AW60" s="247" t="str">
        <f t="shared" si="13"/>
        <v>PENDIENTE</v>
      </c>
      <c r="AX60" s="178" t="s">
        <v>288</v>
      </c>
      <c r="AY60" s="170" t="s">
        <v>132</v>
      </c>
      <c r="AZ60" s="170" t="s">
        <v>289</v>
      </c>
    </row>
    <row r="61" spans="2:52" ht="35.25" customHeight="1" x14ac:dyDescent="0.2">
      <c r="B61" s="172" t="s">
        <v>120</v>
      </c>
      <c r="C61" s="360"/>
      <c r="D61" s="281" t="s">
        <v>305</v>
      </c>
      <c r="E61" s="282" t="s">
        <v>547</v>
      </c>
      <c r="F61" s="282" t="s">
        <v>548</v>
      </c>
      <c r="G61" s="283" t="s">
        <v>549</v>
      </c>
      <c r="H61" s="283" t="s">
        <v>550</v>
      </c>
      <c r="I61" s="281">
        <v>1</v>
      </c>
      <c r="J61" s="283" t="s">
        <v>256</v>
      </c>
      <c r="K61" s="173">
        <v>1</v>
      </c>
      <c r="L61" s="417">
        <v>45300</v>
      </c>
      <c r="M61" s="280">
        <v>45636</v>
      </c>
      <c r="N61" s="258"/>
      <c r="O61" s="258"/>
      <c r="P61" s="258"/>
      <c r="Q61" s="243" t="str">
        <f t="shared" si="14"/>
        <v/>
      </c>
      <c r="R61" s="244" t="str">
        <f t="shared" si="15"/>
        <v/>
      </c>
      <c r="S61" s="245" t="str">
        <f t="shared" si="16"/>
        <v/>
      </c>
      <c r="T61" s="258"/>
      <c r="U61" s="259"/>
      <c r="V61" s="247" t="str">
        <f t="shared" si="17"/>
        <v>PENDIENTE</v>
      </c>
      <c r="W61" s="258"/>
      <c r="X61" s="258"/>
      <c r="Y61" s="258"/>
      <c r="Z61" s="258"/>
      <c r="AA61" s="258"/>
      <c r="AB61" s="258"/>
      <c r="AC61" s="258"/>
      <c r="AD61" s="258"/>
      <c r="AE61" s="258"/>
      <c r="AF61" s="207"/>
      <c r="AG61" s="258"/>
      <c r="AH61" s="258"/>
      <c r="AI61" s="258"/>
      <c r="AJ61" s="258"/>
      <c r="AK61" s="258"/>
      <c r="AL61" s="284"/>
      <c r="AM61" s="246"/>
      <c r="AN61" s="247" t="str">
        <f t="shared" si="18"/>
        <v>ATENCIÓN</v>
      </c>
      <c r="AO61" s="207">
        <v>45291</v>
      </c>
      <c r="AP61" s="258"/>
      <c r="AQ61" s="258"/>
      <c r="AR61" s="243" t="str">
        <f t="shared" si="10"/>
        <v/>
      </c>
      <c r="AS61" s="244" t="str">
        <f t="shared" si="11"/>
        <v/>
      </c>
      <c r="AT61" s="245" t="str">
        <f t="shared" si="12"/>
        <v/>
      </c>
      <c r="AU61" s="208" t="s">
        <v>565</v>
      </c>
      <c r="AV61" s="246"/>
      <c r="AW61" s="247" t="str">
        <f t="shared" si="13"/>
        <v>PENDIENTE</v>
      </c>
      <c r="AX61" s="178" t="s">
        <v>288</v>
      </c>
      <c r="AY61" s="170" t="s">
        <v>132</v>
      </c>
      <c r="AZ61" s="170" t="s">
        <v>289</v>
      </c>
    </row>
    <row r="62" spans="2:52" ht="35.25" customHeight="1" x14ac:dyDescent="0.2">
      <c r="B62" s="172" t="s">
        <v>120</v>
      </c>
      <c r="C62" s="360"/>
      <c r="D62" s="281" t="s">
        <v>551</v>
      </c>
      <c r="E62" s="282" t="s">
        <v>552</v>
      </c>
      <c r="F62" s="282" t="s">
        <v>553</v>
      </c>
      <c r="G62" s="283" t="s">
        <v>554</v>
      </c>
      <c r="H62" s="283" t="s">
        <v>555</v>
      </c>
      <c r="I62" s="281">
        <v>1</v>
      </c>
      <c r="J62" s="283" t="s">
        <v>455</v>
      </c>
      <c r="K62" s="173">
        <v>1</v>
      </c>
      <c r="L62" s="417">
        <v>45300</v>
      </c>
      <c r="M62" s="280">
        <v>45473</v>
      </c>
      <c r="N62" s="258"/>
      <c r="O62" s="258"/>
      <c r="P62" s="258"/>
      <c r="Q62" s="243" t="str">
        <f t="shared" si="14"/>
        <v/>
      </c>
      <c r="R62" s="244" t="str">
        <f t="shared" si="15"/>
        <v/>
      </c>
      <c r="S62" s="245" t="str">
        <f t="shared" si="16"/>
        <v/>
      </c>
      <c r="T62" s="258"/>
      <c r="U62" s="259"/>
      <c r="V62" s="247" t="str">
        <f t="shared" si="17"/>
        <v>PENDIENTE</v>
      </c>
      <c r="W62" s="258"/>
      <c r="X62" s="258"/>
      <c r="Y62" s="258"/>
      <c r="Z62" s="258"/>
      <c r="AA62" s="258"/>
      <c r="AB62" s="258"/>
      <c r="AC62" s="258"/>
      <c r="AD62" s="258"/>
      <c r="AE62" s="258"/>
      <c r="AF62" s="207"/>
      <c r="AG62" s="258"/>
      <c r="AH62" s="258"/>
      <c r="AI62" s="258"/>
      <c r="AJ62" s="258"/>
      <c r="AK62" s="258"/>
      <c r="AL62" s="284"/>
      <c r="AM62" s="246"/>
      <c r="AN62" s="247" t="str">
        <f t="shared" si="18"/>
        <v>ATENCIÓN</v>
      </c>
      <c r="AO62" s="207">
        <v>45291</v>
      </c>
      <c r="AP62" s="258"/>
      <c r="AQ62" s="258"/>
      <c r="AR62" s="243" t="str">
        <f t="shared" si="10"/>
        <v/>
      </c>
      <c r="AS62" s="244" t="str">
        <f t="shared" si="11"/>
        <v/>
      </c>
      <c r="AT62" s="245" t="str">
        <f t="shared" si="12"/>
        <v/>
      </c>
      <c r="AU62" s="208" t="s">
        <v>565</v>
      </c>
      <c r="AV62" s="246"/>
      <c r="AW62" s="247" t="str">
        <f t="shared" si="13"/>
        <v>PENDIENTE</v>
      </c>
      <c r="AX62" s="178" t="s">
        <v>288</v>
      </c>
      <c r="AY62" s="170" t="s">
        <v>132</v>
      </c>
      <c r="AZ62" s="170" t="s">
        <v>289</v>
      </c>
    </row>
    <row r="63" spans="2:52" ht="35.25" customHeight="1" x14ac:dyDescent="0.2">
      <c r="B63" s="172" t="s">
        <v>120</v>
      </c>
      <c r="C63" s="360"/>
      <c r="D63" s="281" t="s">
        <v>556</v>
      </c>
      <c r="E63" s="282" t="s">
        <v>557</v>
      </c>
      <c r="F63" s="282" t="s">
        <v>558</v>
      </c>
      <c r="G63" s="283" t="s">
        <v>559</v>
      </c>
      <c r="H63" s="283" t="s">
        <v>560</v>
      </c>
      <c r="I63" s="281">
        <v>1</v>
      </c>
      <c r="J63" s="283" t="s">
        <v>497</v>
      </c>
      <c r="K63" s="173">
        <v>1</v>
      </c>
      <c r="L63" s="417">
        <v>45300</v>
      </c>
      <c r="M63" s="280">
        <v>45636</v>
      </c>
      <c r="N63" s="258"/>
      <c r="O63" s="258"/>
      <c r="P63" s="258"/>
      <c r="Q63" s="243" t="str">
        <f t="shared" si="14"/>
        <v/>
      </c>
      <c r="R63" s="244" t="str">
        <f t="shared" si="15"/>
        <v/>
      </c>
      <c r="S63" s="245" t="str">
        <f t="shared" si="16"/>
        <v/>
      </c>
      <c r="T63" s="258"/>
      <c r="U63" s="259"/>
      <c r="V63" s="247" t="str">
        <f t="shared" si="17"/>
        <v>PENDIENTE</v>
      </c>
      <c r="W63" s="258"/>
      <c r="X63" s="258"/>
      <c r="Y63" s="258"/>
      <c r="Z63" s="258"/>
      <c r="AA63" s="258"/>
      <c r="AB63" s="258"/>
      <c r="AC63" s="258"/>
      <c r="AD63" s="258"/>
      <c r="AE63" s="258"/>
      <c r="AF63" s="207"/>
      <c r="AG63" s="258"/>
      <c r="AH63" s="258"/>
      <c r="AI63" s="258"/>
      <c r="AJ63" s="258"/>
      <c r="AK63" s="258"/>
      <c r="AL63" s="284"/>
      <c r="AM63" s="246"/>
      <c r="AN63" s="247" t="str">
        <f t="shared" si="18"/>
        <v>ATENCIÓN</v>
      </c>
      <c r="AO63" s="207">
        <v>45291</v>
      </c>
      <c r="AP63" s="258"/>
      <c r="AQ63" s="258"/>
      <c r="AR63" s="243" t="str">
        <f t="shared" si="10"/>
        <v/>
      </c>
      <c r="AS63" s="244" t="str">
        <f t="shared" si="11"/>
        <v/>
      </c>
      <c r="AT63" s="245" t="str">
        <f t="shared" si="12"/>
        <v/>
      </c>
      <c r="AU63" s="208" t="s">
        <v>565</v>
      </c>
      <c r="AV63" s="246"/>
      <c r="AW63" s="247" t="str">
        <f t="shared" si="13"/>
        <v>PENDIENTE</v>
      </c>
      <c r="AX63" s="178" t="s">
        <v>288</v>
      </c>
      <c r="AY63" s="170" t="s">
        <v>132</v>
      </c>
      <c r="AZ63" s="170" t="s">
        <v>289</v>
      </c>
    </row>
    <row r="64" spans="2:52" ht="35.25" customHeight="1" x14ac:dyDescent="0.2">
      <c r="B64" s="172" t="s">
        <v>120</v>
      </c>
      <c r="C64" s="360"/>
      <c r="D64" s="281" t="s">
        <v>556</v>
      </c>
      <c r="E64" s="282" t="s">
        <v>557</v>
      </c>
      <c r="F64" s="282" t="s">
        <v>558</v>
      </c>
      <c r="G64" s="283" t="s">
        <v>561</v>
      </c>
      <c r="H64" s="283" t="s">
        <v>562</v>
      </c>
      <c r="I64" s="281">
        <v>1</v>
      </c>
      <c r="J64" s="283" t="s">
        <v>497</v>
      </c>
      <c r="K64" s="173">
        <v>1</v>
      </c>
      <c r="L64" s="417">
        <v>45300</v>
      </c>
      <c r="M64" s="280">
        <v>45636</v>
      </c>
      <c r="N64" s="258"/>
      <c r="O64" s="258"/>
      <c r="P64" s="258"/>
      <c r="Q64" s="243" t="str">
        <f t="shared" si="14"/>
        <v/>
      </c>
      <c r="R64" s="244" t="str">
        <f t="shared" si="15"/>
        <v/>
      </c>
      <c r="S64" s="245" t="str">
        <f t="shared" si="16"/>
        <v/>
      </c>
      <c r="T64" s="258"/>
      <c r="U64" s="259"/>
      <c r="V64" s="247" t="str">
        <f t="shared" si="17"/>
        <v>PENDIENTE</v>
      </c>
      <c r="W64" s="258"/>
      <c r="X64" s="258"/>
      <c r="Y64" s="258"/>
      <c r="Z64" s="258"/>
      <c r="AA64" s="258"/>
      <c r="AB64" s="258"/>
      <c r="AC64" s="258"/>
      <c r="AD64" s="258"/>
      <c r="AE64" s="258"/>
      <c r="AF64" s="207"/>
      <c r="AG64" s="258"/>
      <c r="AH64" s="258"/>
      <c r="AI64" s="258"/>
      <c r="AJ64" s="258"/>
      <c r="AK64" s="258"/>
      <c r="AL64" s="284"/>
      <c r="AM64" s="246"/>
      <c r="AN64" s="247" t="str">
        <f t="shared" si="18"/>
        <v>ATENCIÓN</v>
      </c>
      <c r="AO64" s="207">
        <v>45291</v>
      </c>
      <c r="AP64" s="258"/>
      <c r="AQ64" s="258"/>
      <c r="AR64" s="243" t="str">
        <f t="shared" si="10"/>
        <v/>
      </c>
      <c r="AS64" s="244" t="str">
        <f t="shared" si="11"/>
        <v/>
      </c>
      <c r="AT64" s="245" t="str">
        <f t="shared" si="12"/>
        <v/>
      </c>
      <c r="AU64" s="208" t="s">
        <v>565</v>
      </c>
      <c r="AV64" s="246"/>
      <c r="AW64" s="247" t="str">
        <f t="shared" si="13"/>
        <v>PENDIENTE</v>
      </c>
      <c r="AX64" s="178" t="s">
        <v>288</v>
      </c>
      <c r="AY64" s="170" t="s">
        <v>132</v>
      </c>
      <c r="AZ64" s="170" t="s">
        <v>289</v>
      </c>
    </row>
    <row r="65" spans="2:52" ht="35.25" customHeight="1" x14ac:dyDescent="0.2">
      <c r="B65" s="172" t="s">
        <v>120</v>
      </c>
      <c r="C65" s="360"/>
      <c r="D65" s="281" t="s">
        <v>563</v>
      </c>
      <c r="E65" s="282" t="s">
        <v>564</v>
      </c>
      <c r="F65" s="282" t="s">
        <v>458</v>
      </c>
      <c r="G65" s="283" t="s">
        <v>459</v>
      </c>
      <c r="H65" s="283" t="s">
        <v>460</v>
      </c>
      <c r="I65" s="281">
        <v>1</v>
      </c>
      <c r="J65" s="283" t="s">
        <v>296</v>
      </c>
      <c r="K65" s="173">
        <v>1</v>
      </c>
      <c r="L65" s="417">
        <v>45300</v>
      </c>
      <c r="M65" s="280">
        <v>45473</v>
      </c>
      <c r="N65" s="258"/>
      <c r="O65" s="258"/>
      <c r="P65" s="258"/>
      <c r="Q65" s="243" t="str">
        <f t="shared" si="14"/>
        <v/>
      </c>
      <c r="R65" s="244" t="str">
        <f t="shared" si="15"/>
        <v/>
      </c>
      <c r="S65" s="245" t="str">
        <f t="shared" si="16"/>
        <v/>
      </c>
      <c r="T65" s="258"/>
      <c r="U65" s="259"/>
      <c r="V65" s="247" t="str">
        <f t="shared" si="17"/>
        <v>PENDIENTE</v>
      </c>
      <c r="W65" s="258"/>
      <c r="X65" s="258"/>
      <c r="Y65" s="258"/>
      <c r="Z65" s="258"/>
      <c r="AA65" s="258"/>
      <c r="AB65" s="258"/>
      <c r="AC65" s="258"/>
      <c r="AD65" s="258"/>
      <c r="AE65" s="258"/>
      <c r="AF65" s="207"/>
      <c r="AG65" s="258"/>
      <c r="AH65" s="258"/>
      <c r="AI65" s="258"/>
      <c r="AJ65" s="258"/>
      <c r="AK65" s="258"/>
      <c r="AL65" s="284"/>
      <c r="AM65" s="246"/>
      <c r="AN65" s="247" t="str">
        <f t="shared" si="18"/>
        <v>ATENCIÓN</v>
      </c>
      <c r="AO65" s="207">
        <v>45291</v>
      </c>
      <c r="AP65" s="258"/>
      <c r="AQ65" s="258"/>
      <c r="AR65" s="243" t="str">
        <f t="shared" si="10"/>
        <v/>
      </c>
      <c r="AS65" s="244" t="str">
        <f t="shared" si="11"/>
        <v/>
      </c>
      <c r="AT65" s="245" t="str">
        <f t="shared" si="12"/>
        <v/>
      </c>
      <c r="AU65" s="208" t="s">
        <v>565</v>
      </c>
      <c r="AV65" s="246"/>
      <c r="AW65" s="247" t="str">
        <f t="shared" si="13"/>
        <v>PENDIENTE</v>
      </c>
      <c r="AX65" s="178" t="s">
        <v>288</v>
      </c>
      <c r="AY65" s="170" t="s">
        <v>132</v>
      </c>
      <c r="AZ65" s="170" t="s">
        <v>289</v>
      </c>
    </row>
  </sheetData>
  <mergeCells count="40">
    <mergeCell ref="C40:C65"/>
    <mergeCell ref="C36:C39"/>
    <mergeCell ref="A2:A3"/>
    <mergeCell ref="B2:B3"/>
    <mergeCell ref="C2:C3"/>
    <mergeCell ref="J2:J3"/>
    <mergeCell ref="G2:G3"/>
    <mergeCell ref="I2:I3"/>
    <mergeCell ref="H2:H3"/>
    <mergeCell ref="D2:D3"/>
    <mergeCell ref="E2:E3"/>
    <mergeCell ref="F2:F3"/>
    <mergeCell ref="C25:C34"/>
    <mergeCell ref="C4:C24"/>
    <mergeCell ref="D4:D6"/>
    <mergeCell ref="E4:E6"/>
    <mergeCell ref="F4:F6"/>
    <mergeCell ref="AO2:AW2"/>
    <mergeCell ref="K2:K3"/>
    <mergeCell ref="N2:V2"/>
    <mergeCell ref="AF2:AN2"/>
    <mergeCell ref="AX1:AZ2"/>
    <mergeCell ref="N1:AW1"/>
    <mergeCell ref="L2:L3"/>
    <mergeCell ref="M2:M3"/>
    <mergeCell ref="B1:E1"/>
    <mergeCell ref="F1:M1"/>
    <mergeCell ref="W2:AE2"/>
    <mergeCell ref="D8:D9"/>
    <mergeCell ref="E8:E9"/>
    <mergeCell ref="F8:F9"/>
    <mergeCell ref="D22:D23"/>
    <mergeCell ref="E22:E23"/>
    <mergeCell ref="F22:F23"/>
    <mergeCell ref="D16:D17"/>
    <mergeCell ref="E16:E17"/>
    <mergeCell ref="F16:F17"/>
    <mergeCell ref="D18:D20"/>
    <mergeCell ref="E18:E20"/>
    <mergeCell ref="F18:F20"/>
  </mergeCells>
  <conditionalFormatting sqref="S4:S34">
    <cfRule type="containsText" dxfId="185" priority="130" stopIfTrue="1" operator="containsText" text="EN TERMINO">
      <formula>NOT(ISERROR(SEARCH("EN TERMINO",S4)))</formula>
    </cfRule>
    <cfRule type="containsText" priority="131" operator="containsText" text="AMARILLO">
      <formula>NOT(ISERROR(SEARCH("AMARILLO",S4)))</formula>
    </cfRule>
    <cfRule type="containsText" dxfId="184" priority="132" stopIfTrue="1" operator="containsText" text="ALERTA">
      <formula>NOT(ISERROR(SEARCH("ALERTA",S4)))</formula>
    </cfRule>
    <cfRule type="containsText" dxfId="183" priority="133" stopIfTrue="1" operator="containsText" text="OK">
      <formula>NOT(ISERROR(SEARCH("OK",S4)))</formula>
    </cfRule>
  </conditionalFormatting>
  <conditionalFormatting sqref="V25:V34 AE25:AE34 AO25:AT34">
    <cfRule type="containsText" dxfId="182" priority="96" operator="containsText" text="INCUMPLIDA">
      <formula>NOT(ISERROR(SEARCH("INCUMPLIDA",V25)))</formula>
    </cfRule>
    <cfRule type="containsText" dxfId="181" priority="97" operator="containsText" text="ATENCIÓN">
      <formula>NOT(ISERROR(SEARCH("ATENCIÓN",V25)))</formula>
    </cfRule>
    <cfRule type="containsText" dxfId="180" priority="98" stopIfTrue="1" operator="containsText" text="Cumplida">
      <formula>NOT(ISERROR(SEARCH("Cumplida",V25)))</formula>
    </cfRule>
    <cfRule type="containsText" dxfId="179" priority="99" stopIfTrue="1" operator="containsText" text="Pendiente">
      <formula>NOT(ISERROR(SEARCH("Pendiente",V25)))</formula>
    </cfRule>
    <cfRule type="containsText" dxfId="178" priority="100" operator="containsText" text="Cumplida">
      <formula>NOT(ISERROR(SEARCH("Cumplida",V25)))</formula>
    </cfRule>
    <cfRule type="containsText" dxfId="177" priority="101" operator="containsText" text="Pendiente">
      <formula>NOT(ISERROR(SEARCH("Pendiente",V25)))</formula>
    </cfRule>
    <cfRule type="containsText" dxfId="176" priority="102" operator="containsText" text="Cumplida">
      <formula>NOT(ISERROR(SEARCH("Cumplida",V25)))</formula>
    </cfRule>
    <cfRule type="containsText" dxfId="175" priority="103" stopIfTrue="1" operator="containsText" text="CUMPLIDA">
      <formula>NOT(ISERROR(SEARCH("CUMPLIDA",V25)))</formula>
    </cfRule>
    <cfRule type="containsText" dxfId="174" priority="104" operator="containsText" text="INCUMPLIDA">
      <formula>NOT(ISERROR(SEARCH("INCUMPLIDA",V25)))</formula>
    </cfRule>
  </conditionalFormatting>
  <conditionalFormatting sqref="AB4:AB34">
    <cfRule type="containsText" dxfId="173" priority="92" stopIfTrue="1" operator="containsText" text="EN TERMINO">
      <formula>NOT(ISERROR(SEARCH("EN TERMINO",AB4)))</formula>
    </cfRule>
    <cfRule type="containsText" priority="93" operator="containsText" text="AMARILLO">
      <formula>NOT(ISERROR(SEARCH("AMARILLO",AB4)))</formula>
    </cfRule>
    <cfRule type="containsText" dxfId="172" priority="94" stopIfTrue="1" operator="containsText" text="ALERTA">
      <formula>NOT(ISERROR(SEARCH("ALERTA",AB4)))</formula>
    </cfRule>
    <cfRule type="containsText" dxfId="171" priority="95" stopIfTrue="1" operator="containsText" text="OK">
      <formula>NOT(ISERROR(SEARCH("OK",AB4)))</formula>
    </cfRule>
  </conditionalFormatting>
  <conditionalFormatting sqref="AW25:AW34">
    <cfRule type="containsText" dxfId="170" priority="83" operator="containsText" text="INCUMPLIDA">
      <formula>NOT(ISERROR(SEARCH("INCUMPLIDA",AW25)))</formula>
    </cfRule>
    <cfRule type="containsText" dxfId="169" priority="84" operator="containsText" text="ATENCIÓN">
      <formula>NOT(ISERROR(SEARCH("ATENCIÓN",AW25)))</formula>
    </cfRule>
    <cfRule type="containsText" dxfId="168" priority="85" stopIfTrue="1" operator="containsText" text="Cumplida">
      <formula>NOT(ISERROR(SEARCH("Cumplida",AW25)))</formula>
    </cfRule>
    <cfRule type="containsText" dxfId="167" priority="86" stopIfTrue="1" operator="containsText" text="Pendiente">
      <formula>NOT(ISERROR(SEARCH("Pendiente",AW25)))</formula>
    </cfRule>
    <cfRule type="containsText" dxfId="166" priority="87" operator="containsText" text="Cumplida">
      <formula>NOT(ISERROR(SEARCH("Cumplida",AW25)))</formula>
    </cfRule>
    <cfRule type="containsText" dxfId="165" priority="88" operator="containsText" text="Pendiente">
      <formula>NOT(ISERROR(SEARCH("Pendiente",AW25)))</formula>
    </cfRule>
    <cfRule type="containsText" dxfId="164" priority="89" operator="containsText" text="Cumplida">
      <formula>NOT(ISERROR(SEARCH("Cumplida",AW25)))</formula>
    </cfRule>
    <cfRule type="containsText" dxfId="163" priority="90" stopIfTrue="1" operator="containsText" text="CUMPLIDA">
      <formula>NOT(ISERROR(SEARCH("CUMPLIDA",AW25)))</formula>
    </cfRule>
    <cfRule type="containsText" dxfId="162" priority="91" operator="containsText" text="INCUMPLIDA">
      <formula>NOT(ISERROR(SEARCH("INCUMPLIDA",AW25)))</formula>
    </cfRule>
  </conditionalFormatting>
  <conditionalFormatting sqref="AT35:AT39">
    <cfRule type="containsText" dxfId="161" priority="66" stopIfTrue="1" operator="containsText" text="EN TERMINO">
      <formula>NOT(ISERROR(SEARCH("EN TERMINO",AT35)))</formula>
    </cfRule>
    <cfRule type="containsText" priority="67" operator="containsText" text="AMARILLO">
      <formula>NOT(ISERROR(SEARCH("AMARILLO",AT35)))</formula>
    </cfRule>
    <cfRule type="containsText" dxfId="160" priority="68" stopIfTrue="1" operator="containsText" text="ALERTA">
      <formula>NOT(ISERROR(SEARCH("ALERTA",AT35)))</formula>
    </cfRule>
    <cfRule type="containsText" dxfId="159" priority="69" stopIfTrue="1" operator="containsText" text="OK">
      <formula>NOT(ISERROR(SEARCH("OK",AT35)))</formula>
    </cfRule>
    <cfRule type="dataBar" priority="70">
      <dataBar>
        <cfvo type="min"/>
        <cfvo type="max"/>
        <color rgb="FF638EC6"/>
      </dataBar>
    </cfRule>
  </conditionalFormatting>
  <conditionalFormatting sqref="AW35:AW39">
    <cfRule type="containsText" dxfId="158" priority="71" stopIfTrue="1" operator="containsText" text="PENDIENTE">
      <formula>NOT(ISERROR(SEARCH("PENDIENTE",AW35)))</formula>
    </cfRule>
    <cfRule type="containsText" dxfId="157" priority="72" stopIfTrue="1" operator="containsText" text="INCUMPLIDA">
      <formula>NOT(ISERROR(SEARCH("INCUMPLIDA",AW35)))</formula>
    </cfRule>
    <cfRule type="containsText" dxfId="156" priority="73" stopIfTrue="1" operator="containsText" text="CUMPLIDA">
      <formula>NOT(ISERROR(SEARCH("CUMPLIDA",AW35)))</formula>
    </cfRule>
  </conditionalFormatting>
  <conditionalFormatting sqref="AW35:AW39">
    <cfRule type="containsText" dxfId="155" priority="65" operator="containsText" text="ATENCIÓN">
      <formula>NOT(ISERROR(SEARCH("ATENCIÓN",AW35)))</formula>
    </cfRule>
  </conditionalFormatting>
  <conditionalFormatting sqref="AX4:AX39">
    <cfRule type="containsText" dxfId="154" priority="53" operator="containsText" text="cerrada">
      <formula>NOT(ISERROR(SEARCH("cerrada",AX4)))</formula>
    </cfRule>
    <cfRule type="containsText" dxfId="153" priority="54" operator="containsText" text="cerrado">
      <formula>NOT(ISERROR(SEARCH("cerrado",AX4)))</formula>
    </cfRule>
    <cfRule type="containsText" dxfId="152" priority="55" operator="containsText" text="Abierto">
      <formula>NOT(ISERROR(SEARCH("Abierto",AX4)))</formula>
    </cfRule>
  </conditionalFormatting>
  <conditionalFormatting sqref="AF25:AK34 AN25:AN34">
    <cfRule type="containsText" dxfId="151" priority="44" operator="containsText" text="INCUMPLIDA">
      <formula>NOT(ISERROR(SEARCH("INCUMPLIDA",AF25)))</formula>
    </cfRule>
    <cfRule type="containsText" dxfId="150" priority="45" operator="containsText" text="ATENCIÓN">
      <formula>NOT(ISERROR(SEARCH("ATENCIÓN",AF25)))</formula>
    </cfRule>
    <cfRule type="containsText" dxfId="149" priority="46" stopIfTrue="1" operator="containsText" text="Cumplida">
      <formula>NOT(ISERROR(SEARCH("Cumplida",AF25)))</formula>
    </cfRule>
    <cfRule type="containsText" dxfId="148" priority="47" stopIfTrue="1" operator="containsText" text="Pendiente">
      <formula>NOT(ISERROR(SEARCH("Pendiente",AF25)))</formula>
    </cfRule>
    <cfRule type="containsText" dxfId="147" priority="48" operator="containsText" text="Cumplida">
      <formula>NOT(ISERROR(SEARCH("Cumplida",AF25)))</formula>
    </cfRule>
    <cfRule type="containsText" dxfId="146" priority="49" operator="containsText" text="Pendiente">
      <formula>NOT(ISERROR(SEARCH("Pendiente",AF25)))</formula>
    </cfRule>
    <cfRule type="containsText" dxfId="145" priority="50" operator="containsText" text="Cumplida">
      <formula>NOT(ISERROR(SEARCH("Cumplida",AF25)))</formula>
    </cfRule>
    <cfRule type="containsText" dxfId="144" priority="51" stopIfTrue="1" operator="containsText" text="CUMPLIDA">
      <formula>NOT(ISERROR(SEARCH("CUMPLIDA",AF25)))</formula>
    </cfRule>
    <cfRule type="containsText" dxfId="143" priority="52" operator="containsText" text="INCUMPLIDA">
      <formula>NOT(ISERROR(SEARCH("INCUMPLIDA",AF25)))</formula>
    </cfRule>
  </conditionalFormatting>
  <conditionalFormatting sqref="AK35">
    <cfRule type="containsText" dxfId="142" priority="36" stopIfTrue="1" operator="containsText" text="EN TERMINO">
      <formula>NOT(ISERROR(SEARCH("EN TERMINO",AK35)))</formula>
    </cfRule>
    <cfRule type="containsText" priority="37" operator="containsText" text="AMARILLO">
      <formula>NOT(ISERROR(SEARCH("AMARILLO",AK35)))</formula>
    </cfRule>
    <cfRule type="containsText" dxfId="141" priority="38" stopIfTrue="1" operator="containsText" text="ALERTA">
      <formula>NOT(ISERROR(SEARCH("ALERTA",AK35)))</formula>
    </cfRule>
    <cfRule type="containsText" dxfId="140" priority="39" stopIfTrue="1" operator="containsText" text="OK">
      <formula>NOT(ISERROR(SEARCH("OK",AK35)))</formula>
    </cfRule>
    <cfRule type="dataBar" priority="40">
      <dataBar>
        <cfvo type="min"/>
        <cfvo type="max"/>
        <color rgb="FF638EC6"/>
      </dataBar>
    </cfRule>
  </conditionalFormatting>
  <conditionalFormatting sqref="AM35:AN35">
    <cfRule type="containsText" dxfId="139" priority="41" stopIfTrue="1" operator="containsText" text="PENDIENTE">
      <formula>NOT(ISERROR(SEARCH("PENDIENTE",AM35)))</formula>
    </cfRule>
    <cfRule type="containsText" dxfId="138" priority="42" stopIfTrue="1" operator="containsText" text="INCUMPLIDA">
      <formula>NOT(ISERROR(SEARCH("INCUMPLIDA",AM35)))</formula>
    </cfRule>
    <cfRule type="containsText" dxfId="137" priority="43" stopIfTrue="1" operator="containsText" text="CUMPLIDA">
      <formula>NOT(ISERROR(SEARCH("CUMPLIDA",AM35)))</formula>
    </cfRule>
  </conditionalFormatting>
  <conditionalFormatting sqref="AN35">
    <cfRule type="containsText" dxfId="136" priority="35" operator="containsText" text="ATENCIÓN">
      <formula>NOT(ISERROR(SEARCH("ATENCIÓN",AN35)))</formula>
    </cfRule>
  </conditionalFormatting>
  <conditionalFormatting sqref="AM36:AM39">
    <cfRule type="containsText" dxfId="135" priority="32" stopIfTrue="1" operator="containsText" text="PENDIENTE">
      <formula>NOT(ISERROR(SEARCH("PENDIENTE",AM36)))</formula>
    </cfRule>
    <cfRule type="containsText" dxfId="134" priority="33" stopIfTrue="1" operator="containsText" text="INCUMPLIDA">
      <formula>NOT(ISERROR(SEARCH("INCUMPLIDA",AM36)))</formula>
    </cfRule>
    <cfRule type="containsText" dxfId="133" priority="34" stopIfTrue="1" operator="containsText" text="CUMPLIDA">
      <formula>NOT(ISERROR(SEARCH("CUMPLIDA",AM36)))</formula>
    </cfRule>
  </conditionalFormatting>
  <conditionalFormatting sqref="AM40:AM65">
    <cfRule type="containsText" dxfId="26" priority="10" stopIfTrue="1" operator="containsText" text="PENDIENTE">
      <formula>NOT(ISERROR(SEARCH("PENDIENTE",AM40)))</formula>
    </cfRule>
    <cfRule type="containsText" dxfId="25" priority="11" stopIfTrue="1" operator="containsText" text="INCUMPLIDA">
      <formula>NOT(ISERROR(SEARCH("INCUMPLIDA",AM40)))</formula>
    </cfRule>
    <cfRule type="containsText" dxfId="24" priority="12" stopIfTrue="1" operator="containsText" text="CUMPLIDA">
      <formula>NOT(ISERROR(SEARCH("CUMPLIDA",AM40)))</formula>
    </cfRule>
  </conditionalFormatting>
  <conditionalFormatting sqref="AN40:AN65">
    <cfRule type="containsText" dxfId="23" priority="14" stopIfTrue="1" operator="containsText" text="PENDIENTE">
      <formula>NOT(ISERROR(SEARCH("PENDIENTE",AN40)))</formula>
    </cfRule>
    <cfRule type="containsText" dxfId="22" priority="15" stopIfTrue="1" operator="containsText" text="INCUMPLIDA">
      <formula>NOT(ISERROR(SEARCH("INCUMPLIDA",AN40)))</formula>
    </cfRule>
    <cfRule type="containsText" dxfId="21" priority="16" stopIfTrue="1" operator="containsText" text="CUMPLIDA">
      <formula>NOT(ISERROR(SEARCH("CUMPLIDA",AN40)))</formula>
    </cfRule>
  </conditionalFormatting>
  <conditionalFormatting sqref="AN40:AN65">
    <cfRule type="containsText" dxfId="20" priority="13" operator="containsText" text="ATENCIÓN">
      <formula>NOT(ISERROR(SEARCH("ATENCIÓN",AN40)))</formula>
    </cfRule>
  </conditionalFormatting>
  <conditionalFormatting sqref="AT40:AT65">
    <cfRule type="containsText" dxfId="19" priority="24" stopIfTrue="1" operator="containsText" text="EN TERMINO">
      <formula>NOT(ISERROR(SEARCH("EN TERMINO",AT40)))</formula>
    </cfRule>
    <cfRule type="containsText" priority="25" operator="containsText" text="AMARILLO">
      <formula>NOT(ISERROR(SEARCH("AMARILLO",AT40)))</formula>
    </cfRule>
    <cfRule type="containsText" dxfId="18" priority="26" stopIfTrue="1" operator="containsText" text="ALERTA">
      <formula>NOT(ISERROR(SEARCH("ALERTA",AT40)))</formula>
    </cfRule>
    <cfRule type="containsText" dxfId="17" priority="27" stopIfTrue="1" operator="containsText" text="OK">
      <formula>NOT(ISERROR(SEARCH("OK",AT40)))</formula>
    </cfRule>
    <cfRule type="dataBar" priority="28">
      <dataBar>
        <cfvo type="min"/>
        <cfvo type="max"/>
        <color rgb="FF638EC6"/>
      </dataBar>
    </cfRule>
  </conditionalFormatting>
  <conditionalFormatting sqref="AV40:AV65">
    <cfRule type="containsText" dxfId="16" priority="20" stopIfTrue="1" operator="containsText" text="PENDIENTE">
      <formula>NOT(ISERROR(SEARCH("PENDIENTE",AV40)))</formula>
    </cfRule>
    <cfRule type="containsText" dxfId="15" priority="21" stopIfTrue="1" operator="containsText" text="INCUMPLIDA">
      <formula>NOT(ISERROR(SEARCH("INCUMPLIDA",AV40)))</formula>
    </cfRule>
    <cfRule type="containsText" dxfId="14" priority="22" stopIfTrue="1" operator="containsText" text="CUMPLIDA">
      <formula>NOT(ISERROR(SEARCH("CUMPLIDA",AV40)))</formula>
    </cfRule>
  </conditionalFormatting>
  <conditionalFormatting sqref="AW40:AW65">
    <cfRule type="containsText" dxfId="13" priority="29" stopIfTrue="1" operator="containsText" text="PENDIENTE">
      <formula>NOT(ISERROR(SEARCH("PENDIENTE",AW40)))</formula>
    </cfRule>
    <cfRule type="containsText" dxfId="12" priority="30" stopIfTrue="1" operator="containsText" text="INCUMPLIDA">
      <formula>NOT(ISERROR(SEARCH("INCUMPLIDA",AW40)))</formula>
    </cfRule>
    <cfRule type="containsText" dxfId="11" priority="31" stopIfTrue="1" operator="containsText" text="CUMPLIDA">
      <formula>NOT(ISERROR(SEARCH("CUMPLIDA",AW40)))</formula>
    </cfRule>
  </conditionalFormatting>
  <conditionalFormatting sqref="AW40:AW65">
    <cfRule type="containsText" dxfId="10" priority="23" operator="containsText" text="ATENCIÓN">
      <formula>NOT(ISERROR(SEARCH("ATENCIÓN",AW40)))</formula>
    </cfRule>
  </conditionalFormatting>
  <conditionalFormatting sqref="AX40:AX65">
    <cfRule type="containsText" dxfId="9" priority="17" operator="containsText" text="cerrada">
      <formula>NOT(ISERROR(SEARCH("cerrada",AX40)))</formula>
    </cfRule>
    <cfRule type="containsText" dxfId="8" priority="18" operator="containsText" text="cerrado">
      <formula>NOT(ISERROR(SEARCH("cerrado",AX40)))</formula>
    </cfRule>
    <cfRule type="containsText" dxfId="7" priority="19" operator="containsText" text="Abierto">
      <formula>NOT(ISERROR(SEARCH("Abierto",AX40)))</formula>
    </cfRule>
  </conditionalFormatting>
  <conditionalFormatting sqref="S40:S65">
    <cfRule type="containsText" dxfId="6" priority="5" stopIfTrue="1" operator="containsText" text="EN TERMINO">
      <formula>NOT(ISERROR(SEARCH("EN TERMINO",S40)))</formula>
    </cfRule>
    <cfRule type="containsText" priority="6" operator="containsText" text="AMARILLO">
      <formula>NOT(ISERROR(SEARCH("AMARILLO",S40)))</formula>
    </cfRule>
    <cfRule type="containsText" dxfId="5" priority="7" stopIfTrue="1" operator="containsText" text="ALERTA">
      <formula>NOT(ISERROR(SEARCH("ALERTA",S40)))</formula>
    </cfRule>
    <cfRule type="containsText" dxfId="4" priority="8" stopIfTrue="1" operator="containsText" text="OK">
      <formula>NOT(ISERROR(SEARCH("OK",S40)))</formula>
    </cfRule>
    <cfRule type="dataBar" priority="9">
      <dataBar>
        <cfvo type="min"/>
        <cfvo type="max"/>
        <color rgb="FF638EC6"/>
      </dataBar>
    </cfRule>
  </conditionalFormatting>
  <conditionalFormatting sqref="V40:V65">
    <cfRule type="containsText" dxfId="3" priority="2" stopIfTrue="1" operator="containsText" text="PENDIENTE">
      <formula>NOT(ISERROR(SEARCH("PENDIENTE",V40)))</formula>
    </cfRule>
    <cfRule type="containsText" dxfId="2" priority="3" stopIfTrue="1" operator="containsText" text="INCUMPLIDA">
      <formula>NOT(ISERROR(SEARCH("INCUMPLIDA",V40)))</formula>
    </cfRule>
    <cfRule type="containsText" dxfId="1" priority="4" stopIfTrue="1" operator="containsText" text="CUMPLIDA">
      <formula>NOT(ISERROR(SEARCH("CUMPLIDA",V40)))</formula>
    </cfRule>
  </conditionalFormatting>
  <conditionalFormatting sqref="V40:V65">
    <cfRule type="containsText" dxfId="0" priority="1" operator="containsText" text="ATENCIÓN">
      <formula>NOT(ISERROR(SEARCH("ATENCIÓN",V40)))</formula>
    </cfRule>
  </conditionalFormatting>
  <dataValidations count="5">
    <dataValidation type="decimal" allowBlank="1" showInputMessage="1" showErrorMessage="1" errorTitle="Entrada no válida" error="Por favor escriba un número" promptTitle="Escriba un número en esta casilla" sqref="I4:I6 I10 I40:I65">
      <formula1>-999999</formula1>
      <formula2>999999</formula2>
    </dataValidation>
    <dataValidation type="date" allowBlank="1" showInputMessage="1" errorTitle="Entrada no válida" error="Por favor escriba una fecha válida (AAAA/MM/DD)" promptTitle="Ingrese una fecha (AAAA/MM/DD)" sqref="L4:M6 M10:M11 L36:M65">
      <formula1>1900/1/1</formula1>
      <formula2>3000/1/1</formula2>
    </dataValidation>
    <dataValidation type="textLength" allowBlank="1" showInputMessage="1" showErrorMessage="1" errorTitle="Entrada no válida" error="Escriba un texto  Maximo 100 Caracteres" promptTitle="Cualquier contenido Maximo 100 Caracteres" sqref="J22:J23 J10:J20 J4:J6 H40:H65 J40:J65">
      <formula1>0</formula1>
      <formula2>100</formula2>
    </dataValidation>
    <dataValidation type="textLength" allowBlank="1" showInputMessage="1" showErrorMessage="1" errorTitle="Entrada no válida" error="Escriba un texto  Maximo 500 Caracteres" promptTitle="Cualquier contenido Maximo 500 Caracteres" sqref="F40:G65">
      <formula1>0</formula1>
      <formula2>500</formula2>
    </dataValidation>
    <dataValidation type="textLength" allowBlank="1" showInputMessage="1" showErrorMessage="1" errorTitle="Entrada no válida" error="Escriba un texto  Maximo 20 Caracteres" promptTitle="Cualquier contenido Maximo 20 Caracteres" sqref="D40:D65">
      <formula1>0</formula1>
      <formula2>20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78"/>
      <c r="B1" s="378"/>
      <c r="C1" s="378"/>
      <c r="D1" s="378"/>
      <c r="E1" s="378"/>
      <c r="F1" s="378"/>
      <c r="G1" s="378"/>
      <c r="H1" s="377" t="s">
        <v>316</v>
      </c>
      <c r="I1" s="377"/>
      <c r="J1" s="377"/>
      <c r="K1" s="377"/>
      <c r="L1" s="377"/>
      <c r="M1" s="377"/>
      <c r="N1" s="377"/>
      <c r="O1" s="377"/>
      <c r="P1" s="377"/>
      <c r="Q1" s="377"/>
      <c r="R1" s="377"/>
      <c r="S1" s="46"/>
      <c r="T1" s="379" t="s">
        <v>317</v>
      </c>
      <c r="U1" s="379"/>
      <c r="V1" s="379"/>
      <c r="W1" s="379"/>
      <c r="X1" s="379"/>
      <c r="Y1" s="379"/>
      <c r="Z1" s="379"/>
      <c r="AA1" s="379"/>
      <c r="AB1" s="379"/>
      <c r="AC1" s="380" t="s">
        <v>318</v>
      </c>
      <c r="AD1" s="380"/>
      <c r="AE1" s="380"/>
      <c r="AF1" s="380"/>
      <c r="AG1" s="380"/>
      <c r="AH1" s="380"/>
      <c r="AI1" s="380"/>
      <c r="AJ1" s="380"/>
      <c r="AK1" s="51"/>
      <c r="AL1" s="381" t="s">
        <v>319</v>
      </c>
      <c r="AM1" s="381"/>
      <c r="AN1" s="381"/>
      <c r="AO1" s="381"/>
      <c r="AP1" s="381"/>
      <c r="AQ1" s="381"/>
      <c r="AR1" s="381"/>
      <c r="AS1" s="381"/>
      <c r="AT1" s="52"/>
      <c r="AU1" s="373" t="s">
        <v>320</v>
      </c>
      <c r="AV1" s="373"/>
      <c r="AW1" s="373"/>
      <c r="AX1" s="373"/>
      <c r="AY1" s="373"/>
      <c r="AZ1" s="373"/>
      <c r="BA1" s="373"/>
      <c r="BB1" s="373"/>
      <c r="BC1" s="53"/>
      <c r="BD1" s="375" t="s">
        <v>74</v>
      </c>
      <c r="BE1" s="375"/>
      <c r="BF1" s="375"/>
      <c r="BG1" s="375"/>
      <c r="BH1" s="375"/>
      <c r="BI1" s="30"/>
      <c r="BJ1" s="30"/>
      <c r="BK1" s="30"/>
    </row>
    <row r="2" spans="1:63" ht="39.950000000000003" customHeight="1" x14ac:dyDescent="0.25">
      <c r="A2" s="376" t="s">
        <v>321</v>
      </c>
      <c r="B2" s="376" t="s">
        <v>8</v>
      </c>
      <c r="C2" s="376" t="s">
        <v>10</v>
      </c>
      <c r="D2" s="376" t="s">
        <v>322</v>
      </c>
      <c r="E2" s="376" t="s">
        <v>323</v>
      </c>
      <c r="F2" s="376" t="s">
        <v>324</v>
      </c>
      <c r="G2" s="376" t="s">
        <v>14</v>
      </c>
      <c r="H2" s="374" t="s">
        <v>75</v>
      </c>
      <c r="I2" s="377" t="s">
        <v>325</v>
      </c>
      <c r="J2" s="377"/>
      <c r="K2" s="377"/>
      <c r="L2" s="374" t="s">
        <v>326</v>
      </c>
      <c r="M2" s="374" t="s">
        <v>327</v>
      </c>
      <c r="N2" s="374" t="s">
        <v>328</v>
      </c>
      <c r="O2" s="374" t="s">
        <v>27</v>
      </c>
      <c r="P2" s="374" t="s">
        <v>329</v>
      </c>
      <c r="Q2" s="374" t="s">
        <v>330</v>
      </c>
      <c r="R2" s="374" t="s">
        <v>331</v>
      </c>
      <c r="S2" s="44"/>
      <c r="T2" s="383" t="s">
        <v>332</v>
      </c>
      <c r="U2" s="383" t="s">
        <v>333</v>
      </c>
      <c r="V2" s="383" t="s">
        <v>93</v>
      </c>
      <c r="W2" s="383" t="s">
        <v>94</v>
      </c>
      <c r="X2" s="383" t="s">
        <v>334</v>
      </c>
      <c r="Y2" s="383" t="s">
        <v>96</v>
      </c>
      <c r="Z2" s="383" t="s">
        <v>97</v>
      </c>
      <c r="AA2" s="383" t="s">
        <v>98</v>
      </c>
      <c r="AB2" s="45"/>
      <c r="AC2" s="382" t="s">
        <v>100</v>
      </c>
      <c r="AD2" s="382" t="s">
        <v>335</v>
      </c>
      <c r="AE2" s="382" t="s">
        <v>102</v>
      </c>
      <c r="AF2" s="382" t="s">
        <v>103</v>
      </c>
      <c r="AG2" s="382" t="s">
        <v>336</v>
      </c>
      <c r="AH2" s="382" t="s">
        <v>105</v>
      </c>
      <c r="AI2" s="382" t="s">
        <v>106</v>
      </c>
      <c r="AJ2" s="382" t="s">
        <v>107</v>
      </c>
      <c r="AK2" s="43"/>
      <c r="AL2" s="384" t="s">
        <v>109</v>
      </c>
      <c r="AM2" s="384" t="s">
        <v>337</v>
      </c>
      <c r="AN2" s="384" t="s">
        <v>111</v>
      </c>
      <c r="AO2" s="384" t="s">
        <v>112</v>
      </c>
      <c r="AP2" s="384" t="s">
        <v>338</v>
      </c>
      <c r="AQ2" s="384" t="s">
        <v>114</v>
      </c>
      <c r="AR2" s="384" t="s">
        <v>115</v>
      </c>
      <c r="AS2" s="384" t="s">
        <v>339</v>
      </c>
      <c r="AT2" s="48"/>
      <c r="AU2" s="386" t="s">
        <v>109</v>
      </c>
      <c r="AV2" s="47"/>
      <c r="AW2" s="386" t="s">
        <v>337</v>
      </c>
      <c r="AX2" s="386" t="s">
        <v>111</v>
      </c>
      <c r="AY2" s="386" t="s">
        <v>112</v>
      </c>
      <c r="AZ2" s="386" t="s">
        <v>113</v>
      </c>
      <c r="BA2" s="386" t="s">
        <v>114</v>
      </c>
      <c r="BB2" s="386" t="s">
        <v>115</v>
      </c>
      <c r="BC2" s="386" t="s">
        <v>340</v>
      </c>
      <c r="BD2" s="385" t="s">
        <v>49</v>
      </c>
      <c r="BE2" s="385" t="s">
        <v>341</v>
      </c>
      <c r="BF2" s="385" t="s">
        <v>342</v>
      </c>
      <c r="BG2" s="385" t="s">
        <v>343</v>
      </c>
      <c r="BH2" s="387" t="s">
        <v>344</v>
      </c>
      <c r="BI2" s="385" t="s">
        <v>342</v>
      </c>
      <c r="BJ2" s="385" t="s">
        <v>343</v>
      </c>
      <c r="BK2" s="387" t="s">
        <v>344</v>
      </c>
    </row>
    <row r="3" spans="1:63" ht="39.950000000000003" customHeight="1" x14ac:dyDescent="0.25">
      <c r="A3" s="376"/>
      <c r="B3" s="376"/>
      <c r="C3" s="376"/>
      <c r="D3" s="376"/>
      <c r="E3" s="376"/>
      <c r="F3" s="376"/>
      <c r="G3" s="376"/>
      <c r="H3" s="374"/>
      <c r="I3" s="34" t="s">
        <v>345</v>
      </c>
      <c r="J3" s="44" t="s">
        <v>21</v>
      </c>
      <c r="K3" s="44" t="s">
        <v>23</v>
      </c>
      <c r="L3" s="374"/>
      <c r="M3" s="374"/>
      <c r="N3" s="374"/>
      <c r="O3" s="374"/>
      <c r="P3" s="374"/>
      <c r="Q3" s="374"/>
      <c r="R3" s="374"/>
      <c r="S3" s="44" t="s">
        <v>346</v>
      </c>
      <c r="T3" s="383"/>
      <c r="U3" s="383"/>
      <c r="V3" s="383"/>
      <c r="W3" s="383"/>
      <c r="X3" s="383"/>
      <c r="Y3" s="383"/>
      <c r="Z3" s="383"/>
      <c r="AA3" s="383"/>
      <c r="AB3" s="45" t="s">
        <v>49</v>
      </c>
      <c r="AC3" s="382"/>
      <c r="AD3" s="382"/>
      <c r="AE3" s="382"/>
      <c r="AF3" s="382"/>
      <c r="AG3" s="382"/>
      <c r="AH3" s="382"/>
      <c r="AI3" s="382"/>
      <c r="AJ3" s="382"/>
      <c r="AK3" s="43" t="s">
        <v>49</v>
      </c>
      <c r="AL3" s="384"/>
      <c r="AM3" s="384"/>
      <c r="AN3" s="384"/>
      <c r="AO3" s="384"/>
      <c r="AP3" s="384"/>
      <c r="AQ3" s="384"/>
      <c r="AR3" s="384"/>
      <c r="AS3" s="384"/>
      <c r="AT3" s="48" t="s">
        <v>49</v>
      </c>
      <c r="AU3" s="386"/>
      <c r="AV3" s="47" t="s">
        <v>347</v>
      </c>
      <c r="AW3" s="386"/>
      <c r="AX3" s="386"/>
      <c r="AY3" s="386"/>
      <c r="AZ3" s="386"/>
      <c r="BA3" s="386"/>
      <c r="BB3" s="386"/>
      <c r="BC3" s="386"/>
      <c r="BD3" s="385"/>
      <c r="BE3" s="385"/>
      <c r="BF3" s="385"/>
      <c r="BG3" s="385"/>
      <c r="BH3" s="387"/>
      <c r="BI3" s="385"/>
      <c r="BJ3" s="385"/>
      <c r="BK3" s="387"/>
    </row>
    <row r="4" spans="1:63" ht="39.950000000000003" customHeight="1" x14ac:dyDescent="0.25">
      <c r="A4" s="1" t="s">
        <v>348</v>
      </c>
      <c r="B4" s="1" t="s">
        <v>349</v>
      </c>
      <c r="C4" s="1" t="s">
        <v>350</v>
      </c>
      <c r="D4" s="1" t="s">
        <v>348</v>
      </c>
      <c r="E4" s="1" t="s">
        <v>351</v>
      </c>
      <c r="F4" s="1" t="s">
        <v>349</v>
      </c>
      <c r="G4" s="1" t="s">
        <v>352</v>
      </c>
      <c r="H4" s="2" t="s">
        <v>353</v>
      </c>
      <c r="I4" s="35" t="s">
        <v>354</v>
      </c>
      <c r="J4" s="2"/>
      <c r="K4" s="2" t="s">
        <v>355</v>
      </c>
      <c r="L4" s="2" t="s">
        <v>349</v>
      </c>
      <c r="M4" s="2" t="s">
        <v>349</v>
      </c>
      <c r="N4" s="2" t="s">
        <v>356</v>
      </c>
      <c r="O4" s="2" t="s">
        <v>349</v>
      </c>
      <c r="P4" s="2" t="s">
        <v>357</v>
      </c>
      <c r="Q4" s="2" t="s">
        <v>348</v>
      </c>
      <c r="R4" s="2" t="s">
        <v>348</v>
      </c>
      <c r="S4" s="2" t="s">
        <v>348</v>
      </c>
      <c r="T4" s="26" t="s">
        <v>348</v>
      </c>
      <c r="U4" s="26" t="s">
        <v>358</v>
      </c>
      <c r="V4" s="26" t="s">
        <v>359</v>
      </c>
      <c r="W4" s="26" t="s">
        <v>360</v>
      </c>
      <c r="X4" s="26" t="s">
        <v>360</v>
      </c>
      <c r="Y4" s="26" t="s">
        <v>356</v>
      </c>
      <c r="Z4" s="26" t="s">
        <v>361</v>
      </c>
      <c r="AA4" s="26" t="s">
        <v>349</v>
      </c>
      <c r="AB4" s="26" t="s">
        <v>362</v>
      </c>
      <c r="AC4" s="27" t="s">
        <v>348</v>
      </c>
      <c r="AD4" s="27" t="s">
        <v>358</v>
      </c>
      <c r="AE4" s="27" t="s">
        <v>359</v>
      </c>
      <c r="AF4" s="27" t="s">
        <v>360</v>
      </c>
      <c r="AG4" s="27" t="s">
        <v>360</v>
      </c>
      <c r="AH4" s="27" t="s">
        <v>356</v>
      </c>
      <c r="AI4" s="27" t="s">
        <v>361</v>
      </c>
      <c r="AJ4" s="27" t="s">
        <v>349</v>
      </c>
      <c r="AK4" s="27"/>
      <c r="AL4" s="28" t="s">
        <v>348</v>
      </c>
      <c r="AM4" s="28" t="s">
        <v>358</v>
      </c>
      <c r="AN4" s="28" t="s">
        <v>359</v>
      </c>
      <c r="AO4" s="28" t="s">
        <v>360</v>
      </c>
      <c r="AP4" s="28" t="s">
        <v>360</v>
      </c>
      <c r="AQ4" s="28" t="s">
        <v>356</v>
      </c>
      <c r="AR4" s="28" t="s">
        <v>361</v>
      </c>
      <c r="AS4" s="28" t="s">
        <v>349</v>
      </c>
      <c r="AT4" s="28"/>
      <c r="AU4" s="29" t="s">
        <v>348</v>
      </c>
      <c r="AV4" s="29"/>
      <c r="AW4" s="29" t="s">
        <v>358</v>
      </c>
      <c r="AX4" s="29" t="s">
        <v>359</v>
      </c>
      <c r="AY4" s="29" t="s">
        <v>360</v>
      </c>
      <c r="AZ4" s="29" t="s">
        <v>360</v>
      </c>
      <c r="BA4" s="29" t="s">
        <v>356</v>
      </c>
      <c r="BB4" s="29" t="s">
        <v>361</v>
      </c>
      <c r="BC4" s="29"/>
      <c r="BD4" s="50" t="s">
        <v>362</v>
      </c>
      <c r="BE4" s="50"/>
      <c r="BF4" s="50" t="s">
        <v>362</v>
      </c>
      <c r="BG4" s="50" t="s">
        <v>349</v>
      </c>
      <c r="BH4" s="387"/>
      <c r="BI4" s="50" t="s">
        <v>362</v>
      </c>
      <c r="BJ4" s="50" t="s">
        <v>349</v>
      </c>
      <c r="BK4" s="387"/>
    </row>
    <row r="5" spans="1:63" ht="39.950000000000003" customHeight="1" x14ac:dyDescent="0.25">
      <c r="A5" s="58"/>
      <c r="B5" s="49" t="s">
        <v>363</v>
      </c>
      <c r="C5" s="388" t="s">
        <v>364</v>
      </c>
      <c r="D5" s="123">
        <v>44677</v>
      </c>
      <c r="E5" s="104" t="s">
        <v>365</v>
      </c>
      <c r="F5" s="124" t="s">
        <v>366</v>
      </c>
      <c r="G5" s="124" t="s">
        <v>367</v>
      </c>
      <c r="H5" s="54" t="s">
        <v>368</v>
      </c>
      <c r="I5" s="54" t="s">
        <v>369</v>
      </c>
      <c r="J5" s="54" t="s">
        <v>370</v>
      </c>
      <c r="K5" s="40">
        <v>1</v>
      </c>
      <c r="L5" s="40" t="s">
        <v>371</v>
      </c>
      <c r="M5" s="54" t="s">
        <v>372</v>
      </c>
      <c r="N5" s="54" t="s">
        <v>373</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363</v>
      </c>
      <c r="C6" s="389"/>
      <c r="D6" s="123">
        <v>44677</v>
      </c>
      <c r="E6" s="104" t="s">
        <v>365</v>
      </c>
      <c r="F6" s="124" t="s">
        <v>366</v>
      </c>
      <c r="G6" s="125" t="s">
        <v>374</v>
      </c>
      <c r="H6" s="54" t="s">
        <v>375</v>
      </c>
      <c r="I6" s="54" t="s">
        <v>376</v>
      </c>
      <c r="J6" s="54" t="s">
        <v>377</v>
      </c>
      <c r="K6" s="40">
        <v>1</v>
      </c>
      <c r="L6" s="40" t="s">
        <v>371</v>
      </c>
      <c r="M6" s="54" t="s">
        <v>372</v>
      </c>
      <c r="N6" s="54" t="s">
        <v>373</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363</v>
      </c>
      <c r="C7" s="389"/>
      <c r="D7" s="123">
        <v>44677</v>
      </c>
      <c r="E7" s="104" t="s">
        <v>365</v>
      </c>
      <c r="F7" s="124" t="s">
        <v>378</v>
      </c>
      <c r="G7" s="125" t="s">
        <v>379</v>
      </c>
      <c r="H7" s="54" t="s">
        <v>380</v>
      </c>
      <c r="I7" s="54" t="s">
        <v>381</v>
      </c>
      <c r="J7" s="54" t="s">
        <v>382</v>
      </c>
      <c r="K7" s="40">
        <v>1</v>
      </c>
      <c r="L7" s="40" t="s">
        <v>371</v>
      </c>
      <c r="M7" s="54" t="s">
        <v>372</v>
      </c>
      <c r="N7" s="54" t="s">
        <v>373</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363</v>
      </c>
      <c r="C8" s="389"/>
      <c r="D8" s="123">
        <v>44677</v>
      </c>
      <c r="E8" s="104" t="s">
        <v>365</v>
      </c>
      <c r="F8" s="125" t="s">
        <v>383</v>
      </c>
      <c r="G8" s="125" t="s">
        <v>384</v>
      </c>
      <c r="H8" s="126" t="s">
        <v>385</v>
      </c>
      <c r="I8" s="54" t="s">
        <v>386</v>
      </c>
      <c r="J8" s="126" t="s">
        <v>387</v>
      </c>
      <c r="K8" s="40">
        <v>2</v>
      </c>
      <c r="L8" s="127" t="s">
        <v>388</v>
      </c>
      <c r="M8" s="126" t="s">
        <v>372</v>
      </c>
      <c r="N8" s="126" t="s">
        <v>373</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363</v>
      </c>
      <c r="C9" s="389"/>
      <c r="D9" s="123">
        <v>44677</v>
      </c>
      <c r="E9" s="104" t="s">
        <v>365</v>
      </c>
      <c r="F9" s="125" t="s">
        <v>383</v>
      </c>
      <c r="G9" s="125" t="s">
        <v>389</v>
      </c>
      <c r="H9" s="126" t="s">
        <v>390</v>
      </c>
      <c r="I9" s="126" t="s">
        <v>391</v>
      </c>
      <c r="J9" s="54" t="s">
        <v>382</v>
      </c>
      <c r="K9" s="40">
        <v>1</v>
      </c>
      <c r="L9" s="40" t="s">
        <v>388</v>
      </c>
      <c r="M9" s="54" t="s">
        <v>372</v>
      </c>
      <c r="N9" s="54" t="s">
        <v>373</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363</v>
      </c>
      <c r="C10" s="389"/>
      <c r="D10" s="123">
        <v>44677</v>
      </c>
      <c r="E10" s="104" t="s">
        <v>365</v>
      </c>
      <c r="F10" s="125" t="s">
        <v>383</v>
      </c>
      <c r="G10" s="125" t="s">
        <v>392</v>
      </c>
      <c r="H10" s="126" t="s">
        <v>393</v>
      </c>
      <c r="I10" s="126" t="s">
        <v>394</v>
      </c>
      <c r="J10" s="126" t="s">
        <v>395</v>
      </c>
      <c r="K10" s="54">
        <v>3</v>
      </c>
      <c r="L10" s="126" t="s">
        <v>371</v>
      </c>
      <c r="M10" s="126" t="s">
        <v>372</v>
      </c>
      <c r="N10" s="126" t="s">
        <v>373</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363</v>
      </c>
      <c r="C11" s="389"/>
      <c r="D11" s="123">
        <v>44677</v>
      </c>
      <c r="E11" s="104" t="s">
        <v>365</v>
      </c>
      <c r="F11" s="391" t="s">
        <v>383</v>
      </c>
      <c r="G11" s="392" t="s">
        <v>396</v>
      </c>
      <c r="H11" s="54" t="s">
        <v>397</v>
      </c>
      <c r="I11" s="54" t="s">
        <v>398</v>
      </c>
      <c r="J11" s="54" t="s">
        <v>399</v>
      </c>
      <c r="K11" s="40">
        <v>2</v>
      </c>
      <c r="L11" s="40" t="s">
        <v>388</v>
      </c>
      <c r="M11" s="54" t="s">
        <v>372</v>
      </c>
      <c r="N11" s="54" t="s">
        <v>373</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363</v>
      </c>
      <c r="C12" s="389"/>
      <c r="D12" s="123">
        <v>44677</v>
      </c>
      <c r="E12" s="104" t="s">
        <v>365</v>
      </c>
      <c r="F12" s="391"/>
      <c r="G12" s="392"/>
      <c r="H12" s="126" t="s">
        <v>400</v>
      </c>
      <c r="I12" s="54" t="s">
        <v>401</v>
      </c>
      <c r="J12" s="54" t="s">
        <v>382</v>
      </c>
      <c r="K12" s="40">
        <v>1</v>
      </c>
      <c r="L12" s="40" t="s">
        <v>388</v>
      </c>
      <c r="M12" s="54" t="s">
        <v>372</v>
      </c>
      <c r="N12" s="54" t="s">
        <v>373</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363</v>
      </c>
      <c r="C13" s="389"/>
      <c r="D13" s="123">
        <v>44677</v>
      </c>
      <c r="E13" s="104" t="s">
        <v>365</v>
      </c>
      <c r="F13" s="393" t="s">
        <v>402</v>
      </c>
      <c r="G13" s="392" t="s">
        <v>403</v>
      </c>
      <c r="H13" s="54" t="s">
        <v>404</v>
      </c>
      <c r="I13" s="54" t="s">
        <v>405</v>
      </c>
      <c r="J13" s="54" t="s">
        <v>406</v>
      </c>
      <c r="K13" s="40">
        <v>2</v>
      </c>
      <c r="L13" s="40" t="s">
        <v>388</v>
      </c>
      <c r="M13" s="54" t="s">
        <v>372</v>
      </c>
      <c r="N13" s="54" t="s">
        <v>373</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363</v>
      </c>
      <c r="C14" s="389"/>
      <c r="D14" s="123">
        <v>44677</v>
      </c>
      <c r="E14" s="104" t="s">
        <v>365</v>
      </c>
      <c r="F14" s="393"/>
      <c r="G14" s="392"/>
      <c r="H14" s="54" t="s">
        <v>407</v>
      </c>
      <c r="I14" s="54" t="s">
        <v>408</v>
      </c>
      <c r="J14" s="54" t="s">
        <v>409</v>
      </c>
      <c r="K14" s="40">
        <v>1</v>
      </c>
      <c r="L14" s="40" t="s">
        <v>388</v>
      </c>
      <c r="M14" s="54" t="s">
        <v>372</v>
      </c>
      <c r="N14" s="54" t="s">
        <v>373</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363</v>
      </c>
      <c r="C15" s="389"/>
      <c r="D15" s="123">
        <v>44677</v>
      </c>
      <c r="E15" s="104" t="s">
        <v>365</v>
      </c>
      <c r="F15" s="392" t="s">
        <v>410</v>
      </c>
      <c r="G15" s="392" t="s">
        <v>411</v>
      </c>
      <c r="H15" s="54" t="s">
        <v>412</v>
      </c>
      <c r="I15" s="54" t="s">
        <v>413</v>
      </c>
      <c r="J15" s="54" t="s">
        <v>414</v>
      </c>
      <c r="K15" s="40">
        <v>3</v>
      </c>
      <c r="L15" s="40" t="s">
        <v>388</v>
      </c>
      <c r="M15" s="54" t="s">
        <v>372</v>
      </c>
      <c r="N15" s="54" t="s">
        <v>373</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363</v>
      </c>
      <c r="C16" s="390"/>
      <c r="D16" s="123">
        <v>44677</v>
      </c>
      <c r="E16" s="104" t="s">
        <v>365</v>
      </c>
      <c r="F16" s="392"/>
      <c r="G16" s="392"/>
      <c r="H16" s="54" t="s">
        <v>415</v>
      </c>
      <c r="I16" s="54" t="s">
        <v>416</v>
      </c>
      <c r="J16" s="54" t="s">
        <v>417</v>
      </c>
      <c r="K16" s="40">
        <v>1</v>
      </c>
      <c r="L16" s="40" t="s">
        <v>388</v>
      </c>
      <c r="M16" s="54" t="s">
        <v>372</v>
      </c>
      <c r="N16" s="54" t="s">
        <v>373</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32" priority="15" stopIfTrue="1" operator="containsText" text="EN TERMINO">
      <formula>NOT(ISERROR(SEARCH("EN TERMINO",Y5)))</formula>
    </cfRule>
    <cfRule type="containsText" priority="16" operator="containsText" text="AMARILLO">
      <formula>NOT(ISERROR(SEARCH("AMARILLO",Y5)))</formula>
    </cfRule>
    <cfRule type="containsText" dxfId="131" priority="17" stopIfTrue="1" operator="containsText" text="ALERTA">
      <formula>NOT(ISERROR(SEARCH("ALERTA",Y5)))</formula>
    </cfRule>
    <cfRule type="containsText" dxfId="130" priority="18" stopIfTrue="1" operator="containsText" text="OK">
      <formula>NOT(ISERROR(SEARCH("OK",Y5)))</formula>
    </cfRule>
  </conditionalFormatting>
  <conditionalFormatting sqref="AB5:AB6">
    <cfRule type="containsText" dxfId="129" priority="19" stopIfTrue="1" operator="containsText" text="CUMPLIDA">
      <formula>NOT(ISERROR(SEARCH("CUMPLIDA",AB5)))</formula>
    </cfRule>
    <cfRule type="containsText" dxfId="128" priority="20" stopIfTrue="1" operator="containsText" text="PENDIENTE">
      <formula>NOT(ISERROR(SEARCH("PENDIENTE",AB5)))</formula>
    </cfRule>
    <cfRule type="containsText" dxfId="127" priority="21" stopIfTrue="1" operator="containsText" text="INCUMPLIDA">
      <formula>NOT(ISERROR(SEARCH("INCUMPLIDA",AB5)))</formula>
    </cfRule>
  </conditionalFormatting>
  <conditionalFormatting sqref="AH5:AH6 AQ5:AQ6 BA5:BA6">
    <cfRule type="containsText" dxfId="126" priority="6" stopIfTrue="1" operator="containsText" text="EN TERMINO">
      <formula>NOT(ISERROR(SEARCH("EN TERMINO",AH5)))</formula>
    </cfRule>
    <cfRule type="containsText" priority="7" operator="containsText" text="AMARILLO">
      <formula>NOT(ISERROR(SEARCH("AMARILLO",AH5)))</formula>
    </cfRule>
    <cfRule type="containsText" dxfId="125" priority="8" stopIfTrue="1" operator="containsText" text="ALERTA">
      <formula>NOT(ISERROR(SEARCH("ALERTA",AH5)))</formula>
    </cfRule>
    <cfRule type="containsText" dxfId="124" priority="9" stopIfTrue="1" operator="containsText" text="OK">
      <formula>NOT(ISERROR(SEARCH("OK",AH5)))</formula>
    </cfRule>
  </conditionalFormatting>
  <conditionalFormatting sqref="AK5:AK6 AT5:AT6 BD5:BD6">
    <cfRule type="containsText" dxfId="123" priority="10" stopIfTrue="1" operator="containsText" text="CUMPLIDA">
      <formula>NOT(ISERROR(SEARCH("CUMPLIDA",AK5)))</formula>
    </cfRule>
    <cfRule type="containsText" dxfId="122" priority="11" stopIfTrue="1" operator="containsText" text="PENDIENTE">
      <formula>NOT(ISERROR(SEARCH("PENDIENTE",AK5)))</formula>
    </cfRule>
    <cfRule type="containsText" dxfId="121" priority="12" stopIfTrue="1" operator="containsText" text="INCUMPLIDA">
      <formula>NOT(ISERROR(SEARCH("INCUMPLIDA",AK5)))</formula>
    </cfRule>
  </conditionalFormatting>
  <conditionalFormatting sqref="AK5:AK6">
    <cfRule type="containsText" dxfId="120"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119" priority="3" operator="containsText" text="cerrada">
      <formula>NOT(ISERROR(SEARCH("cerrada",BF5)))</formula>
    </cfRule>
    <cfRule type="containsText" dxfId="118" priority="4" operator="containsText" text="cerrado">
      <formula>NOT(ISERROR(SEARCH("cerrado",BF5)))</formula>
    </cfRule>
    <cfRule type="containsText" dxfId="117"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78"/>
      <c r="B1" s="378"/>
      <c r="C1" s="378"/>
      <c r="D1" s="378"/>
      <c r="E1" s="378"/>
      <c r="F1" s="378"/>
      <c r="G1" s="378"/>
      <c r="H1" s="378"/>
      <c r="I1" s="377" t="s">
        <v>316</v>
      </c>
      <c r="J1" s="377"/>
      <c r="K1" s="377"/>
      <c r="L1" s="377"/>
      <c r="M1" s="377"/>
      <c r="N1" s="377"/>
      <c r="O1" s="377"/>
      <c r="P1" s="377"/>
      <c r="Q1" s="377"/>
      <c r="R1" s="377"/>
      <c r="S1" s="377"/>
      <c r="T1" s="46"/>
      <c r="U1" s="379" t="s">
        <v>317</v>
      </c>
      <c r="V1" s="379"/>
      <c r="W1" s="379"/>
      <c r="X1" s="379"/>
      <c r="Y1" s="379"/>
      <c r="Z1" s="379"/>
      <c r="AA1" s="379"/>
      <c r="AB1" s="379"/>
      <c r="AC1" s="379"/>
      <c r="AD1" s="380" t="s">
        <v>318</v>
      </c>
      <c r="AE1" s="380"/>
      <c r="AF1" s="380"/>
      <c r="AG1" s="380"/>
      <c r="AH1" s="380"/>
      <c r="AI1" s="380"/>
      <c r="AJ1" s="380"/>
      <c r="AK1" s="380"/>
      <c r="AL1" s="51"/>
      <c r="AM1" s="381" t="s">
        <v>319</v>
      </c>
      <c r="AN1" s="381"/>
      <c r="AO1" s="381"/>
      <c r="AP1" s="381"/>
      <c r="AQ1" s="381"/>
      <c r="AR1" s="381"/>
      <c r="AS1" s="381"/>
      <c r="AT1" s="381"/>
      <c r="AU1" s="52"/>
      <c r="AV1" s="373" t="s">
        <v>320</v>
      </c>
      <c r="AW1" s="373"/>
      <c r="AX1" s="373"/>
      <c r="AY1" s="373"/>
      <c r="AZ1" s="373"/>
      <c r="BA1" s="373"/>
      <c r="BB1" s="373"/>
      <c r="BC1" s="373"/>
      <c r="BD1" s="53"/>
      <c r="BE1" s="375" t="s">
        <v>74</v>
      </c>
      <c r="BF1" s="375"/>
      <c r="BG1" s="375"/>
      <c r="BH1" s="375"/>
      <c r="BI1" s="375"/>
    </row>
    <row r="2" spans="1:61" ht="39.950000000000003" customHeight="1" x14ac:dyDescent="0.25">
      <c r="A2" s="376" t="s">
        <v>321</v>
      </c>
      <c r="B2" s="376" t="s">
        <v>8</v>
      </c>
      <c r="C2" s="376" t="s">
        <v>10</v>
      </c>
      <c r="D2" s="376" t="s">
        <v>322</v>
      </c>
      <c r="E2" s="376" t="s">
        <v>323</v>
      </c>
      <c r="F2" s="376" t="s">
        <v>324</v>
      </c>
      <c r="G2" s="376" t="s">
        <v>12</v>
      </c>
      <c r="H2" s="376" t="s">
        <v>14</v>
      </c>
      <c r="I2" s="374" t="s">
        <v>75</v>
      </c>
      <c r="J2" s="377" t="s">
        <v>325</v>
      </c>
      <c r="K2" s="377"/>
      <c r="L2" s="377"/>
      <c r="M2" s="374" t="s">
        <v>326</v>
      </c>
      <c r="N2" s="374" t="s">
        <v>327</v>
      </c>
      <c r="O2" s="374" t="s">
        <v>328</v>
      </c>
      <c r="P2" s="374" t="s">
        <v>27</v>
      </c>
      <c r="Q2" s="374" t="s">
        <v>329</v>
      </c>
      <c r="R2" s="374" t="s">
        <v>330</v>
      </c>
      <c r="S2" s="374" t="s">
        <v>331</v>
      </c>
      <c r="T2" s="44"/>
      <c r="U2" s="383" t="s">
        <v>332</v>
      </c>
      <c r="V2" s="383" t="s">
        <v>333</v>
      </c>
      <c r="W2" s="383" t="s">
        <v>93</v>
      </c>
      <c r="X2" s="383" t="s">
        <v>94</v>
      </c>
      <c r="Y2" s="383" t="s">
        <v>334</v>
      </c>
      <c r="Z2" s="383" t="s">
        <v>96</v>
      </c>
      <c r="AA2" s="383" t="s">
        <v>97</v>
      </c>
      <c r="AB2" s="383" t="s">
        <v>98</v>
      </c>
      <c r="AC2" s="45"/>
      <c r="AD2" s="382" t="s">
        <v>100</v>
      </c>
      <c r="AE2" s="382" t="s">
        <v>101</v>
      </c>
      <c r="AF2" s="382" t="s">
        <v>102</v>
      </c>
      <c r="AG2" s="382" t="s">
        <v>103</v>
      </c>
      <c r="AH2" s="382" t="s">
        <v>336</v>
      </c>
      <c r="AI2" s="382" t="s">
        <v>105</v>
      </c>
      <c r="AJ2" s="382" t="s">
        <v>106</v>
      </c>
      <c r="AK2" s="382" t="s">
        <v>107</v>
      </c>
      <c r="AL2" s="43"/>
      <c r="AM2" s="384" t="s">
        <v>109</v>
      </c>
      <c r="AN2" s="384" t="s">
        <v>337</v>
      </c>
      <c r="AO2" s="384" t="s">
        <v>111</v>
      </c>
      <c r="AP2" s="384" t="s">
        <v>112</v>
      </c>
      <c r="AQ2" s="384" t="s">
        <v>338</v>
      </c>
      <c r="AR2" s="384" t="s">
        <v>114</v>
      </c>
      <c r="AS2" s="384" t="s">
        <v>115</v>
      </c>
      <c r="AT2" s="384" t="s">
        <v>339</v>
      </c>
      <c r="AU2" s="48"/>
      <c r="AV2" s="386" t="s">
        <v>109</v>
      </c>
      <c r="AW2" s="47"/>
      <c r="AX2" s="386" t="s">
        <v>337</v>
      </c>
      <c r="AY2" s="386" t="s">
        <v>111</v>
      </c>
      <c r="AZ2" s="386" t="s">
        <v>112</v>
      </c>
      <c r="BA2" s="386" t="s">
        <v>113</v>
      </c>
      <c r="BB2" s="386" t="s">
        <v>114</v>
      </c>
      <c r="BC2" s="386" t="s">
        <v>115</v>
      </c>
      <c r="BD2" s="386" t="s">
        <v>340</v>
      </c>
      <c r="BE2" s="385" t="s">
        <v>49</v>
      </c>
      <c r="BF2" s="385" t="s">
        <v>341</v>
      </c>
      <c r="BG2" s="385" t="s">
        <v>342</v>
      </c>
      <c r="BH2" s="385" t="s">
        <v>343</v>
      </c>
      <c r="BI2" s="387" t="s">
        <v>344</v>
      </c>
    </row>
    <row r="3" spans="1:61" ht="39.950000000000003" customHeight="1" x14ac:dyDescent="0.25">
      <c r="A3" s="376"/>
      <c r="B3" s="376"/>
      <c r="C3" s="376"/>
      <c r="D3" s="376"/>
      <c r="E3" s="376"/>
      <c r="F3" s="376"/>
      <c r="G3" s="376"/>
      <c r="H3" s="376"/>
      <c r="I3" s="374"/>
      <c r="J3" s="34" t="s">
        <v>345</v>
      </c>
      <c r="K3" s="44" t="s">
        <v>21</v>
      </c>
      <c r="L3" s="44" t="s">
        <v>23</v>
      </c>
      <c r="M3" s="374"/>
      <c r="N3" s="374"/>
      <c r="O3" s="374"/>
      <c r="P3" s="374"/>
      <c r="Q3" s="374"/>
      <c r="R3" s="374"/>
      <c r="S3" s="374"/>
      <c r="T3" s="44" t="s">
        <v>346</v>
      </c>
      <c r="U3" s="383"/>
      <c r="V3" s="383"/>
      <c r="W3" s="383"/>
      <c r="X3" s="383"/>
      <c r="Y3" s="383"/>
      <c r="Z3" s="383"/>
      <c r="AA3" s="383"/>
      <c r="AB3" s="383"/>
      <c r="AC3" s="45" t="s">
        <v>49</v>
      </c>
      <c r="AD3" s="382"/>
      <c r="AE3" s="382"/>
      <c r="AF3" s="382"/>
      <c r="AG3" s="382"/>
      <c r="AH3" s="382"/>
      <c r="AI3" s="382"/>
      <c r="AJ3" s="382"/>
      <c r="AK3" s="382"/>
      <c r="AL3" s="43" t="s">
        <v>49</v>
      </c>
      <c r="AM3" s="384"/>
      <c r="AN3" s="384"/>
      <c r="AO3" s="384"/>
      <c r="AP3" s="384"/>
      <c r="AQ3" s="384"/>
      <c r="AR3" s="384"/>
      <c r="AS3" s="384"/>
      <c r="AT3" s="384"/>
      <c r="AU3" s="48" t="s">
        <v>49</v>
      </c>
      <c r="AV3" s="386"/>
      <c r="AW3" s="47" t="s">
        <v>347</v>
      </c>
      <c r="AX3" s="386"/>
      <c r="AY3" s="386"/>
      <c r="AZ3" s="386"/>
      <c r="BA3" s="386"/>
      <c r="BB3" s="386"/>
      <c r="BC3" s="386"/>
      <c r="BD3" s="386"/>
      <c r="BE3" s="385"/>
      <c r="BF3" s="385"/>
      <c r="BG3" s="385"/>
      <c r="BH3" s="385"/>
      <c r="BI3" s="387"/>
    </row>
    <row r="4" spans="1:61" ht="39.950000000000003" customHeight="1" x14ac:dyDescent="0.25">
      <c r="A4" s="1" t="s">
        <v>348</v>
      </c>
      <c r="B4" s="1" t="s">
        <v>349</v>
      </c>
      <c r="C4" s="1" t="s">
        <v>350</v>
      </c>
      <c r="D4" s="1" t="s">
        <v>348</v>
      </c>
      <c r="E4" s="1" t="s">
        <v>351</v>
      </c>
      <c r="F4" s="1" t="s">
        <v>349</v>
      </c>
      <c r="G4" s="1"/>
      <c r="H4" s="1" t="s">
        <v>352</v>
      </c>
      <c r="I4" s="2" t="s">
        <v>353</v>
      </c>
      <c r="J4" s="35" t="s">
        <v>354</v>
      </c>
      <c r="K4" s="2"/>
      <c r="L4" s="2" t="s">
        <v>355</v>
      </c>
      <c r="M4" s="2" t="s">
        <v>349</v>
      </c>
      <c r="N4" s="2" t="s">
        <v>349</v>
      </c>
      <c r="O4" s="2" t="s">
        <v>356</v>
      </c>
      <c r="P4" s="2" t="s">
        <v>349</v>
      </c>
      <c r="Q4" s="2" t="s">
        <v>357</v>
      </c>
      <c r="R4" s="2" t="s">
        <v>348</v>
      </c>
      <c r="S4" s="2" t="s">
        <v>348</v>
      </c>
      <c r="T4" s="2" t="s">
        <v>348</v>
      </c>
      <c r="U4" s="26" t="s">
        <v>348</v>
      </c>
      <c r="V4" s="26" t="s">
        <v>358</v>
      </c>
      <c r="W4" s="26" t="s">
        <v>359</v>
      </c>
      <c r="X4" s="26" t="s">
        <v>360</v>
      </c>
      <c r="Y4" s="26" t="s">
        <v>360</v>
      </c>
      <c r="Z4" s="26" t="s">
        <v>356</v>
      </c>
      <c r="AA4" s="26" t="s">
        <v>361</v>
      </c>
      <c r="AB4" s="26" t="s">
        <v>349</v>
      </c>
      <c r="AC4" s="26" t="s">
        <v>362</v>
      </c>
      <c r="AD4" s="27" t="s">
        <v>348</v>
      </c>
      <c r="AE4" s="27"/>
      <c r="AF4" s="27" t="s">
        <v>418</v>
      </c>
      <c r="AG4" s="27" t="s">
        <v>360</v>
      </c>
      <c r="AH4" s="27" t="s">
        <v>360</v>
      </c>
      <c r="AI4" s="27" t="s">
        <v>356</v>
      </c>
      <c r="AJ4" s="27" t="s">
        <v>361</v>
      </c>
      <c r="AK4" s="27" t="s">
        <v>349</v>
      </c>
      <c r="AL4" s="27"/>
      <c r="AM4" s="28" t="s">
        <v>348</v>
      </c>
      <c r="AN4" s="28" t="s">
        <v>358</v>
      </c>
      <c r="AO4" s="28" t="s">
        <v>359</v>
      </c>
      <c r="AP4" s="28" t="s">
        <v>360</v>
      </c>
      <c r="AQ4" s="28" t="s">
        <v>360</v>
      </c>
      <c r="AR4" s="28" t="s">
        <v>356</v>
      </c>
      <c r="AS4" s="28" t="s">
        <v>361</v>
      </c>
      <c r="AT4" s="28" t="s">
        <v>349</v>
      </c>
      <c r="AU4" s="28"/>
      <c r="AV4" s="29" t="s">
        <v>348</v>
      </c>
      <c r="AW4" s="29"/>
      <c r="AX4" s="29" t="s">
        <v>358</v>
      </c>
      <c r="AY4" s="29" t="s">
        <v>359</v>
      </c>
      <c r="AZ4" s="29" t="s">
        <v>360</v>
      </c>
      <c r="BA4" s="29" t="s">
        <v>360</v>
      </c>
      <c r="BB4" s="29" t="s">
        <v>356</v>
      </c>
      <c r="BC4" s="29" t="s">
        <v>361</v>
      </c>
      <c r="BD4" s="29"/>
      <c r="BE4" s="50" t="s">
        <v>362</v>
      </c>
      <c r="BF4" s="50"/>
      <c r="BG4" s="50" t="s">
        <v>362</v>
      </c>
      <c r="BH4" s="50" t="s">
        <v>349</v>
      </c>
      <c r="BI4" s="387"/>
    </row>
    <row r="5" spans="1:61" ht="159.75" customHeight="1" x14ac:dyDescent="0.25">
      <c r="A5" s="58"/>
      <c r="B5" s="49" t="s">
        <v>363</v>
      </c>
      <c r="C5" s="404" t="s">
        <v>419</v>
      </c>
      <c r="D5" s="405">
        <v>44670</v>
      </c>
      <c r="E5" s="406" t="s">
        <v>420</v>
      </c>
      <c r="F5" s="102" t="s">
        <v>421</v>
      </c>
      <c r="G5" s="408">
        <v>142</v>
      </c>
      <c r="H5" s="395" t="s">
        <v>422</v>
      </c>
      <c r="I5" s="407" t="s">
        <v>423</v>
      </c>
      <c r="J5" s="130" t="s">
        <v>424</v>
      </c>
      <c r="K5" s="130" t="s">
        <v>425</v>
      </c>
      <c r="L5" s="112">
        <v>1</v>
      </c>
      <c r="M5" s="112" t="s">
        <v>371</v>
      </c>
      <c r="N5" s="112" t="s">
        <v>426</v>
      </c>
      <c r="O5" s="130" t="s">
        <v>427</v>
      </c>
      <c r="P5" s="31">
        <v>1</v>
      </c>
      <c r="Q5" s="5"/>
      <c r="R5" s="131">
        <v>44685</v>
      </c>
      <c r="S5" s="139">
        <v>44685</v>
      </c>
      <c r="T5" s="107"/>
      <c r="U5" s="108"/>
      <c r="V5" s="109"/>
      <c r="W5" s="40"/>
      <c r="X5" s="100"/>
      <c r="Y5" s="110"/>
      <c r="Z5" s="40"/>
      <c r="AA5" s="111"/>
      <c r="AB5" s="42"/>
      <c r="AC5" s="112"/>
      <c r="AD5" s="113">
        <v>44742</v>
      </c>
      <c r="AE5" s="114" t="s">
        <v>428</v>
      </c>
      <c r="AF5" s="40">
        <v>1</v>
      </c>
      <c r="AG5" s="100">
        <f>IF(AF5="","",IF(OR($L5=0,$L5="",AD5=""),"",AF5/$L5))</f>
        <v>1</v>
      </c>
      <c r="AH5" s="117">
        <f>(IF(OR($P5="",AG5=""),"",IF(OR($P5=0,AG5=0),0,IF((AG5*100%)/$P5&gt;100%,100%,(AG5*100%)/$P5))))</f>
        <v>1</v>
      </c>
      <c r="AI5" s="101" t="str">
        <f t="shared" ref="AI5" si="0">IF(AF5="","",IF(AH5&lt;100%, IF(AH5&lt;50%, "ALERTA","EN TERMINO"), IF(AH5=100%, "OK", "EN TERMINO")))</f>
        <v>OK</v>
      </c>
      <c r="AJ5" s="32" t="s">
        <v>429</v>
      </c>
      <c r="AK5" s="54" t="s">
        <v>430</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363</v>
      </c>
      <c r="C6" s="404"/>
      <c r="D6" s="405"/>
      <c r="E6" s="406"/>
      <c r="F6" s="102" t="s">
        <v>421</v>
      </c>
      <c r="G6" s="409"/>
      <c r="H6" s="395"/>
      <c r="I6" s="407"/>
      <c r="J6" s="130" t="s">
        <v>431</v>
      </c>
      <c r="K6" s="130" t="s">
        <v>432</v>
      </c>
      <c r="L6" s="112">
        <v>1</v>
      </c>
      <c r="M6" s="112" t="s">
        <v>371</v>
      </c>
      <c r="N6" s="112" t="s">
        <v>426</v>
      </c>
      <c r="O6" s="130" t="s">
        <v>427</v>
      </c>
      <c r="P6" s="31">
        <v>1</v>
      </c>
      <c r="Q6" s="5"/>
      <c r="R6" s="131">
        <v>44687</v>
      </c>
      <c r="S6" s="140">
        <v>44742</v>
      </c>
      <c r="T6" s="107"/>
      <c r="U6" s="41"/>
      <c r="V6" s="116"/>
      <c r="W6" s="37"/>
      <c r="X6" s="100"/>
      <c r="Y6" s="110"/>
      <c r="Z6" s="40"/>
      <c r="AA6" s="102"/>
      <c r="AB6" s="42"/>
      <c r="AC6" s="112"/>
      <c r="AD6" s="113">
        <v>44742</v>
      </c>
      <c r="AE6" s="111" t="s">
        <v>433</v>
      </c>
      <c r="AF6" s="40">
        <v>1</v>
      </c>
      <c r="AG6" s="100">
        <f>IF(AF6="","",IF(OR($L6=0,$L6="",AD6=""),"",AF6/$L6))</f>
        <v>1</v>
      </c>
      <c r="AH6" s="117">
        <f>(IF(OR($P6="",AG6=""),"",IF(OR($P6=0,AG6=0),0,IF((AG6*100%)/$P6&gt;100%,100%,(AG6*100%)/$P6))))</f>
        <v>1</v>
      </c>
      <c r="AI6" s="101" t="str">
        <f t="shared" ref="AI6" si="3">IF(AF6="","",IF(AH6&lt;100%, IF(AH6&lt;50%, "ALERTA","EN TERMINO"), IF(AH6=100%, "OK", "EN TERMINO")))</f>
        <v>OK</v>
      </c>
      <c r="AJ6" s="33" t="s">
        <v>434</v>
      </c>
      <c r="AK6" s="54" t="s">
        <v>430</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94"/>
      <c r="D9" s="59"/>
      <c r="F9" s="55"/>
      <c r="G9" s="55"/>
      <c r="H9" s="69"/>
      <c r="I9" s="69"/>
      <c r="J9" s="70"/>
      <c r="K9" s="71"/>
      <c r="M9" s="12"/>
      <c r="N9" s="12"/>
      <c r="O9" s="12"/>
      <c r="P9" s="65"/>
      <c r="R9" s="72"/>
      <c r="S9" s="73"/>
      <c r="T9" s="67"/>
    </row>
    <row r="10" spans="1:61" ht="39.950000000000003" customHeight="1" x14ac:dyDescent="0.25">
      <c r="A10" s="59"/>
      <c r="B10" s="12"/>
      <c r="C10" s="394"/>
      <c r="D10" s="59"/>
      <c r="E10" s="401"/>
      <c r="F10" s="55"/>
      <c r="G10" s="55"/>
      <c r="H10" s="403"/>
      <c r="I10" s="403"/>
      <c r="J10" s="70"/>
      <c r="K10" s="71"/>
      <c r="M10" s="12"/>
      <c r="N10" s="12"/>
      <c r="O10" s="12"/>
      <c r="P10" s="65"/>
      <c r="R10" s="72"/>
      <c r="S10" s="73"/>
      <c r="T10" s="67"/>
    </row>
    <row r="11" spans="1:61" ht="39.950000000000003" customHeight="1" x14ac:dyDescent="0.25">
      <c r="A11" s="59"/>
      <c r="B11" s="12"/>
      <c r="C11" s="394"/>
      <c r="D11" s="59"/>
      <c r="E11" s="401"/>
      <c r="F11" s="55"/>
      <c r="G11" s="55"/>
      <c r="H11" s="403"/>
      <c r="I11" s="403"/>
      <c r="J11" s="70"/>
      <c r="K11" s="71"/>
      <c r="M11" s="12"/>
      <c r="N11" s="12"/>
      <c r="O11" s="12"/>
      <c r="P11" s="65"/>
      <c r="R11" s="72"/>
      <c r="S11" s="73"/>
      <c r="T11" s="67"/>
    </row>
    <row r="12" spans="1:61" ht="39.950000000000003" customHeight="1" x14ac:dyDescent="0.25">
      <c r="A12" s="59"/>
      <c r="B12" s="12"/>
      <c r="C12" s="394"/>
      <c r="D12" s="59"/>
      <c r="E12" s="401"/>
      <c r="F12" s="55"/>
      <c r="G12" s="55"/>
      <c r="H12" s="403"/>
      <c r="I12" s="403"/>
      <c r="J12" s="70"/>
      <c r="K12" s="71"/>
      <c r="M12" s="12"/>
      <c r="N12" s="12"/>
      <c r="O12" s="12"/>
      <c r="P12" s="65"/>
      <c r="R12" s="72"/>
      <c r="S12" s="73"/>
      <c r="T12" s="67"/>
    </row>
    <row r="13" spans="1:61" ht="39.950000000000003" customHeight="1" x14ac:dyDescent="0.25">
      <c r="A13" s="59"/>
      <c r="B13" s="12"/>
      <c r="C13" s="394"/>
      <c r="D13" s="59"/>
      <c r="E13" s="401"/>
      <c r="F13" s="55"/>
      <c r="G13" s="55"/>
      <c r="H13" s="403"/>
      <c r="I13" s="403"/>
      <c r="J13" s="70"/>
      <c r="K13" s="71"/>
      <c r="M13" s="12"/>
      <c r="N13" s="12"/>
      <c r="O13" s="12"/>
      <c r="P13" s="65"/>
      <c r="R13" s="72"/>
      <c r="S13" s="73"/>
      <c r="T13" s="67"/>
    </row>
    <row r="14" spans="1:61" ht="39.950000000000003" customHeight="1" x14ac:dyDescent="0.25">
      <c r="A14" s="59"/>
      <c r="B14" s="12"/>
      <c r="C14" s="394"/>
      <c r="D14" s="59"/>
      <c r="E14" s="401"/>
      <c r="F14" s="55"/>
      <c r="G14" s="55"/>
      <c r="H14" s="403"/>
      <c r="I14" s="403"/>
      <c r="J14" s="70"/>
      <c r="K14" s="71"/>
      <c r="M14" s="12"/>
      <c r="N14" s="12"/>
      <c r="O14" s="12"/>
      <c r="P14" s="65"/>
      <c r="R14" s="72"/>
      <c r="S14" s="73"/>
      <c r="T14" s="67"/>
    </row>
    <row r="15" spans="1:61" ht="39.950000000000003" customHeight="1" x14ac:dyDescent="0.25">
      <c r="A15" s="59"/>
      <c r="B15" s="12"/>
      <c r="C15" s="394"/>
      <c r="D15" s="59"/>
      <c r="E15" s="401"/>
      <c r="F15" s="55"/>
      <c r="G15" s="55"/>
      <c r="H15" s="403"/>
      <c r="I15" s="403"/>
      <c r="J15" s="70"/>
      <c r="K15" s="71"/>
      <c r="M15" s="12"/>
      <c r="N15" s="12"/>
      <c r="O15" s="12"/>
      <c r="P15" s="65"/>
      <c r="R15" s="72"/>
      <c r="S15" s="73"/>
      <c r="T15" s="67"/>
    </row>
    <row r="16" spans="1:61" ht="39.950000000000003" customHeight="1" x14ac:dyDescent="0.25">
      <c r="A16" s="59"/>
      <c r="B16" s="12"/>
      <c r="C16" s="394"/>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94"/>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94"/>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94"/>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94"/>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94"/>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94"/>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94"/>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94"/>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94"/>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94"/>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94"/>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94"/>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94"/>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94"/>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94"/>
      <c r="D31" s="59"/>
      <c r="F31" s="80"/>
      <c r="G31" s="80"/>
      <c r="H31" s="69"/>
      <c r="I31" s="69"/>
      <c r="J31" s="69"/>
      <c r="K31" s="81"/>
      <c r="L31" s="81"/>
      <c r="M31" s="12"/>
      <c r="N31" s="12"/>
      <c r="O31" s="69"/>
      <c r="P31" s="65"/>
      <c r="Q31" s="69"/>
      <c r="R31" s="76"/>
      <c r="S31" s="76"/>
      <c r="T31" s="402"/>
      <c r="U31" s="82"/>
      <c r="W31" s="83"/>
      <c r="X31" s="15"/>
      <c r="Y31" s="20"/>
      <c r="Z31" s="14"/>
      <c r="AA31" s="38"/>
      <c r="AB31" s="11"/>
      <c r="AC31" s="22"/>
      <c r="BG31" s="14"/>
    </row>
    <row r="32" spans="1:59" ht="39.950000000000003" customHeight="1" x14ac:dyDescent="0.25">
      <c r="A32" s="59"/>
      <c r="B32" s="12"/>
      <c r="C32" s="394"/>
      <c r="D32" s="59"/>
      <c r="F32" s="80"/>
      <c r="G32" s="80"/>
      <c r="H32" s="69"/>
      <c r="I32" s="81"/>
      <c r="J32" s="69"/>
      <c r="K32" s="81"/>
      <c r="L32" s="81"/>
      <c r="M32" s="12"/>
      <c r="N32" s="12"/>
      <c r="O32" s="81"/>
      <c r="P32" s="65"/>
      <c r="Q32" s="81"/>
      <c r="R32" s="73"/>
      <c r="S32" s="73"/>
      <c r="T32" s="402"/>
      <c r="U32" s="82"/>
      <c r="W32" s="83"/>
      <c r="X32" s="15"/>
      <c r="Y32" s="20"/>
      <c r="Z32" s="14"/>
      <c r="AA32" s="38"/>
      <c r="AB32" s="11"/>
      <c r="AC32" s="22"/>
      <c r="BG32" s="14"/>
    </row>
    <row r="33" spans="1:61" ht="39.950000000000003" customHeight="1" x14ac:dyDescent="0.25">
      <c r="A33" s="59"/>
      <c r="B33" s="12"/>
      <c r="C33" s="394"/>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94"/>
      <c r="D34" s="59"/>
      <c r="F34" s="80"/>
      <c r="G34" s="80"/>
      <c r="H34" s="69"/>
      <c r="I34" s="403"/>
      <c r="J34" s="403"/>
      <c r="K34" s="403"/>
      <c r="L34" s="403"/>
      <c r="M34" s="12"/>
      <c r="N34" s="12"/>
      <c r="O34" s="81"/>
      <c r="P34" s="65"/>
      <c r="Q34" s="403"/>
      <c r="R34" s="402"/>
      <c r="S34" s="402"/>
      <c r="T34" s="73"/>
      <c r="U34" s="82"/>
      <c r="W34" s="83"/>
      <c r="X34" s="15"/>
      <c r="Y34" s="20"/>
      <c r="Z34" s="14"/>
      <c r="AA34" s="39"/>
      <c r="AB34" s="11"/>
      <c r="AC34" s="22"/>
      <c r="BG34" s="14"/>
    </row>
    <row r="35" spans="1:61" ht="39.950000000000003" customHeight="1" x14ac:dyDescent="0.25">
      <c r="A35" s="59"/>
      <c r="B35" s="12"/>
      <c r="C35" s="394"/>
      <c r="D35" s="59"/>
      <c r="F35" s="80"/>
      <c r="G35" s="80"/>
      <c r="H35" s="69"/>
      <c r="I35" s="403"/>
      <c r="J35" s="403"/>
      <c r="K35" s="403"/>
      <c r="L35" s="403"/>
      <c r="M35" s="12"/>
      <c r="N35" s="12"/>
      <c r="O35" s="81"/>
      <c r="P35" s="65"/>
      <c r="Q35" s="403"/>
      <c r="R35" s="402"/>
      <c r="S35" s="402"/>
      <c r="T35" s="73"/>
      <c r="U35" s="82"/>
      <c r="W35" s="83"/>
      <c r="X35" s="15"/>
      <c r="Y35" s="20"/>
      <c r="Z35" s="14"/>
      <c r="AA35" s="39"/>
      <c r="AB35" s="11"/>
      <c r="AC35" s="22"/>
      <c r="BG35" s="14"/>
    </row>
    <row r="36" spans="1:61" ht="39.950000000000003" customHeight="1" x14ac:dyDescent="0.25">
      <c r="A36" s="59"/>
      <c r="B36" s="12"/>
      <c r="C36" s="394"/>
      <c r="D36" s="59"/>
      <c r="F36" s="80"/>
      <c r="G36" s="80"/>
      <c r="H36" s="69"/>
      <c r="I36" s="403"/>
      <c r="J36" s="403"/>
      <c r="K36" s="403"/>
      <c r="L36" s="403"/>
      <c r="M36" s="12"/>
      <c r="N36" s="12"/>
      <c r="O36" s="81"/>
      <c r="P36" s="65"/>
      <c r="Q36" s="403"/>
      <c r="R36" s="402"/>
      <c r="S36" s="402"/>
      <c r="T36" s="402"/>
      <c r="U36" s="82"/>
      <c r="W36" s="83"/>
      <c r="X36" s="15"/>
      <c r="Y36" s="20"/>
      <c r="Z36" s="14"/>
      <c r="AA36" s="39"/>
      <c r="AB36" s="11"/>
      <c r="AC36" s="22"/>
      <c r="BG36" s="14"/>
    </row>
    <row r="37" spans="1:61" ht="39.950000000000003" customHeight="1" x14ac:dyDescent="0.25">
      <c r="A37" s="59"/>
      <c r="B37" s="12"/>
      <c r="C37" s="394"/>
      <c r="D37" s="59"/>
      <c r="F37" s="80"/>
      <c r="G37" s="80"/>
      <c r="H37" s="69"/>
      <c r="I37" s="403"/>
      <c r="J37" s="403"/>
      <c r="K37" s="403"/>
      <c r="L37" s="403"/>
      <c r="M37" s="12"/>
      <c r="N37" s="12"/>
      <c r="O37" s="81"/>
      <c r="P37" s="65"/>
      <c r="Q37" s="403"/>
      <c r="R37" s="402"/>
      <c r="S37" s="402"/>
      <c r="T37" s="402"/>
      <c r="U37" s="82"/>
      <c r="W37" s="83"/>
      <c r="X37" s="15"/>
      <c r="Y37" s="20"/>
      <c r="Z37" s="14"/>
      <c r="AA37" s="39"/>
      <c r="AB37" s="11"/>
      <c r="AC37" s="22"/>
      <c r="BG37" s="14"/>
    </row>
    <row r="38" spans="1:61" ht="39.950000000000003" customHeight="1" x14ac:dyDescent="0.25">
      <c r="A38" s="59"/>
      <c r="B38" s="12"/>
      <c r="C38" s="394"/>
      <c r="D38" s="59"/>
      <c r="F38" s="80"/>
      <c r="G38" s="80"/>
      <c r="H38" s="69"/>
      <c r="I38" s="403"/>
      <c r="J38" s="403"/>
      <c r="K38" s="403"/>
      <c r="L38" s="81"/>
      <c r="M38" s="12"/>
      <c r="N38" s="12"/>
      <c r="O38" s="81"/>
      <c r="P38" s="65"/>
      <c r="Q38" s="403"/>
      <c r="R38" s="402"/>
      <c r="S38" s="402"/>
      <c r="T38" s="402"/>
      <c r="U38" s="82"/>
      <c r="W38" s="83"/>
      <c r="X38" s="15"/>
      <c r="Y38" s="20"/>
      <c r="Z38" s="14"/>
      <c r="AA38" s="39"/>
      <c r="AB38" s="11"/>
      <c r="AC38" s="22"/>
      <c r="BG38" s="14"/>
    </row>
    <row r="39" spans="1:61" ht="39.950000000000003" customHeight="1" x14ac:dyDescent="0.25">
      <c r="A39" s="59"/>
      <c r="B39" s="12"/>
      <c r="C39" s="394"/>
      <c r="D39" s="59"/>
      <c r="F39" s="80"/>
      <c r="G39" s="80"/>
      <c r="H39" s="69"/>
      <c r="I39" s="403"/>
      <c r="J39" s="403"/>
      <c r="K39" s="403"/>
      <c r="L39" s="81"/>
      <c r="M39" s="12"/>
      <c r="N39" s="12"/>
      <c r="O39" s="81"/>
      <c r="P39" s="65"/>
      <c r="Q39" s="403"/>
      <c r="R39" s="402"/>
      <c r="S39" s="402"/>
      <c r="T39" s="402"/>
      <c r="U39" s="82"/>
      <c r="W39" s="83"/>
      <c r="X39" s="15"/>
      <c r="Y39" s="20"/>
      <c r="Z39" s="14"/>
      <c r="AA39" s="39"/>
      <c r="AB39" s="11"/>
      <c r="AC39" s="22"/>
      <c r="BG39" s="14"/>
    </row>
    <row r="40" spans="1:61" ht="39.950000000000003" customHeight="1" x14ac:dyDescent="0.25">
      <c r="A40" s="59"/>
      <c r="B40" s="12"/>
      <c r="C40" s="394"/>
      <c r="D40" s="59"/>
      <c r="F40" s="80"/>
      <c r="G40" s="80"/>
      <c r="H40" s="69"/>
      <c r="I40" s="403"/>
      <c r="J40" s="403"/>
      <c r="K40" s="403"/>
      <c r="L40" s="81"/>
      <c r="M40" s="12"/>
      <c r="N40" s="12"/>
      <c r="O40" s="81"/>
      <c r="P40" s="65"/>
      <c r="Q40" s="403"/>
      <c r="R40" s="402"/>
      <c r="S40" s="402"/>
      <c r="T40" s="402"/>
      <c r="U40" s="82"/>
      <c r="W40" s="83"/>
      <c r="X40" s="15"/>
      <c r="Y40" s="20"/>
      <c r="Z40" s="14"/>
      <c r="AA40" s="39"/>
      <c r="AB40" s="11"/>
      <c r="AC40" s="22"/>
      <c r="BG40" s="14"/>
    </row>
    <row r="41" spans="1:61" ht="39.950000000000003" customHeight="1" x14ac:dyDescent="0.25">
      <c r="A41" s="59"/>
      <c r="B41" s="12"/>
      <c r="C41" s="394"/>
      <c r="D41" s="59"/>
      <c r="F41" s="80"/>
      <c r="G41" s="80"/>
      <c r="H41" s="69"/>
      <c r="I41" s="403"/>
      <c r="J41" s="403"/>
      <c r="K41" s="403"/>
      <c r="L41" s="81"/>
      <c r="M41" s="12"/>
      <c r="N41" s="12"/>
      <c r="O41" s="81"/>
      <c r="P41" s="65"/>
      <c r="Q41" s="403"/>
      <c r="R41" s="402"/>
      <c r="S41" s="402"/>
      <c r="T41" s="402"/>
      <c r="U41" s="82"/>
      <c r="W41" s="83"/>
      <c r="X41" s="15"/>
      <c r="Y41" s="20"/>
      <c r="Z41" s="14"/>
      <c r="AA41" s="39"/>
      <c r="AB41" s="11"/>
      <c r="AC41" s="22"/>
      <c r="BG41" s="14"/>
    </row>
    <row r="42" spans="1:61" ht="39.950000000000003" customHeight="1" x14ac:dyDescent="0.25">
      <c r="A42" s="59"/>
      <c r="B42" s="12"/>
      <c r="C42" s="394"/>
      <c r="D42" s="59"/>
      <c r="F42" s="80"/>
      <c r="G42" s="80"/>
      <c r="H42" s="69"/>
      <c r="I42" s="403"/>
      <c r="J42" s="403"/>
      <c r="K42" s="403"/>
      <c r="L42" s="81"/>
      <c r="M42" s="12"/>
      <c r="N42" s="12"/>
      <c r="O42" s="81"/>
      <c r="P42" s="65"/>
      <c r="Q42" s="403"/>
      <c r="R42" s="402"/>
      <c r="S42" s="402"/>
      <c r="T42" s="402"/>
      <c r="U42" s="82"/>
      <c r="W42" s="83"/>
      <c r="X42" s="15"/>
      <c r="Y42" s="20"/>
      <c r="Z42" s="14"/>
      <c r="AA42" s="39"/>
      <c r="AB42" s="11"/>
      <c r="AC42" s="22"/>
      <c r="BG42" s="14"/>
    </row>
    <row r="43" spans="1:61" ht="39.950000000000003" customHeight="1" x14ac:dyDescent="0.25">
      <c r="A43" s="59"/>
      <c r="B43" s="12"/>
      <c r="C43" s="394"/>
      <c r="D43" s="59"/>
      <c r="F43" s="80"/>
      <c r="G43" s="80"/>
      <c r="H43" s="69"/>
      <c r="I43" s="403"/>
      <c r="J43" s="403"/>
      <c r="K43" s="403"/>
      <c r="L43" s="81"/>
      <c r="M43" s="12"/>
      <c r="N43" s="12"/>
      <c r="O43" s="81"/>
      <c r="P43" s="65"/>
      <c r="Q43" s="403"/>
      <c r="R43" s="402"/>
      <c r="S43" s="402"/>
      <c r="T43" s="402"/>
      <c r="U43" s="82"/>
      <c r="W43" s="83"/>
      <c r="X43" s="15"/>
      <c r="Y43" s="20"/>
      <c r="Z43" s="14"/>
      <c r="AA43" s="39"/>
      <c r="AB43" s="11"/>
      <c r="AC43" s="22"/>
      <c r="BG43" s="14"/>
    </row>
    <row r="44" spans="1:61" ht="39.950000000000003" customHeight="1" x14ac:dyDescent="0.25">
      <c r="A44" s="59"/>
      <c r="B44" s="12"/>
      <c r="C44" s="394"/>
      <c r="D44" s="59"/>
      <c r="F44" s="80"/>
      <c r="G44" s="80"/>
      <c r="H44" s="69"/>
      <c r="I44" s="403"/>
      <c r="J44" s="403"/>
      <c r="K44" s="403"/>
      <c r="L44" s="81"/>
      <c r="M44" s="12"/>
      <c r="N44" s="12"/>
      <c r="O44" s="81"/>
      <c r="P44" s="65"/>
      <c r="Q44" s="403"/>
      <c r="R44" s="402"/>
      <c r="S44" s="402"/>
      <c r="T44" s="402"/>
      <c r="U44" s="82"/>
      <c r="W44" s="83"/>
      <c r="X44" s="15"/>
      <c r="Y44" s="20"/>
      <c r="Z44" s="14"/>
      <c r="AA44" s="39"/>
      <c r="AB44" s="11"/>
      <c r="AC44" s="22"/>
      <c r="BG44" s="14"/>
    </row>
    <row r="45" spans="1:61" ht="39.950000000000003" customHeight="1" x14ac:dyDescent="0.25">
      <c r="A45" s="59"/>
      <c r="B45" s="12"/>
      <c r="C45" s="394"/>
      <c r="D45" s="59"/>
      <c r="F45" s="80"/>
      <c r="G45" s="80"/>
      <c r="H45" s="69"/>
      <c r="I45" s="403"/>
      <c r="J45" s="403"/>
      <c r="K45" s="403"/>
      <c r="L45" s="81"/>
      <c r="M45" s="12"/>
      <c r="N45" s="12"/>
      <c r="O45" s="81"/>
      <c r="P45" s="65"/>
      <c r="Q45" s="403"/>
      <c r="R45" s="402"/>
      <c r="S45" s="402"/>
      <c r="T45" s="402"/>
      <c r="U45" s="82"/>
      <c r="W45" s="83"/>
      <c r="X45" s="15"/>
      <c r="Y45" s="20"/>
      <c r="Z45" s="14"/>
      <c r="AA45" s="39"/>
      <c r="AB45" s="11"/>
      <c r="AC45" s="22"/>
      <c r="BG45" s="14"/>
    </row>
    <row r="46" spans="1:61" ht="39.950000000000003" customHeight="1" x14ac:dyDescent="0.25">
      <c r="A46" s="59"/>
      <c r="B46" s="12"/>
      <c r="C46" s="394"/>
      <c r="D46" s="59"/>
      <c r="F46" s="80"/>
      <c r="G46" s="80"/>
      <c r="H46" s="69"/>
      <c r="I46" s="403"/>
      <c r="J46" s="403"/>
      <c r="K46" s="403"/>
      <c r="L46" s="81"/>
      <c r="M46" s="12"/>
      <c r="N46" s="12"/>
      <c r="O46" s="81"/>
      <c r="P46" s="65"/>
      <c r="Q46" s="403"/>
      <c r="R46" s="402"/>
      <c r="S46" s="402"/>
      <c r="T46" s="402"/>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99"/>
      <c r="D49" s="57"/>
      <c r="E49" s="398"/>
      <c r="F49" s="80"/>
      <c r="G49" s="80"/>
      <c r="H49" s="399"/>
      <c r="I49" s="400"/>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99"/>
      <c r="D50" s="57"/>
      <c r="E50" s="398"/>
      <c r="F50" s="80"/>
      <c r="G50" s="80"/>
      <c r="H50" s="399"/>
      <c r="I50" s="400"/>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99"/>
      <c r="D51" s="57"/>
      <c r="E51" s="398"/>
      <c r="F51" s="80"/>
      <c r="G51" s="80"/>
      <c r="H51" s="399"/>
      <c r="I51" s="400"/>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99"/>
      <c r="D52" s="57"/>
      <c r="E52" s="398"/>
      <c r="F52" s="80"/>
      <c r="G52" s="80"/>
      <c r="H52" s="394"/>
      <c r="I52" s="400"/>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99"/>
      <c r="D53" s="57"/>
      <c r="E53" s="398"/>
      <c r="F53" s="80"/>
      <c r="G53" s="80"/>
      <c r="H53" s="394"/>
      <c r="I53" s="400"/>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99"/>
      <c r="D54" s="57"/>
      <c r="E54" s="398"/>
      <c r="F54" s="80"/>
      <c r="G54" s="80"/>
      <c r="H54" s="394"/>
      <c r="I54" s="400"/>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99"/>
      <c r="D55" s="57"/>
      <c r="E55" s="398"/>
      <c r="F55" s="80"/>
      <c r="G55" s="80"/>
      <c r="H55" s="399"/>
      <c r="I55" s="400"/>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99"/>
      <c r="D56" s="57"/>
      <c r="E56" s="398"/>
      <c r="F56" s="80"/>
      <c r="G56" s="80"/>
      <c r="H56" s="399"/>
      <c r="I56" s="400"/>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99"/>
      <c r="D57" s="57"/>
      <c r="E57" s="398"/>
      <c r="F57" s="80"/>
      <c r="G57" s="80"/>
      <c r="H57" s="399"/>
      <c r="I57" s="400"/>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99"/>
      <c r="D58" s="57"/>
      <c r="E58" s="398"/>
      <c r="F58" s="80"/>
      <c r="G58" s="80"/>
      <c r="H58" s="399"/>
      <c r="I58" s="400"/>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99"/>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99"/>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99"/>
      <c r="D61" s="59"/>
      <c r="E61" s="398"/>
      <c r="F61" s="80"/>
      <c r="G61" s="80"/>
      <c r="H61" s="398"/>
      <c r="I61" s="400"/>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99"/>
      <c r="D62" s="59"/>
      <c r="E62" s="398"/>
      <c r="F62" s="80"/>
      <c r="G62" s="80"/>
      <c r="H62" s="398"/>
      <c r="I62" s="400"/>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99"/>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99"/>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99"/>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99"/>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99"/>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99"/>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99"/>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99"/>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94"/>
      <c r="D72" s="61"/>
      <c r="E72" s="12"/>
      <c r="F72" s="12"/>
      <c r="G72" s="12"/>
      <c r="H72" s="12"/>
      <c r="I72" s="12"/>
      <c r="K72" s="12"/>
      <c r="L72" s="12"/>
      <c r="N72" s="12"/>
      <c r="O72" s="12"/>
      <c r="P72" s="12"/>
      <c r="Q72" s="12"/>
      <c r="R72" s="56"/>
      <c r="S72" s="56"/>
      <c r="T72" s="9"/>
    </row>
    <row r="73" spans="1:16361" ht="39.950000000000003" customHeight="1" x14ac:dyDescent="0.25">
      <c r="A73" s="61"/>
      <c r="B73" s="12"/>
      <c r="C73" s="394"/>
      <c r="D73" s="61"/>
      <c r="E73" s="12"/>
      <c r="F73" s="12"/>
      <c r="G73" s="12"/>
      <c r="H73" s="12"/>
      <c r="I73" s="12"/>
      <c r="K73" s="12"/>
      <c r="N73" s="12"/>
      <c r="O73" s="12"/>
      <c r="P73" s="12"/>
      <c r="Q73" s="12"/>
      <c r="R73" s="56"/>
      <c r="S73" s="56"/>
      <c r="T73" s="9"/>
    </row>
    <row r="74" spans="1:16361" ht="39.950000000000003" customHeight="1" x14ac:dyDescent="0.25">
      <c r="A74" s="61"/>
      <c r="B74" s="12"/>
      <c r="C74" s="394"/>
      <c r="D74" s="61"/>
      <c r="E74" s="12"/>
      <c r="F74" s="12"/>
      <c r="G74" s="12"/>
      <c r="H74" s="12"/>
      <c r="I74" s="12"/>
      <c r="J74" s="94"/>
      <c r="K74" s="12"/>
      <c r="N74" s="12"/>
      <c r="O74" s="12"/>
      <c r="P74" s="12"/>
      <c r="Q74" s="12"/>
      <c r="R74" s="56"/>
      <c r="S74" s="56"/>
      <c r="T74" s="9"/>
    </row>
    <row r="75" spans="1:16361" ht="39.950000000000003" customHeight="1" x14ac:dyDescent="0.25">
      <c r="A75" s="61"/>
      <c r="B75" s="12"/>
      <c r="C75" s="394"/>
      <c r="D75" s="61"/>
      <c r="E75" s="12"/>
      <c r="F75" s="12"/>
      <c r="G75" s="12"/>
      <c r="H75" s="12"/>
      <c r="I75" s="12"/>
      <c r="J75" s="94"/>
      <c r="K75" s="12"/>
      <c r="N75" s="12"/>
      <c r="O75" s="12"/>
      <c r="P75" s="12"/>
      <c r="Q75" s="12"/>
      <c r="R75" s="56"/>
      <c r="S75" s="56"/>
      <c r="T75" s="9"/>
    </row>
    <row r="76" spans="1:16361" ht="39.950000000000003" customHeight="1" x14ac:dyDescent="0.25">
      <c r="A76" s="61"/>
      <c r="B76" s="12"/>
      <c r="C76" s="394"/>
      <c r="D76" s="61"/>
      <c r="E76" s="12"/>
      <c r="F76" s="12"/>
      <c r="G76" s="12"/>
      <c r="H76" s="12"/>
      <c r="I76" s="12"/>
      <c r="J76" s="94"/>
      <c r="K76" s="12"/>
      <c r="N76" s="12"/>
      <c r="O76" s="12"/>
      <c r="P76" s="12"/>
      <c r="Q76" s="12"/>
      <c r="R76" s="56"/>
      <c r="S76" s="56"/>
      <c r="T76" s="9"/>
    </row>
    <row r="77" spans="1:16361" ht="39.950000000000003" customHeight="1" x14ac:dyDescent="0.25">
      <c r="A77" s="61"/>
      <c r="B77" s="12"/>
      <c r="C77" s="394"/>
      <c r="D77" s="61"/>
      <c r="E77" s="12"/>
      <c r="F77" s="12"/>
      <c r="G77" s="12"/>
      <c r="H77" s="12"/>
      <c r="I77" s="12"/>
      <c r="J77" s="94"/>
      <c r="K77" s="12"/>
      <c r="N77" s="12"/>
      <c r="O77" s="12"/>
      <c r="P77" s="12"/>
      <c r="Q77" s="12"/>
      <c r="R77" s="56"/>
      <c r="S77" s="56"/>
      <c r="T77" s="9"/>
    </row>
    <row r="78" spans="1:16361" ht="39.950000000000003" customHeight="1" x14ac:dyDescent="0.25">
      <c r="A78" s="61"/>
      <c r="B78" s="12"/>
      <c r="C78" s="394"/>
      <c r="D78" s="61"/>
      <c r="E78" s="12"/>
      <c r="F78" s="12"/>
      <c r="G78" s="12"/>
      <c r="H78" s="12"/>
      <c r="I78" s="12"/>
      <c r="J78" s="94"/>
      <c r="K78" s="12"/>
      <c r="N78" s="12"/>
      <c r="O78" s="12"/>
      <c r="P78" s="12"/>
      <c r="Q78" s="12"/>
      <c r="R78" s="56"/>
      <c r="S78" s="56"/>
      <c r="T78" s="9"/>
    </row>
    <row r="79" spans="1:16361" ht="39.950000000000003" customHeight="1" x14ac:dyDescent="0.25">
      <c r="A79" s="61"/>
      <c r="B79" s="12"/>
      <c r="C79" s="394"/>
      <c r="D79" s="61"/>
      <c r="E79" s="12"/>
      <c r="F79" s="12"/>
      <c r="G79" s="12"/>
      <c r="H79" s="12"/>
      <c r="I79" s="12"/>
      <c r="J79" s="94"/>
      <c r="N79" s="12"/>
      <c r="O79" s="12"/>
      <c r="P79" s="12"/>
      <c r="Q79" s="12"/>
      <c r="R79" s="56"/>
      <c r="S79" s="56"/>
      <c r="T79" s="9"/>
    </row>
    <row r="80" spans="1:16361" ht="39.950000000000003" customHeight="1" x14ac:dyDescent="0.25">
      <c r="A80" s="61"/>
      <c r="B80" s="12"/>
      <c r="C80" s="394"/>
      <c r="D80" s="61"/>
      <c r="E80" s="12"/>
      <c r="F80" s="12"/>
      <c r="G80" s="12"/>
      <c r="H80" s="12"/>
      <c r="I80" s="12"/>
      <c r="J80" s="94"/>
      <c r="N80" s="12"/>
      <c r="O80" s="12"/>
      <c r="P80" s="12"/>
      <c r="Q80" s="12"/>
      <c r="R80" s="56"/>
      <c r="S80" s="56"/>
      <c r="T80" s="9"/>
    </row>
    <row r="81" spans="1:20" ht="39.950000000000003" customHeight="1" x14ac:dyDescent="0.25">
      <c r="A81" s="61"/>
      <c r="B81" s="12"/>
      <c r="C81" s="394"/>
      <c r="D81" s="61"/>
      <c r="E81" s="12"/>
      <c r="F81" s="12"/>
      <c r="G81" s="12"/>
      <c r="H81" s="12"/>
      <c r="I81" s="12"/>
      <c r="J81" s="94"/>
      <c r="N81" s="12"/>
      <c r="O81" s="12"/>
      <c r="P81" s="12"/>
      <c r="Q81" s="12"/>
      <c r="R81" s="56"/>
      <c r="S81" s="56"/>
      <c r="T81" s="9"/>
    </row>
    <row r="82" spans="1:20" ht="39.950000000000003" customHeight="1" x14ac:dyDescent="0.25">
      <c r="A82" s="61"/>
      <c r="B82" s="12"/>
      <c r="C82" s="394"/>
      <c r="D82" s="61"/>
      <c r="E82" s="12"/>
      <c r="F82" s="12"/>
      <c r="G82" s="12"/>
      <c r="H82" s="12"/>
      <c r="I82" s="12"/>
      <c r="J82" s="94"/>
      <c r="N82" s="12"/>
      <c r="O82" s="12"/>
      <c r="P82" s="12"/>
      <c r="Q82" s="12"/>
      <c r="R82" s="56"/>
      <c r="S82" s="56"/>
      <c r="T82" s="9"/>
    </row>
    <row r="83" spans="1:20" ht="39.950000000000003" customHeight="1" x14ac:dyDescent="0.25">
      <c r="A83" s="61"/>
      <c r="B83" s="12"/>
      <c r="C83" s="394"/>
      <c r="D83" s="61"/>
      <c r="E83" s="12"/>
      <c r="F83" s="12"/>
      <c r="G83" s="12"/>
      <c r="H83" s="12"/>
      <c r="I83" s="12"/>
      <c r="J83" s="94"/>
      <c r="N83" s="12"/>
      <c r="O83" s="12"/>
      <c r="P83" s="12"/>
      <c r="Q83" s="12"/>
      <c r="R83" s="56"/>
      <c r="S83" s="56"/>
      <c r="T83" s="9"/>
    </row>
    <row r="84" spans="1:20" ht="39.950000000000003" customHeight="1" x14ac:dyDescent="0.25">
      <c r="A84" s="60"/>
      <c r="B84" s="12"/>
      <c r="C84" s="394"/>
      <c r="D84" s="59"/>
      <c r="E84" s="12"/>
      <c r="F84" s="80"/>
      <c r="G84" s="80"/>
      <c r="H84" s="12"/>
      <c r="I84" s="55"/>
      <c r="J84" s="64"/>
      <c r="M84" s="12"/>
      <c r="N84" s="12"/>
      <c r="P84" s="65"/>
      <c r="R84" s="19"/>
      <c r="S84" s="19"/>
      <c r="T84" s="95"/>
    </row>
    <row r="85" spans="1:20" ht="39.950000000000003" customHeight="1" x14ac:dyDescent="0.25">
      <c r="A85" s="60"/>
      <c r="B85" s="12"/>
      <c r="C85" s="394"/>
      <c r="D85" s="59"/>
      <c r="F85" s="80"/>
      <c r="G85" s="80"/>
      <c r="H85" s="96"/>
      <c r="I85" s="55"/>
      <c r="J85" s="97"/>
      <c r="N85" s="12"/>
      <c r="P85" s="65"/>
      <c r="R85" s="19"/>
      <c r="S85" s="19"/>
      <c r="T85" s="95"/>
    </row>
    <row r="86" spans="1:20" ht="39.950000000000003" customHeight="1" x14ac:dyDescent="0.25">
      <c r="A86" s="61"/>
      <c r="B86" s="12"/>
      <c r="C86" s="394"/>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94"/>
      <c r="D87" s="61"/>
      <c r="E87" s="398"/>
      <c r="F87" s="12"/>
      <c r="G87" s="12"/>
      <c r="H87" s="12"/>
      <c r="I87" s="398"/>
      <c r="J87" s="396"/>
      <c r="K87" s="12"/>
      <c r="L87" s="12"/>
      <c r="M87" s="12"/>
      <c r="N87" s="12"/>
      <c r="O87" s="12"/>
      <c r="P87" s="90"/>
      <c r="Q87" s="12"/>
      <c r="R87" s="56"/>
      <c r="S87" s="56"/>
      <c r="T87" s="19"/>
    </row>
    <row r="88" spans="1:20" ht="39.950000000000003" customHeight="1" x14ac:dyDescent="0.25">
      <c r="A88" s="61"/>
      <c r="B88" s="12"/>
      <c r="C88" s="394"/>
      <c r="D88" s="61"/>
      <c r="E88" s="398"/>
      <c r="F88" s="12"/>
      <c r="G88" s="12"/>
      <c r="H88" s="12"/>
      <c r="I88" s="398"/>
      <c r="J88" s="396"/>
      <c r="K88" s="12"/>
      <c r="L88" s="12"/>
      <c r="M88" s="12"/>
      <c r="N88" s="12"/>
      <c r="O88" s="12"/>
      <c r="P88" s="90"/>
      <c r="Q88" s="12"/>
      <c r="R88" s="56"/>
      <c r="S88" s="56"/>
      <c r="T88" s="19"/>
    </row>
    <row r="89" spans="1:20" ht="39.950000000000003" customHeight="1" x14ac:dyDescent="0.25">
      <c r="A89" s="61"/>
      <c r="B89" s="12"/>
      <c r="C89" s="394"/>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94"/>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94"/>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94"/>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94"/>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94"/>
      <c r="D94" s="61"/>
      <c r="E94" s="12"/>
      <c r="F94" s="12"/>
      <c r="G94" s="12"/>
      <c r="H94" s="12"/>
      <c r="I94" s="12"/>
      <c r="K94" s="12"/>
      <c r="L94" s="12"/>
      <c r="M94" s="12"/>
      <c r="N94" s="12"/>
      <c r="O94" s="12"/>
      <c r="P94" s="90"/>
      <c r="Q94" s="12"/>
      <c r="R94" s="56"/>
      <c r="S94" s="56"/>
      <c r="T94" s="9"/>
    </row>
    <row r="95" spans="1:20" ht="39.950000000000003" customHeight="1" x14ac:dyDescent="0.25">
      <c r="A95" s="397"/>
      <c r="B95" s="398"/>
      <c r="C95" s="394"/>
      <c r="D95" s="61"/>
      <c r="E95" s="398"/>
      <c r="F95" s="12"/>
      <c r="G95" s="12"/>
      <c r="H95" s="398"/>
      <c r="I95" s="398"/>
      <c r="K95" s="12"/>
      <c r="L95" s="12"/>
      <c r="M95" s="12"/>
      <c r="N95" s="12"/>
      <c r="O95" s="12"/>
      <c r="P95" s="90"/>
      <c r="Q95" s="12"/>
      <c r="R95" s="56"/>
      <c r="S95" s="56"/>
      <c r="T95" s="9"/>
    </row>
    <row r="96" spans="1:20" ht="39.950000000000003" customHeight="1" x14ac:dyDescent="0.25">
      <c r="A96" s="397"/>
      <c r="B96" s="398"/>
      <c r="C96" s="394"/>
      <c r="D96" s="61"/>
      <c r="E96" s="398"/>
      <c r="F96" s="12"/>
      <c r="G96" s="12"/>
      <c r="H96" s="398"/>
      <c r="I96" s="398"/>
      <c r="K96" s="12"/>
      <c r="L96" s="12"/>
      <c r="M96" s="12"/>
      <c r="N96" s="12"/>
      <c r="O96" s="12"/>
      <c r="P96" s="90"/>
      <c r="Q96" s="12"/>
      <c r="R96" s="56"/>
      <c r="S96" s="56"/>
      <c r="T96" s="9"/>
    </row>
    <row r="97" spans="1:59" ht="39.950000000000003" customHeight="1" x14ac:dyDescent="0.25">
      <c r="A97" s="60"/>
      <c r="B97" s="12"/>
      <c r="C97" s="394"/>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94"/>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116" priority="111" stopIfTrue="1" operator="containsText" text="EN TERMINO">
      <formula>NOT(ISERROR(SEARCH("EN TERMINO",Z5)))</formula>
    </cfRule>
    <cfRule type="containsText" priority="112" operator="containsText" text="AMARILLO">
      <formula>NOT(ISERROR(SEARCH("AMARILLO",Z5)))</formula>
    </cfRule>
    <cfRule type="containsText" dxfId="115" priority="113" stopIfTrue="1" operator="containsText" text="ALERTA">
      <formula>NOT(ISERROR(SEARCH("ALERTA",Z5)))</formula>
    </cfRule>
    <cfRule type="containsText" dxfId="114" priority="114" stopIfTrue="1" operator="containsText" text="OK">
      <formula>NOT(ISERROR(SEARCH("OK",Z5)))</formula>
    </cfRule>
  </conditionalFormatting>
  <conditionalFormatting sqref="Z16:Z46">
    <cfRule type="containsText" dxfId="113" priority="29" stopIfTrue="1" operator="containsText" text="EN TERMINO">
      <formula>NOT(ISERROR(SEARCH("EN TERMINO",Z16)))</formula>
    </cfRule>
    <cfRule type="containsText" priority="30" operator="containsText" text="AMARILLO">
      <formula>NOT(ISERROR(SEARCH("AMARILLO",Z16)))</formula>
    </cfRule>
    <cfRule type="containsText" dxfId="112" priority="31" stopIfTrue="1" operator="containsText" text="ALERTA">
      <formula>NOT(ISERROR(SEARCH("ALERTA",Z16)))</formula>
    </cfRule>
    <cfRule type="containsText" dxfId="111" priority="32" stopIfTrue="1" operator="containsText" text="OK">
      <formula>NOT(ISERROR(SEARCH("OK",Z16)))</formula>
    </cfRule>
  </conditionalFormatting>
  <conditionalFormatting sqref="Z97:Z98">
    <cfRule type="containsText" dxfId="110" priority="62" stopIfTrue="1" operator="containsText" text="EN TERMINO">
      <formula>NOT(ISERROR(SEARCH("EN TERMINO",Z97)))</formula>
    </cfRule>
    <cfRule type="containsText" priority="63" operator="containsText" text="AMARILLO">
      <formula>NOT(ISERROR(SEARCH("AMARILLO",Z97)))</formula>
    </cfRule>
    <cfRule type="containsText" dxfId="109" priority="64" stopIfTrue="1" operator="containsText" text="ALERTA">
      <formula>NOT(ISERROR(SEARCH("ALERTA",Z97)))</formula>
    </cfRule>
    <cfRule type="containsText" dxfId="108" priority="65" stopIfTrue="1" operator="containsText" text="OK">
      <formula>NOT(ISERROR(SEARCH("OK",Z97)))</formula>
    </cfRule>
  </conditionalFormatting>
  <conditionalFormatting sqref="AC5:AC6">
    <cfRule type="containsText" dxfId="107" priority="115" stopIfTrue="1" operator="containsText" text="CUMPLIDA">
      <formula>NOT(ISERROR(SEARCH("CUMPLIDA",AC5)))</formula>
    </cfRule>
    <cfRule type="containsText" dxfId="106" priority="116" stopIfTrue="1" operator="containsText" text="PENDIENTE">
      <formula>NOT(ISERROR(SEARCH("PENDIENTE",AC5)))</formula>
    </cfRule>
    <cfRule type="containsText" dxfId="105" priority="117" stopIfTrue="1" operator="containsText" text="INCUMPLIDA">
      <formula>NOT(ISERROR(SEARCH("INCUMPLIDA",AC5)))</formula>
    </cfRule>
  </conditionalFormatting>
  <conditionalFormatting sqref="AC16:AC46">
    <cfRule type="containsText" dxfId="104" priority="33" operator="containsText" text="PENDIENTE">
      <formula>NOT(ISERROR(SEARCH("PENDIENTE",AC16)))</formula>
    </cfRule>
    <cfRule type="containsText" dxfId="103" priority="34" stopIfTrue="1" operator="containsText" text="PENDIENTE">
      <formula>NOT(ISERROR(SEARCH("PENDIENTE",AC16)))</formula>
    </cfRule>
    <cfRule type="containsText" dxfId="102" priority="35" stopIfTrue="1" operator="containsText" text="INCUMPLIDA">
      <formula>NOT(ISERROR(SEARCH("INCUMPLIDA",AC16)))</formula>
    </cfRule>
    <cfRule type="containsText" dxfId="101" priority="36" stopIfTrue="1" operator="containsText" text="CUMPLIDA">
      <formula>NOT(ISERROR(SEARCH("CUMPLIDA",AC16)))</formula>
    </cfRule>
  </conditionalFormatting>
  <conditionalFormatting sqref="AC97:AC98">
    <cfRule type="containsText" dxfId="100" priority="48" operator="containsText" text="PENDIENTE">
      <formula>NOT(ISERROR(SEARCH("PENDIENTE",AC97)))</formula>
    </cfRule>
    <cfRule type="containsText" dxfId="99" priority="49" stopIfTrue="1" operator="containsText" text="PENDIENTE">
      <formula>NOT(ISERROR(SEARCH("PENDIENTE",AC97)))</formula>
    </cfRule>
    <cfRule type="containsText" dxfId="98" priority="50" stopIfTrue="1" operator="containsText" text="INCUMPLIDA">
      <formula>NOT(ISERROR(SEARCH("INCUMPLIDA",AC97)))</formula>
    </cfRule>
    <cfRule type="containsText" dxfId="97" priority="51" stopIfTrue="1" operator="containsText" text="CUMPLIDA">
      <formula>NOT(ISERROR(SEARCH("CUMPLIDA",AC97)))</formula>
    </cfRule>
  </conditionalFormatting>
  <conditionalFormatting sqref="AD97">
    <cfRule type="containsText" dxfId="96" priority="59" operator="containsText" text="cerrada">
      <formula>NOT(ISERROR(SEARCH("cerrada",AD97)))</formula>
    </cfRule>
    <cfRule type="containsText" dxfId="95" priority="60" operator="containsText" text="cerrado">
      <formula>NOT(ISERROR(SEARCH("cerrado",AD97)))</formula>
    </cfRule>
    <cfRule type="containsText" dxfId="94" priority="61" operator="containsText" text="Abierto">
      <formula>NOT(ISERROR(SEARCH("Abierto",AD97)))</formula>
    </cfRule>
  </conditionalFormatting>
  <conditionalFormatting sqref="AI5:AI6">
    <cfRule type="containsText" dxfId="93" priority="5" stopIfTrue="1" operator="containsText" text="EN TERMINO">
      <formula>NOT(ISERROR(SEARCH("EN TERMINO",AI5)))</formula>
    </cfRule>
    <cfRule type="containsText" priority="6" operator="containsText" text="AMARILLO">
      <formula>NOT(ISERROR(SEARCH("AMARILLO",AI5)))</formula>
    </cfRule>
    <cfRule type="containsText" dxfId="92" priority="7" stopIfTrue="1" operator="containsText" text="ALERTA">
      <formula>NOT(ISERROR(SEARCH("ALERTA",AI5)))</formula>
    </cfRule>
    <cfRule type="containsText" dxfId="91" priority="8" stopIfTrue="1" operator="containsText" text="OK">
      <formula>NOT(ISERROR(SEARCH("OK",AI5)))</formula>
    </cfRule>
  </conditionalFormatting>
  <conditionalFormatting sqref="AL5:AL6">
    <cfRule type="containsText" dxfId="90" priority="1" operator="containsText" text="ATENCIÓN">
      <formula>NOT(ISERROR(SEARCH("ATENCIÓN",AL5)))</formula>
    </cfRule>
    <cfRule type="containsText" dxfId="89" priority="2" stopIfTrue="1" operator="containsText" text="PENDIENTE">
      <formula>NOT(ISERROR(SEARCH("PENDIENTE",AL5)))</formula>
    </cfRule>
    <cfRule type="containsText" dxfId="88" priority="3" stopIfTrue="1" operator="containsText" text="INCUMPLIDA">
      <formula>NOT(ISERROR(SEARCH("INCUMPLIDA",AL5)))</formula>
    </cfRule>
    <cfRule type="containsText" dxfId="87" priority="4" stopIfTrue="1" operator="containsText" text="CUMPLIDA">
      <formula>NOT(ISERROR(SEARCH("CUMPLIDA",AL5)))</formula>
    </cfRule>
  </conditionalFormatting>
  <conditionalFormatting sqref="AR5:AR6">
    <cfRule type="containsText" dxfId="86" priority="22" stopIfTrue="1" operator="containsText" text="EN TERMINO">
      <formula>NOT(ISERROR(SEARCH("EN TERMINO",AR5)))</formula>
    </cfRule>
    <cfRule type="containsText" priority="23" operator="containsText" text="AMARILLO">
      <formula>NOT(ISERROR(SEARCH("AMARILLO",AR5)))</formula>
    </cfRule>
    <cfRule type="containsText" dxfId="85" priority="24" stopIfTrue="1" operator="containsText" text="ALERTA">
      <formula>NOT(ISERROR(SEARCH("ALERTA",AR5)))</formula>
    </cfRule>
    <cfRule type="containsText" dxfId="84"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83" priority="26" stopIfTrue="1" operator="containsText" text="CUMPLIDA">
      <formula>NOT(ISERROR(SEARCH("CUMPLIDA",AU5)))</formula>
    </cfRule>
    <cfRule type="containsText" dxfId="82" priority="27" stopIfTrue="1" operator="containsText" text="PENDIENTE">
      <formula>NOT(ISERROR(SEARCH("PENDIENTE",AU5)))</formula>
    </cfRule>
    <cfRule type="containsText" dxfId="81" priority="28" stopIfTrue="1" operator="containsText" text="INCUMPLIDA">
      <formula>NOT(ISERROR(SEARCH("INCUMPLIDA",AU5)))</formula>
    </cfRule>
  </conditionalFormatting>
  <conditionalFormatting sqref="AV5 BG5:BG6">
    <cfRule type="containsText" dxfId="80" priority="19" operator="containsText" text="cerrada">
      <formula>NOT(ISERROR(SEARCH("cerrada",AV5)))</formula>
    </cfRule>
    <cfRule type="containsText" dxfId="79" priority="20" operator="containsText" text="cerrado">
      <formula>NOT(ISERROR(SEARCH("cerrado",AV5)))</formula>
    </cfRule>
    <cfRule type="containsText" dxfId="78"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77" priority="9" stopIfTrue="1" operator="containsText" text="EN TERMINO">
      <formula>NOT(ISERROR(SEARCH("EN TERMINO",BB5)))</formula>
    </cfRule>
    <cfRule type="containsText" priority="10" operator="containsText" text="AMARILLO">
      <formula>NOT(ISERROR(SEARCH("AMARILLO",BB5)))</formula>
    </cfRule>
    <cfRule type="containsText" dxfId="76" priority="11" stopIfTrue="1" operator="containsText" text="ALERTA">
      <formula>NOT(ISERROR(SEARCH("ALERTA",BB5)))</formula>
    </cfRule>
    <cfRule type="containsText" dxfId="75"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74" priority="14" stopIfTrue="1" operator="containsText" text="PENDIENTE">
      <formula>NOT(ISERROR(SEARCH("PENDIENTE",BE5)))</formula>
    </cfRule>
    <cfRule type="containsText" dxfId="73" priority="15" stopIfTrue="1" operator="containsText" text="INCUMPLIDA">
      <formula>NOT(ISERROR(SEARCH("INCUMPLIDA",BE5)))</formula>
    </cfRule>
    <cfRule type="containsText" dxfId="72" priority="16" stopIfTrue="1" operator="containsText" text="CUMPLIDA">
      <formula>NOT(ISERROR(SEARCH("CUMPLIDA",BE5)))</formula>
    </cfRule>
    <cfRule type="containsText" dxfId="71" priority="17" stopIfTrue="1" operator="containsText" text="INCUMPLIDA">
      <formula>NOT(ISERROR(SEARCH("INCUMPLIDA",BE5)))</formula>
    </cfRule>
  </conditionalFormatting>
  <conditionalFormatting sqref="BE5:BE6">
    <cfRule type="containsText" dxfId="70" priority="18" stopIfTrue="1" operator="containsText" text="CUMPLIDA">
      <formula>NOT(ISERROR(SEARCH("CUMPLIDA",BE5)))</formula>
    </cfRule>
  </conditionalFormatting>
  <conditionalFormatting sqref="BE6">
    <cfRule type="containsText" dxfId="69" priority="102" stopIfTrue="1" operator="containsText" text="PENDIENTE">
      <formula>NOT(ISERROR(SEARCH("PENDIENTE",BE6)))</formula>
    </cfRule>
    <cfRule type="containsText" dxfId="68" priority="103" stopIfTrue="1" operator="containsText" text="INCUMPLIDA">
      <formula>NOT(ISERROR(SEARCH("INCUMPLIDA",BE6)))</formula>
    </cfRule>
  </conditionalFormatting>
  <conditionalFormatting sqref="BG31:BG46">
    <cfRule type="containsText" dxfId="67" priority="37" operator="containsText" text="cerrada">
      <formula>NOT(ISERROR(SEARCH("cerrada",BG31)))</formula>
    </cfRule>
    <cfRule type="containsText" dxfId="66" priority="38" operator="containsText" text="cerrado">
      <formula>NOT(ISERROR(SEARCH("cerrado",BG31)))</formula>
    </cfRule>
    <cfRule type="containsText" dxfId="65" priority="39" operator="containsText" text="Abierto">
      <formula>NOT(ISERROR(SEARCH("Abierto",BG31)))</formula>
    </cfRule>
  </conditionalFormatting>
  <conditionalFormatting sqref="BG97:BG98">
    <cfRule type="containsText" dxfId="64" priority="56" operator="containsText" text="cerrada">
      <formula>NOT(ISERROR(SEARCH("cerrada",BG97)))</formula>
    </cfRule>
    <cfRule type="containsText" dxfId="63" priority="57" operator="containsText" text="cerrado">
      <formula>NOT(ISERROR(SEARCH("cerrado",BG97)))</formula>
    </cfRule>
    <cfRule type="containsText" dxfId="62"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78"/>
      <c r="B1" s="378"/>
      <c r="C1" s="378"/>
      <c r="D1" s="378"/>
      <c r="E1" s="378"/>
      <c r="F1" s="378"/>
      <c r="G1" s="378"/>
      <c r="H1" s="378"/>
      <c r="I1" s="377" t="s">
        <v>316</v>
      </c>
      <c r="J1" s="377"/>
      <c r="K1" s="377"/>
      <c r="L1" s="377"/>
      <c r="M1" s="377"/>
      <c r="N1" s="377"/>
      <c r="O1" s="377"/>
      <c r="P1" s="377"/>
      <c r="Q1" s="377"/>
      <c r="R1" s="377"/>
      <c r="S1" s="377"/>
      <c r="T1" s="46"/>
      <c r="U1" s="379" t="s">
        <v>317</v>
      </c>
      <c r="V1" s="379"/>
      <c r="W1" s="379"/>
      <c r="X1" s="379"/>
      <c r="Y1" s="379"/>
      <c r="Z1" s="379"/>
      <c r="AA1" s="379"/>
      <c r="AB1" s="379"/>
      <c r="AC1" s="379"/>
      <c r="AD1" s="380" t="s">
        <v>318</v>
      </c>
      <c r="AE1" s="380"/>
      <c r="AF1" s="380"/>
      <c r="AG1" s="380"/>
      <c r="AH1" s="380"/>
      <c r="AI1" s="380"/>
      <c r="AJ1" s="380"/>
      <c r="AK1" s="380"/>
      <c r="AL1" s="51"/>
      <c r="AM1" s="381" t="s">
        <v>319</v>
      </c>
      <c r="AN1" s="381"/>
      <c r="AO1" s="381"/>
      <c r="AP1" s="381"/>
      <c r="AQ1" s="381"/>
      <c r="AR1" s="381"/>
      <c r="AS1" s="381"/>
      <c r="AT1" s="381"/>
      <c r="AU1" s="52"/>
      <c r="AV1" s="373" t="s">
        <v>320</v>
      </c>
      <c r="AW1" s="373"/>
      <c r="AX1" s="373"/>
      <c r="AY1" s="373"/>
      <c r="AZ1" s="373"/>
      <c r="BA1" s="373"/>
      <c r="BB1" s="373"/>
      <c r="BC1" s="373"/>
      <c r="BD1" s="53"/>
      <c r="BE1" s="375" t="s">
        <v>74</v>
      </c>
      <c r="BF1" s="375"/>
      <c r="BG1" s="375"/>
      <c r="BH1" s="375"/>
      <c r="BI1" s="375"/>
    </row>
    <row r="2" spans="1:61" ht="39.950000000000003" customHeight="1" x14ac:dyDescent="0.25">
      <c r="A2" s="376" t="s">
        <v>321</v>
      </c>
      <c r="B2" s="376" t="s">
        <v>8</v>
      </c>
      <c r="C2" s="376" t="s">
        <v>10</v>
      </c>
      <c r="D2" s="376" t="s">
        <v>322</v>
      </c>
      <c r="E2" s="376" t="s">
        <v>323</v>
      </c>
      <c r="F2" s="376" t="s">
        <v>324</v>
      </c>
      <c r="G2" s="376" t="s">
        <v>12</v>
      </c>
      <c r="H2" s="376" t="s">
        <v>14</v>
      </c>
      <c r="I2" s="374" t="s">
        <v>75</v>
      </c>
      <c r="J2" s="377" t="s">
        <v>325</v>
      </c>
      <c r="K2" s="377"/>
      <c r="L2" s="377"/>
      <c r="M2" s="374" t="s">
        <v>326</v>
      </c>
      <c r="N2" s="374" t="s">
        <v>327</v>
      </c>
      <c r="O2" s="374" t="s">
        <v>328</v>
      </c>
      <c r="P2" s="374" t="s">
        <v>27</v>
      </c>
      <c r="Q2" s="374" t="s">
        <v>329</v>
      </c>
      <c r="R2" s="374" t="s">
        <v>330</v>
      </c>
      <c r="S2" s="374" t="s">
        <v>331</v>
      </c>
      <c r="T2" s="44"/>
      <c r="U2" s="383" t="s">
        <v>332</v>
      </c>
      <c r="V2" s="383" t="s">
        <v>333</v>
      </c>
      <c r="W2" s="383" t="s">
        <v>93</v>
      </c>
      <c r="X2" s="383" t="s">
        <v>94</v>
      </c>
      <c r="Y2" s="383" t="s">
        <v>334</v>
      </c>
      <c r="Z2" s="383" t="s">
        <v>96</v>
      </c>
      <c r="AA2" s="383" t="s">
        <v>97</v>
      </c>
      <c r="AB2" s="383" t="s">
        <v>98</v>
      </c>
      <c r="AC2" s="45"/>
      <c r="AD2" s="382" t="s">
        <v>100</v>
      </c>
      <c r="AE2" s="382" t="s">
        <v>101</v>
      </c>
      <c r="AF2" s="382" t="s">
        <v>102</v>
      </c>
      <c r="AG2" s="382" t="s">
        <v>103</v>
      </c>
      <c r="AH2" s="382" t="s">
        <v>336</v>
      </c>
      <c r="AI2" s="382" t="s">
        <v>105</v>
      </c>
      <c r="AJ2" s="382" t="s">
        <v>106</v>
      </c>
      <c r="AK2" s="382" t="s">
        <v>107</v>
      </c>
      <c r="AL2" s="43"/>
      <c r="AM2" s="384" t="s">
        <v>109</v>
      </c>
      <c r="AN2" s="384" t="s">
        <v>337</v>
      </c>
      <c r="AO2" s="384" t="s">
        <v>111</v>
      </c>
      <c r="AP2" s="384" t="s">
        <v>112</v>
      </c>
      <c r="AQ2" s="384" t="s">
        <v>338</v>
      </c>
      <c r="AR2" s="384" t="s">
        <v>114</v>
      </c>
      <c r="AS2" s="384" t="s">
        <v>115</v>
      </c>
      <c r="AT2" s="384" t="s">
        <v>339</v>
      </c>
      <c r="AU2" s="48"/>
      <c r="AV2" s="386" t="s">
        <v>109</v>
      </c>
      <c r="AW2" s="47"/>
      <c r="AX2" s="386" t="s">
        <v>337</v>
      </c>
      <c r="AY2" s="386" t="s">
        <v>111</v>
      </c>
      <c r="AZ2" s="386" t="s">
        <v>112</v>
      </c>
      <c r="BA2" s="386" t="s">
        <v>113</v>
      </c>
      <c r="BB2" s="386" t="s">
        <v>114</v>
      </c>
      <c r="BC2" s="386" t="s">
        <v>115</v>
      </c>
      <c r="BD2" s="386" t="s">
        <v>340</v>
      </c>
      <c r="BE2" s="385" t="s">
        <v>49</v>
      </c>
      <c r="BF2" s="385" t="s">
        <v>341</v>
      </c>
      <c r="BG2" s="385" t="s">
        <v>342</v>
      </c>
      <c r="BH2" s="385" t="s">
        <v>343</v>
      </c>
      <c r="BI2" s="387" t="s">
        <v>344</v>
      </c>
    </row>
    <row r="3" spans="1:61" ht="39.950000000000003" customHeight="1" x14ac:dyDescent="0.25">
      <c r="A3" s="376"/>
      <c r="B3" s="376"/>
      <c r="C3" s="376"/>
      <c r="D3" s="376"/>
      <c r="E3" s="376"/>
      <c r="F3" s="376"/>
      <c r="G3" s="376"/>
      <c r="H3" s="376"/>
      <c r="I3" s="374"/>
      <c r="J3" s="34" t="s">
        <v>345</v>
      </c>
      <c r="K3" s="44" t="s">
        <v>21</v>
      </c>
      <c r="L3" s="44" t="s">
        <v>23</v>
      </c>
      <c r="M3" s="374"/>
      <c r="N3" s="374"/>
      <c r="O3" s="374"/>
      <c r="P3" s="374"/>
      <c r="Q3" s="374"/>
      <c r="R3" s="374"/>
      <c r="S3" s="374"/>
      <c r="T3" s="44" t="s">
        <v>346</v>
      </c>
      <c r="U3" s="383"/>
      <c r="V3" s="383"/>
      <c r="W3" s="383"/>
      <c r="X3" s="383"/>
      <c r="Y3" s="383"/>
      <c r="Z3" s="383"/>
      <c r="AA3" s="383"/>
      <c r="AB3" s="383"/>
      <c r="AC3" s="45" t="s">
        <v>49</v>
      </c>
      <c r="AD3" s="382"/>
      <c r="AE3" s="382"/>
      <c r="AF3" s="382"/>
      <c r="AG3" s="382"/>
      <c r="AH3" s="382"/>
      <c r="AI3" s="382"/>
      <c r="AJ3" s="382"/>
      <c r="AK3" s="382"/>
      <c r="AL3" s="43" t="s">
        <v>49</v>
      </c>
      <c r="AM3" s="384"/>
      <c r="AN3" s="384"/>
      <c r="AO3" s="384"/>
      <c r="AP3" s="384"/>
      <c r="AQ3" s="384"/>
      <c r="AR3" s="384"/>
      <c r="AS3" s="384"/>
      <c r="AT3" s="384"/>
      <c r="AU3" s="48" t="s">
        <v>49</v>
      </c>
      <c r="AV3" s="386"/>
      <c r="AW3" s="47" t="s">
        <v>347</v>
      </c>
      <c r="AX3" s="386"/>
      <c r="AY3" s="386"/>
      <c r="AZ3" s="386"/>
      <c r="BA3" s="386"/>
      <c r="BB3" s="386"/>
      <c r="BC3" s="386"/>
      <c r="BD3" s="386"/>
      <c r="BE3" s="385"/>
      <c r="BF3" s="385"/>
      <c r="BG3" s="385"/>
      <c r="BH3" s="385"/>
      <c r="BI3" s="387"/>
    </row>
    <row r="4" spans="1:61" ht="39.950000000000003" customHeight="1" x14ac:dyDescent="0.25">
      <c r="A4" s="1" t="s">
        <v>348</v>
      </c>
      <c r="B4" s="1" t="s">
        <v>349</v>
      </c>
      <c r="C4" s="1" t="s">
        <v>350</v>
      </c>
      <c r="D4" s="1" t="s">
        <v>348</v>
      </c>
      <c r="E4" s="1" t="s">
        <v>351</v>
      </c>
      <c r="F4" s="1" t="s">
        <v>349</v>
      </c>
      <c r="G4" s="1"/>
      <c r="H4" s="1" t="s">
        <v>352</v>
      </c>
      <c r="I4" s="2" t="s">
        <v>353</v>
      </c>
      <c r="J4" s="35" t="s">
        <v>354</v>
      </c>
      <c r="K4" s="2"/>
      <c r="L4" s="2" t="s">
        <v>355</v>
      </c>
      <c r="M4" s="2" t="s">
        <v>349</v>
      </c>
      <c r="N4" s="2" t="s">
        <v>349</v>
      </c>
      <c r="O4" s="2" t="s">
        <v>356</v>
      </c>
      <c r="P4" s="2" t="s">
        <v>349</v>
      </c>
      <c r="Q4" s="2" t="s">
        <v>357</v>
      </c>
      <c r="R4" s="2" t="s">
        <v>348</v>
      </c>
      <c r="S4" s="2" t="s">
        <v>348</v>
      </c>
      <c r="T4" s="2" t="s">
        <v>348</v>
      </c>
      <c r="U4" s="26" t="s">
        <v>348</v>
      </c>
      <c r="V4" s="26" t="s">
        <v>358</v>
      </c>
      <c r="W4" s="26" t="s">
        <v>359</v>
      </c>
      <c r="X4" s="26" t="s">
        <v>360</v>
      </c>
      <c r="Y4" s="26" t="s">
        <v>360</v>
      </c>
      <c r="Z4" s="26" t="s">
        <v>356</v>
      </c>
      <c r="AA4" s="26" t="s">
        <v>361</v>
      </c>
      <c r="AB4" s="26" t="s">
        <v>349</v>
      </c>
      <c r="AC4" s="26" t="s">
        <v>362</v>
      </c>
      <c r="AD4" s="27" t="s">
        <v>348</v>
      </c>
      <c r="AE4" s="27"/>
      <c r="AF4" s="27" t="s">
        <v>418</v>
      </c>
      <c r="AG4" s="27" t="s">
        <v>360</v>
      </c>
      <c r="AH4" s="27" t="s">
        <v>360</v>
      </c>
      <c r="AI4" s="27" t="s">
        <v>356</v>
      </c>
      <c r="AJ4" s="27" t="s">
        <v>361</v>
      </c>
      <c r="AK4" s="27" t="s">
        <v>349</v>
      </c>
      <c r="AL4" s="27"/>
      <c r="AM4" s="28" t="s">
        <v>348</v>
      </c>
      <c r="AN4" s="28" t="s">
        <v>358</v>
      </c>
      <c r="AO4" s="28" t="s">
        <v>359</v>
      </c>
      <c r="AP4" s="28" t="s">
        <v>360</v>
      </c>
      <c r="AQ4" s="28" t="s">
        <v>360</v>
      </c>
      <c r="AR4" s="28" t="s">
        <v>356</v>
      </c>
      <c r="AS4" s="28" t="s">
        <v>361</v>
      </c>
      <c r="AT4" s="28" t="s">
        <v>349</v>
      </c>
      <c r="AU4" s="28"/>
      <c r="AV4" s="29" t="s">
        <v>348</v>
      </c>
      <c r="AW4" s="29"/>
      <c r="AX4" s="29" t="s">
        <v>358</v>
      </c>
      <c r="AY4" s="29" t="s">
        <v>359</v>
      </c>
      <c r="AZ4" s="29" t="s">
        <v>360</v>
      </c>
      <c r="BA4" s="29" t="s">
        <v>360</v>
      </c>
      <c r="BB4" s="29" t="s">
        <v>356</v>
      </c>
      <c r="BC4" s="29" t="s">
        <v>361</v>
      </c>
      <c r="BD4" s="29"/>
      <c r="BE4" s="50" t="s">
        <v>362</v>
      </c>
      <c r="BF4" s="50"/>
      <c r="BG4" s="50" t="s">
        <v>362</v>
      </c>
      <c r="BH4" s="50" t="s">
        <v>349</v>
      </c>
      <c r="BI4" s="387"/>
    </row>
    <row r="5" spans="1:61" ht="104.25" customHeight="1" x14ac:dyDescent="0.25">
      <c r="A5" s="58"/>
      <c r="B5" s="49" t="s">
        <v>363</v>
      </c>
      <c r="C5" s="410" t="s">
        <v>419</v>
      </c>
      <c r="D5" s="411">
        <v>44670</v>
      </c>
      <c r="E5" s="406" t="s">
        <v>420</v>
      </c>
      <c r="F5" s="414" t="s">
        <v>435</v>
      </c>
      <c r="G5" s="412">
        <v>143</v>
      </c>
      <c r="H5" s="415" t="s">
        <v>436</v>
      </c>
      <c r="I5" s="416" t="s">
        <v>437</v>
      </c>
      <c r="J5" s="121" t="s">
        <v>438</v>
      </c>
      <c r="K5" s="106" t="s">
        <v>439</v>
      </c>
      <c r="L5" s="119">
        <v>1</v>
      </c>
      <c r="M5" s="119" t="s">
        <v>371</v>
      </c>
      <c r="N5" s="106" t="s">
        <v>440</v>
      </c>
      <c r="O5" s="106" t="s">
        <v>441</v>
      </c>
      <c r="P5" s="31">
        <v>1</v>
      </c>
      <c r="Q5" s="120"/>
      <c r="R5" s="108">
        <v>44682</v>
      </c>
      <c r="S5" s="141">
        <v>44742</v>
      </c>
      <c r="T5" s="122"/>
      <c r="U5" s="108"/>
      <c r="V5" s="109"/>
      <c r="W5" s="40"/>
      <c r="X5" s="100"/>
      <c r="Y5" s="110"/>
      <c r="Z5" s="40"/>
      <c r="AA5" s="111"/>
      <c r="AB5" s="42"/>
      <c r="AC5" s="112"/>
      <c r="AD5" s="113">
        <v>44742</v>
      </c>
      <c r="AE5" s="114" t="s">
        <v>442</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363</v>
      </c>
      <c r="C6" s="410"/>
      <c r="D6" s="411"/>
      <c r="E6" s="406"/>
      <c r="F6" s="414"/>
      <c r="G6" s="413"/>
      <c r="H6" s="415"/>
      <c r="I6" s="416"/>
      <c r="J6" s="121" t="s">
        <v>443</v>
      </c>
      <c r="K6" s="106" t="s">
        <v>444</v>
      </c>
      <c r="L6" s="119">
        <v>1</v>
      </c>
      <c r="M6" s="106" t="s">
        <v>445</v>
      </c>
      <c r="N6" s="106" t="s">
        <v>440</v>
      </c>
      <c r="O6" s="106" t="s">
        <v>441</v>
      </c>
      <c r="P6" s="31">
        <v>1</v>
      </c>
      <c r="Q6" s="120"/>
      <c r="R6" s="108">
        <v>44682</v>
      </c>
      <c r="S6" s="141">
        <v>44711</v>
      </c>
      <c r="T6" s="122"/>
      <c r="U6" s="41"/>
      <c r="V6" s="116"/>
      <c r="W6" s="37"/>
      <c r="X6" s="100"/>
      <c r="Y6" s="110"/>
      <c r="Z6" s="40"/>
      <c r="AA6" s="102"/>
      <c r="AB6" s="42"/>
      <c r="AC6" s="112"/>
      <c r="AD6" s="113">
        <v>44742</v>
      </c>
      <c r="AE6" s="114" t="s">
        <v>446</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288</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61" priority="54" stopIfTrue="1" operator="containsText" text="EN TERMINO">
      <formula>NOT(ISERROR(SEARCH("EN TERMINO",Z5)))</formula>
    </cfRule>
    <cfRule type="containsText" priority="55" operator="containsText" text="AMARILLO">
      <formula>NOT(ISERROR(SEARCH("AMARILLO",Z5)))</formula>
    </cfRule>
    <cfRule type="containsText" dxfId="60" priority="56" stopIfTrue="1" operator="containsText" text="ALERTA">
      <formula>NOT(ISERROR(SEARCH("ALERTA",Z5)))</formula>
    </cfRule>
    <cfRule type="containsText" dxfId="59" priority="57" stopIfTrue="1" operator="containsText" text="OK">
      <formula>NOT(ISERROR(SEARCH("OK",Z5)))</formula>
    </cfRule>
  </conditionalFormatting>
  <conditionalFormatting sqref="AC5:AC6">
    <cfRule type="containsText" dxfId="58" priority="58" stopIfTrue="1" operator="containsText" text="CUMPLIDA">
      <formula>NOT(ISERROR(SEARCH("CUMPLIDA",AC5)))</formula>
    </cfRule>
    <cfRule type="containsText" dxfId="57" priority="59" stopIfTrue="1" operator="containsText" text="PENDIENTE">
      <formula>NOT(ISERROR(SEARCH("PENDIENTE",AC5)))</formula>
    </cfRule>
    <cfRule type="containsText" dxfId="56" priority="60" stopIfTrue="1" operator="containsText" text="INCUMPLIDA">
      <formula>NOT(ISERROR(SEARCH("INCUMPLIDA",AC5)))</formula>
    </cfRule>
  </conditionalFormatting>
  <conditionalFormatting sqref="AI5:AI6">
    <cfRule type="containsText" dxfId="55" priority="5" stopIfTrue="1" operator="containsText" text="EN TERMINO">
      <formula>NOT(ISERROR(SEARCH("EN TERMINO",AI5)))</formula>
    </cfRule>
    <cfRule type="containsText" priority="6" operator="containsText" text="AMARILLO">
      <formula>NOT(ISERROR(SEARCH("AMARILLO",AI5)))</formula>
    </cfRule>
    <cfRule type="containsText" dxfId="54" priority="7" stopIfTrue="1" operator="containsText" text="ALERTA">
      <formula>NOT(ISERROR(SEARCH("ALERTA",AI5)))</formula>
    </cfRule>
    <cfRule type="containsText" dxfId="53" priority="8" stopIfTrue="1" operator="containsText" text="OK">
      <formula>NOT(ISERROR(SEARCH("OK",AI5)))</formula>
    </cfRule>
  </conditionalFormatting>
  <conditionalFormatting sqref="AL5:AL6">
    <cfRule type="containsText" dxfId="52" priority="1" operator="containsText" text="ATENCIÓN">
      <formula>NOT(ISERROR(SEARCH("ATENCIÓN",AL5)))</formula>
    </cfRule>
    <cfRule type="containsText" dxfId="51" priority="2" stopIfTrue="1" operator="containsText" text="PENDIENTE">
      <formula>NOT(ISERROR(SEARCH("PENDIENTE",AL5)))</formula>
    </cfRule>
    <cfRule type="containsText" dxfId="50" priority="3" stopIfTrue="1" operator="containsText" text="INCUMPLIDA">
      <formula>NOT(ISERROR(SEARCH("INCUMPLIDA",AL5)))</formula>
    </cfRule>
    <cfRule type="containsText" dxfId="49" priority="4" stopIfTrue="1" operator="containsText" text="CUMPLIDA">
      <formula>NOT(ISERROR(SEARCH("CUMPLIDA",AL5)))</formula>
    </cfRule>
  </conditionalFormatting>
  <conditionalFormatting sqref="AN6">
    <cfRule type="containsText" dxfId="48" priority="29" operator="containsText" text="cerrada">
      <formula>NOT(ISERROR(SEARCH("cerrada",AN6)))</formula>
    </cfRule>
    <cfRule type="containsText" dxfId="47" priority="30" operator="containsText" text="cerrado">
      <formula>NOT(ISERROR(SEARCH("cerrado",AN6)))</formula>
    </cfRule>
    <cfRule type="containsText" dxfId="46" priority="31" operator="containsText" text="Abierto">
      <formula>NOT(ISERROR(SEARCH("Abierto",AN6)))</formula>
    </cfRule>
  </conditionalFormatting>
  <conditionalFormatting sqref="AR5:AR6">
    <cfRule type="containsText" dxfId="45" priority="22" stopIfTrue="1" operator="containsText" text="EN TERMINO">
      <formula>NOT(ISERROR(SEARCH("EN TERMINO",AR5)))</formula>
    </cfRule>
    <cfRule type="containsText" priority="23" operator="containsText" text="AMARILLO">
      <formula>NOT(ISERROR(SEARCH("AMARILLO",AR5)))</formula>
    </cfRule>
    <cfRule type="containsText" dxfId="44" priority="24" stopIfTrue="1" operator="containsText" text="ALERTA">
      <formula>NOT(ISERROR(SEARCH("ALERTA",AR5)))</formula>
    </cfRule>
    <cfRule type="containsText" dxfId="43"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42" priority="26" stopIfTrue="1" operator="containsText" text="CUMPLIDA">
      <formula>NOT(ISERROR(SEARCH("CUMPLIDA",AU5)))</formula>
    </cfRule>
    <cfRule type="containsText" dxfId="41" priority="27" stopIfTrue="1" operator="containsText" text="PENDIENTE">
      <formula>NOT(ISERROR(SEARCH("PENDIENTE",AU5)))</formula>
    </cfRule>
    <cfRule type="containsText" dxfId="40" priority="28" stopIfTrue="1" operator="containsText" text="INCUMPLIDA">
      <formula>NOT(ISERROR(SEARCH("INCUMPLIDA",AU5)))</formula>
    </cfRule>
  </conditionalFormatting>
  <conditionalFormatting sqref="AV5 BG5:BG6">
    <cfRule type="containsText" dxfId="39" priority="19" operator="containsText" text="cerrada">
      <formula>NOT(ISERROR(SEARCH("cerrada",AV5)))</formula>
    </cfRule>
    <cfRule type="containsText" dxfId="38" priority="20" operator="containsText" text="cerrado">
      <formula>NOT(ISERROR(SEARCH("cerrado",AV5)))</formula>
    </cfRule>
    <cfRule type="containsText" dxfId="37"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36" priority="9" stopIfTrue="1" operator="containsText" text="EN TERMINO">
      <formula>NOT(ISERROR(SEARCH("EN TERMINO",BB5)))</formula>
    </cfRule>
    <cfRule type="containsText" priority="10" operator="containsText" text="AMARILLO">
      <formula>NOT(ISERROR(SEARCH("AMARILLO",BB5)))</formula>
    </cfRule>
    <cfRule type="containsText" dxfId="35" priority="11" stopIfTrue="1" operator="containsText" text="ALERTA">
      <formula>NOT(ISERROR(SEARCH("ALERTA",BB5)))</formula>
    </cfRule>
    <cfRule type="containsText" dxfId="34"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33" priority="14" stopIfTrue="1" operator="containsText" text="PENDIENTE">
      <formula>NOT(ISERROR(SEARCH("PENDIENTE",BE5)))</formula>
    </cfRule>
    <cfRule type="containsText" dxfId="32" priority="15" stopIfTrue="1" operator="containsText" text="INCUMPLIDA">
      <formula>NOT(ISERROR(SEARCH("INCUMPLIDA",BE5)))</formula>
    </cfRule>
    <cfRule type="containsText" dxfId="31" priority="16" stopIfTrue="1" operator="containsText" text="CUMPLIDA">
      <formula>NOT(ISERROR(SEARCH("CUMPLIDA",BE5)))</formula>
    </cfRule>
    <cfRule type="containsText" dxfId="30" priority="17" stopIfTrue="1" operator="containsText" text="INCUMPLIDA">
      <formula>NOT(ISERROR(SEARCH("INCUMPLIDA",BE5)))</formula>
    </cfRule>
  </conditionalFormatting>
  <conditionalFormatting sqref="BE5:BE6">
    <cfRule type="containsText" dxfId="29" priority="18" stopIfTrue="1" operator="containsText" text="CUMPLIDA">
      <formula>NOT(ISERROR(SEARCH("CUMPLIDA",BE5)))</formula>
    </cfRule>
  </conditionalFormatting>
  <conditionalFormatting sqref="BE6">
    <cfRule type="containsText" dxfId="28" priority="50" stopIfTrue="1" operator="containsText" text="PENDIENTE">
      <formula>NOT(ISERROR(SEARCH("PENDIENTE",BE6)))</formula>
    </cfRule>
    <cfRule type="containsText" dxfId="27"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Resultados seguimiento</vt:lpstr>
      <vt:lpstr>Resultados S</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2024-02-20T16:40:29Z</dcterms:modified>
  <cp:category/>
  <cp:contentStatus/>
</cp:coreProperties>
</file>